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рочее\Работа\2021\S3\"/>
    </mc:Choice>
  </mc:AlternateContent>
  <xr:revisionPtr revIDLastSave="0" documentId="13_ncr:1_{886DD7CB-5051-4331-86C0-515DB7C172E5}" xr6:coauthVersionLast="46" xr6:coauthVersionMax="46" xr10:uidLastSave="{00000000-0000-0000-0000-000000000000}"/>
  <bookViews>
    <workbookView xWindow="-120" yWindow="-120" windowWidth="29040" windowHeight="15060" xr2:uid="{00000000-000D-0000-FFFF-FFFF00000000}"/>
  </bookViews>
  <sheets>
    <sheet name="Лист1" sheetId="1" r:id="rId1"/>
    <sheet name="тест1" sheetId="2" r:id="rId2"/>
  </sheets>
  <definedNames>
    <definedName name="_xlnm._FilterDatabase" localSheetId="1" hidden="1">тест1!$A$1:$G$156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6" i="2" l="1"/>
  <c r="G146" i="2"/>
  <c r="K145" i="2"/>
  <c r="G145" i="2"/>
  <c r="K144" i="2"/>
  <c r="G144" i="2"/>
  <c r="K143" i="2"/>
  <c r="G143" i="2"/>
  <c r="K142" i="2"/>
  <c r="G142" i="2"/>
  <c r="K141" i="2"/>
  <c r="G141" i="2"/>
  <c r="E141" i="2"/>
  <c r="K140" i="2"/>
  <c r="G140" i="2"/>
  <c r="E140" i="2"/>
  <c r="K139" i="2"/>
  <c r="G139" i="2"/>
  <c r="K134" i="2"/>
  <c r="G134" i="2"/>
  <c r="E134" i="2"/>
  <c r="K133" i="2"/>
  <c r="G133" i="2"/>
  <c r="E133" i="2"/>
  <c r="K127" i="2"/>
  <c r="G127" i="2"/>
  <c r="E127" i="2"/>
  <c r="K126" i="2"/>
  <c r="G126" i="2"/>
  <c r="E126" i="2"/>
  <c r="K120" i="2"/>
  <c r="G120" i="2"/>
  <c r="E120" i="2"/>
  <c r="K119" i="2"/>
  <c r="G119" i="2"/>
  <c r="E119" i="2"/>
  <c r="K113" i="2"/>
  <c r="G113" i="2"/>
  <c r="E113" i="2"/>
  <c r="K112" i="2"/>
  <c r="G112" i="2"/>
  <c r="E112" i="2"/>
  <c r="K106" i="2"/>
  <c r="G106" i="2"/>
  <c r="E106" i="2"/>
  <c r="K105" i="2"/>
  <c r="G105" i="2"/>
  <c r="E105" i="2"/>
  <c r="K99" i="2"/>
  <c r="G99" i="2"/>
  <c r="E99" i="2"/>
  <c r="K98" i="2"/>
  <c r="G98" i="2"/>
  <c r="E98" i="2"/>
  <c r="K92" i="2"/>
  <c r="G92" i="2"/>
  <c r="E92" i="2"/>
  <c r="K91" i="2"/>
  <c r="G91" i="2"/>
  <c r="E91" i="2"/>
  <c r="K85" i="2"/>
  <c r="G85" i="2"/>
  <c r="E85" i="2"/>
  <c r="K84" i="2"/>
  <c r="G84" i="2"/>
  <c r="E84" i="2"/>
  <c r="K78" i="2"/>
  <c r="G78" i="2"/>
  <c r="E78" i="2"/>
  <c r="K77" i="2"/>
  <c r="G77" i="2"/>
  <c r="E77" i="2"/>
  <c r="K71" i="2"/>
  <c r="G71" i="2"/>
  <c r="E71" i="2"/>
  <c r="K70" i="2"/>
  <c r="G70" i="2"/>
  <c r="E70" i="2"/>
  <c r="K64" i="2"/>
  <c r="G64" i="2"/>
  <c r="E64" i="2"/>
  <c r="K63" i="2"/>
  <c r="G63" i="2"/>
  <c r="E63" i="2"/>
  <c r="K57" i="2"/>
  <c r="G57" i="2"/>
  <c r="E57" i="2"/>
  <c r="K56" i="2"/>
  <c r="G56" i="2"/>
  <c r="E56" i="2"/>
  <c r="K50" i="2"/>
  <c r="G50" i="2"/>
  <c r="E50" i="2"/>
  <c r="K49" i="2"/>
  <c r="G49" i="2"/>
  <c r="E49" i="2"/>
  <c r="K43" i="2"/>
  <c r="G43" i="2"/>
  <c r="E43" i="2"/>
  <c r="K42" i="2"/>
  <c r="G42" i="2"/>
  <c r="E42" i="2"/>
  <c r="K36" i="2"/>
  <c r="G36" i="2"/>
  <c r="E36" i="2"/>
  <c r="K35" i="2"/>
  <c r="G35" i="2"/>
  <c r="E35" i="2"/>
  <c r="K29" i="2"/>
  <c r="G29" i="2"/>
  <c r="E29" i="2"/>
  <c r="K28" i="2"/>
  <c r="G28" i="2"/>
  <c r="E28" i="2"/>
  <c r="K22" i="2"/>
  <c r="G22" i="2"/>
  <c r="E22" i="2"/>
  <c r="K21" i="2"/>
  <c r="G21" i="2"/>
  <c r="E21" i="2"/>
  <c r="K15" i="2"/>
  <c r="G15" i="2"/>
  <c r="E15" i="2"/>
  <c r="K14" i="2"/>
  <c r="G14" i="2"/>
  <c r="E14" i="2"/>
  <c r="R12" i="2"/>
  <c r="M11" i="2"/>
  <c r="K11" i="2"/>
  <c r="G11" i="2"/>
  <c r="E11" i="2"/>
  <c r="O10" i="2"/>
  <c r="K10" i="2"/>
  <c r="G10" i="2"/>
  <c r="E10" i="2"/>
  <c r="J8" i="2"/>
  <c r="B8" i="2"/>
  <c r="B9" i="2" s="1"/>
  <c r="E7" i="2"/>
  <c r="A5" i="2"/>
  <c r="A6" i="2" s="1"/>
  <c r="A7" i="2" s="1"/>
  <c r="A8" i="2" s="1"/>
  <c r="A9" i="2" s="1"/>
  <c r="B8" i="1"/>
  <c r="B9" i="1" s="1"/>
  <c r="B12" i="1" s="1"/>
  <c r="B13" i="1" s="1"/>
  <c r="B16" i="1" s="1"/>
  <c r="B17" i="1" s="1"/>
  <c r="B18" i="1" s="1"/>
  <c r="B19" i="1" s="1"/>
  <c r="B20" i="1" s="1"/>
  <c r="B23" i="1" s="1"/>
  <c r="B24" i="1" s="1"/>
  <c r="B25" i="1" s="1"/>
  <c r="B26" i="1" s="1"/>
  <c r="B27" i="1" s="1"/>
  <c r="B30" i="1" s="1"/>
  <c r="B31" i="1" s="1"/>
  <c r="B32" i="1" s="1"/>
  <c r="B33" i="1" s="1"/>
  <c r="B34" i="1" s="1"/>
  <c r="B37" i="1" s="1"/>
  <c r="B38" i="1" s="1"/>
  <c r="B39" i="1" s="1"/>
  <c r="B40" i="1" s="1"/>
  <c r="B41" i="1" s="1"/>
  <c r="B44" i="1" s="1"/>
  <c r="B45" i="1" s="1"/>
  <c r="B46" i="1" s="1"/>
  <c r="B47" i="1" s="1"/>
  <c r="B48" i="1" s="1"/>
  <c r="B51" i="1" s="1"/>
  <c r="B52" i="1" s="1"/>
  <c r="B53" i="1" s="1"/>
  <c r="B54" i="1" s="1"/>
  <c r="B55" i="1" s="1"/>
  <c r="B58" i="1" s="1"/>
  <c r="B59" i="1" s="1"/>
  <c r="B60" i="1" s="1"/>
  <c r="B61" i="1" s="1"/>
  <c r="B62" i="1" s="1"/>
  <c r="B65" i="1" s="1"/>
  <c r="B66" i="1" s="1"/>
  <c r="B67" i="1" s="1"/>
  <c r="B68" i="1" s="1"/>
  <c r="B69" i="1" s="1"/>
  <c r="B72" i="1" s="1"/>
  <c r="B73" i="1" s="1"/>
  <c r="B74" i="1" s="1"/>
  <c r="B75" i="1" s="1"/>
  <c r="B76" i="1" s="1"/>
  <c r="B79" i="1" s="1"/>
  <c r="B80" i="1" s="1"/>
  <c r="B81" i="1" s="1"/>
  <c r="B82" i="1" s="1"/>
  <c r="B83" i="1" s="1"/>
  <c r="B86" i="1" s="1"/>
  <c r="B87" i="1" s="1"/>
  <c r="B88" i="1" s="1"/>
  <c r="B89" i="1" s="1"/>
  <c r="B90" i="1" s="1"/>
  <c r="B93" i="1" s="1"/>
  <c r="B94" i="1" s="1"/>
  <c r="B95" i="1" s="1"/>
  <c r="B96" i="1" s="1"/>
  <c r="B97" i="1" s="1"/>
  <c r="B100" i="1" s="1"/>
  <c r="B101" i="1" s="1"/>
  <c r="B102" i="1" s="1"/>
  <c r="B103" i="1" s="1"/>
  <c r="B104" i="1" s="1"/>
  <c r="B107" i="1" s="1"/>
  <c r="B108" i="1" s="1"/>
  <c r="B109" i="1" s="1"/>
  <c r="B110" i="1" s="1"/>
  <c r="B111" i="1" s="1"/>
  <c r="B114" i="1" s="1"/>
  <c r="B115" i="1" s="1"/>
  <c r="B116" i="1" s="1"/>
  <c r="B117" i="1" s="1"/>
  <c r="B118" i="1" s="1"/>
  <c r="B121" i="1" s="1"/>
  <c r="B122" i="1" s="1"/>
  <c r="B123" i="1" s="1"/>
  <c r="B124" i="1" s="1"/>
  <c r="B125" i="1" s="1"/>
  <c r="B128" i="1" s="1"/>
  <c r="B129" i="1" s="1"/>
  <c r="B130" i="1" s="1"/>
  <c r="B131" i="1" s="1"/>
  <c r="B132" i="1" s="1"/>
  <c r="B135" i="1" s="1"/>
  <c r="B136" i="1" s="1"/>
  <c r="B137" i="1" s="1"/>
  <c r="B138" i="1" s="1"/>
  <c r="B139" i="1" s="1"/>
  <c r="B142" i="1" s="1"/>
  <c r="B143" i="1" s="1"/>
  <c r="B144" i="1" s="1"/>
  <c r="B145" i="1" s="1"/>
  <c r="B14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E8" i="2" l="1"/>
  <c r="A10" i="2"/>
  <c r="A11" i="2" s="1"/>
  <c r="A12" i="2" s="1"/>
  <c r="I9" i="2"/>
  <c r="B12" i="2"/>
  <c r="E9" i="2"/>
  <c r="E12" i="2" l="1"/>
  <c r="B13" i="2"/>
  <c r="J10" i="2"/>
  <c r="J11" i="2"/>
  <c r="J9" i="2"/>
  <c r="A13" i="2"/>
  <c r="I12" i="2"/>
  <c r="I13" i="2" l="1"/>
  <c r="A14" i="2"/>
  <c r="J13" i="2"/>
  <c r="J12" i="2"/>
  <c r="B16" i="2"/>
  <c r="E13" i="2"/>
  <c r="A15" i="2" l="1"/>
  <c r="I14" i="2"/>
  <c r="B17" i="2"/>
  <c r="E16" i="2"/>
  <c r="J14" i="2" l="1"/>
  <c r="B18" i="2"/>
  <c r="E17" i="2"/>
  <c r="F7" i="2"/>
  <c r="A16" i="2"/>
  <c r="I15" i="2"/>
  <c r="G7" i="2" l="1"/>
  <c r="K7" i="2"/>
  <c r="F8" i="2"/>
  <c r="J15" i="2"/>
  <c r="A17" i="2"/>
  <c r="I16" i="2"/>
  <c r="L7" i="2" s="1"/>
  <c r="E18" i="2"/>
  <c r="B19" i="2"/>
  <c r="F9" i="2" l="1"/>
  <c r="J16" i="2"/>
  <c r="B20" i="2"/>
  <c r="E19" i="2"/>
  <c r="G8" i="2"/>
  <c r="K8" i="2"/>
  <c r="A18" i="2"/>
  <c r="A19" i="2" s="1"/>
  <c r="I17" i="2"/>
  <c r="A20" i="2" l="1"/>
  <c r="I19" i="2"/>
  <c r="J19" i="2" s="1"/>
  <c r="L8" i="2"/>
  <c r="J18" i="2"/>
  <c r="L9" i="2"/>
  <c r="B23" i="2"/>
  <c r="E20" i="2"/>
  <c r="G9" i="2"/>
  <c r="K9" i="2"/>
  <c r="J17" i="2"/>
  <c r="B24" i="2" l="1"/>
  <c r="E23" i="2"/>
  <c r="L10" i="2"/>
  <c r="F12" i="2"/>
  <c r="F13" i="2"/>
  <c r="A21" i="2"/>
  <c r="I20" i="2"/>
  <c r="J20" i="2" l="1"/>
  <c r="L11" i="2"/>
  <c r="A22" i="2"/>
  <c r="I21" i="2"/>
  <c r="J21" i="2" s="1"/>
  <c r="G13" i="2"/>
  <c r="K13" i="2"/>
  <c r="G12" i="2"/>
  <c r="K12" i="2"/>
  <c r="B25" i="2"/>
  <c r="E24" i="2"/>
  <c r="A23" i="2" l="1"/>
  <c r="I22" i="2"/>
  <c r="B26" i="2"/>
  <c r="E25" i="2"/>
  <c r="F16" i="2" s="1"/>
  <c r="L12" i="2"/>
  <c r="G16" i="2" l="1"/>
  <c r="K16" i="2"/>
  <c r="A24" i="2"/>
  <c r="I23" i="2"/>
  <c r="B27" i="2"/>
  <c r="E26" i="2"/>
  <c r="F17" i="2" s="1"/>
  <c r="L13" i="2"/>
  <c r="J22" i="2"/>
  <c r="L14" i="2" l="1"/>
  <c r="J23" i="2"/>
  <c r="G17" i="2"/>
  <c r="K17" i="2"/>
  <c r="A25" i="2"/>
  <c r="I24" i="2"/>
  <c r="B30" i="2"/>
  <c r="E27" i="2"/>
  <c r="J24" i="2" l="1"/>
  <c r="A26" i="2"/>
  <c r="I25" i="2"/>
  <c r="B31" i="2"/>
  <c r="E30" i="2"/>
  <c r="L15" i="2"/>
  <c r="F20" i="2"/>
  <c r="F19" i="2"/>
  <c r="F18" i="2"/>
  <c r="G18" i="2" s="1"/>
  <c r="K20" i="2" l="1"/>
  <c r="G20" i="2"/>
  <c r="G19" i="2"/>
  <c r="K19" i="2"/>
  <c r="A27" i="2"/>
  <c r="I26" i="2"/>
  <c r="B32" i="2"/>
  <c r="E31" i="2"/>
  <c r="L16" i="2"/>
  <c r="J25" i="2"/>
  <c r="B33" i="2" l="1"/>
  <c r="E32" i="2"/>
  <c r="F23" i="2" s="1"/>
  <c r="L17" i="2"/>
  <c r="J26" i="2"/>
  <c r="A28" i="2"/>
  <c r="I27" i="2"/>
  <c r="G23" i="2" l="1"/>
  <c r="K23" i="2"/>
  <c r="L18" i="2"/>
  <c r="J27" i="2"/>
  <c r="A29" i="2"/>
  <c r="I28" i="2"/>
  <c r="B34" i="2"/>
  <c r="E33" i="2"/>
  <c r="F24" i="2" s="1"/>
  <c r="B37" i="2" l="1"/>
  <c r="E34" i="2"/>
  <c r="L19" i="2"/>
  <c r="J28" i="2"/>
  <c r="K24" i="2"/>
  <c r="G24" i="2"/>
  <c r="A30" i="2"/>
  <c r="I29" i="2"/>
  <c r="L20" i="2" l="1"/>
  <c r="J29" i="2"/>
  <c r="B38" i="2"/>
  <c r="E37" i="2"/>
  <c r="A31" i="2"/>
  <c r="I30" i="2"/>
  <c r="F27" i="2"/>
  <c r="F25" i="2"/>
  <c r="F26" i="2"/>
  <c r="G26" i="2" l="1"/>
  <c r="K26" i="2"/>
  <c r="A32" i="2"/>
  <c r="I31" i="2"/>
  <c r="L21" i="2"/>
  <c r="J30" i="2"/>
  <c r="K25" i="2"/>
  <c r="G25" i="2"/>
  <c r="G27" i="2"/>
  <c r="K27" i="2"/>
  <c r="B39" i="2"/>
  <c r="E38" i="2"/>
  <c r="A33" i="2" l="1"/>
  <c r="I32" i="2"/>
  <c r="B40" i="2"/>
  <c r="E39" i="2"/>
  <c r="F30" i="2" s="1"/>
  <c r="L22" i="2"/>
  <c r="J31" i="2"/>
  <c r="L23" i="2" l="1"/>
  <c r="J32" i="2"/>
  <c r="G30" i="2"/>
  <c r="K30" i="2"/>
  <c r="A34" i="2"/>
  <c r="I33" i="2"/>
  <c r="B41" i="2"/>
  <c r="E40" i="2"/>
  <c r="F31" i="2" s="1"/>
  <c r="G31" i="2" l="1"/>
  <c r="K31" i="2"/>
  <c r="A35" i="2"/>
  <c r="I34" i="2"/>
  <c r="L24" i="2"/>
  <c r="J33" i="2"/>
  <c r="E41" i="2"/>
  <c r="B44" i="2"/>
  <c r="F32" i="2" l="1"/>
  <c r="F34" i="2"/>
  <c r="F33" i="2"/>
  <c r="B45" i="2"/>
  <c r="E44" i="2"/>
  <c r="L25" i="2"/>
  <c r="J34" i="2"/>
  <c r="A36" i="2"/>
  <c r="I35" i="2"/>
  <c r="B46" i="2" l="1"/>
  <c r="E45" i="2"/>
  <c r="G33" i="2"/>
  <c r="K33" i="2"/>
  <c r="L26" i="2"/>
  <c r="J35" i="2"/>
  <c r="G34" i="2"/>
  <c r="K34" i="2"/>
  <c r="A37" i="2"/>
  <c r="I36" i="2"/>
  <c r="K32" i="2"/>
  <c r="G32" i="2"/>
  <c r="A38" i="2" l="1"/>
  <c r="I37" i="2"/>
  <c r="L27" i="2"/>
  <c r="J36" i="2"/>
  <c r="B47" i="2"/>
  <c r="E46" i="2"/>
  <c r="F37" i="2" s="1"/>
  <c r="L28" i="2" l="1"/>
  <c r="J37" i="2"/>
  <c r="A39" i="2"/>
  <c r="I38" i="2"/>
  <c r="K37" i="2"/>
  <c r="G37" i="2"/>
  <c r="B48" i="2"/>
  <c r="E47" i="2"/>
  <c r="F38" i="2" s="1"/>
  <c r="L29" i="2" l="1"/>
  <c r="J38" i="2"/>
  <c r="G38" i="2"/>
  <c r="K38" i="2"/>
  <c r="B51" i="2"/>
  <c r="E48" i="2"/>
  <c r="I39" i="2"/>
  <c r="A40" i="2"/>
  <c r="B52" i="2" l="1"/>
  <c r="E51" i="2"/>
  <c r="F41" i="2"/>
  <c r="F40" i="2"/>
  <c r="F39" i="2"/>
  <c r="A41" i="2"/>
  <c r="I40" i="2"/>
  <c r="L30" i="2"/>
  <c r="J39" i="2"/>
  <c r="A42" i="2" l="1"/>
  <c r="I41" i="2"/>
  <c r="G39" i="2"/>
  <c r="K39" i="2"/>
  <c r="B53" i="2"/>
  <c r="E52" i="2"/>
  <c r="J40" i="2"/>
  <c r="K40" i="2"/>
  <c r="G40" i="2"/>
  <c r="L31" i="2"/>
  <c r="K41" i="2"/>
  <c r="G41" i="2"/>
  <c r="L32" i="2" l="1"/>
  <c r="J41" i="2"/>
  <c r="B54" i="2"/>
  <c r="E53" i="2"/>
  <c r="F44" i="2" s="1"/>
  <c r="I42" i="2"/>
  <c r="A43" i="2"/>
  <c r="G44" i="2" l="1"/>
  <c r="K44" i="2"/>
  <c r="L33" i="2"/>
  <c r="J42" i="2"/>
  <c r="B55" i="2"/>
  <c r="E54" i="2"/>
  <c r="F45" i="2" s="1"/>
  <c r="A44" i="2"/>
  <c r="I43" i="2"/>
  <c r="I44" i="2" l="1"/>
  <c r="A45" i="2"/>
  <c r="B58" i="2"/>
  <c r="E55" i="2"/>
  <c r="J43" i="2"/>
  <c r="L34" i="2"/>
  <c r="K45" i="2"/>
  <c r="G45" i="2"/>
  <c r="F47" i="2" l="1"/>
  <c r="F48" i="2"/>
  <c r="F46" i="2"/>
  <c r="A46" i="2"/>
  <c r="I45" i="2"/>
  <c r="B59" i="2"/>
  <c r="E58" i="2"/>
  <c r="L35" i="2"/>
  <c r="J44" i="2"/>
  <c r="G46" i="2" l="1"/>
  <c r="K46" i="2"/>
  <c r="A47" i="2"/>
  <c r="I46" i="2"/>
  <c r="B60" i="2"/>
  <c r="E59" i="2"/>
  <c r="G48" i="2"/>
  <c r="K48" i="2"/>
  <c r="L36" i="2"/>
  <c r="J45" i="2"/>
  <c r="G47" i="2"/>
  <c r="K47" i="2"/>
  <c r="A48" i="2" l="1"/>
  <c r="I47" i="2"/>
  <c r="L37" i="2"/>
  <c r="J46" i="2"/>
  <c r="B61" i="2"/>
  <c r="E60" i="2"/>
  <c r="F51" i="2" s="1"/>
  <c r="B62" i="2" l="1"/>
  <c r="E61" i="2"/>
  <c r="F52" i="2" s="1"/>
  <c r="G51" i="2"/>
  <c r="K51" i="2"/>
  <c r="L38" i="2"/>
  <c r="J47" i="2"/>
  <c r="A49" i="2"/>
  <c r="I48" i="2"/>
  <c r="G52" i="2" l="1"/>
  <c r="K52" i="2"/>
  <c r="E62" i="2"/>
  <c r="B65" i="2"/>
  <c r="L39" i="2"/>
  <c r="J48" i="2"/>
  <c r="A50" i="2"/>
  <c r="I49" i="2"/>
  <c r="F55" i="2" l="1"/>
  <c r="F53" i="2"/>
  <c r="F54" i="2"/>
  <c r="A51" i="2"/>
  <c r="I50" i="2"/>
  <c r="B66" i="2"/>
  <c r="E65" i="2"/>
  <c r="L40" i="2"/>
  <c r="J49" i="2"/>
  <c r="G54" i="2" l="1"/>
  <c r="K54" i="2"/>
  <c r="A52" i="2"/>
  <c r="I51" i="2"/>
  <c r="K53" i="2"/>
  <c r="G53" i="2"/>
  <c r="B67" i="2"/>
  <c r="E66" i="2"/>
  <c r="L41" i="2"/>
  <c r="J50" i="2"/>
  <c r="G55" i="2"/>
  <c r="K55" i="2"/>
  <c r="L42" i="2" l="1"/>
  <c r="J51" i="2"/>
  <c r="B68" i="2"/>
  <c r="E67" i="2"/>
  <c r="F58" i="2" s="1"/>
  <c r="I52" i="2"/>
  <c r="J52" i="2" s="1"/>
  <c r="A53" i="2"/>
  <c r="G58" i="2" l="1"/>
  <c r="K58" i="2"/>
  <c r="B69" i="2"/>
  <c r="E68" i="2"/>
  <c r="F59" i="2" s="1"/>
  <c r="A54" i="2"/>
  <c r="I53" i="2"/>
  <c r="L43" i="2"/>
  <c r="L44" i="2" l="1"/>
  <c r="J53" i="2"/>
  <c r="B72" i="2"/>
  <c r="E69" i="2"/>
  <c r="A55" i="2"/>
  <c r="I54" i="2"/>
  <c r="G59" i="2"/>
  <c r="K59" i="2"/>
  <c r="F62" i="2" l="1"/>
  <c r="F60" i="2"/>
  <c r="F61" i="2"/>
  <c r="B73" i="2"/>
  <c r="E72" i="2"/>
  <c r="L45" i="2"/>
  <c r="J54" i="2"/>
  <c r="A56" i="2"/>
  <c r="I55" i="2"/>
  <c r="J55" i="2" s="1"/>
  <c r="G62" i="2" l="1"/>
  <c r="K62" i="2"/>
  <c r="G60" i="2"/>
  <c r="K60" i="2"/>
  <c r="L46" i="2"/>
  <c r="B74" i="2"/>
  <c r="E73" i="2"/>
  <c r="A57" i="2"/>
  <c r="I56" i="2"/>
  <c r="K61" i="2"/>
  <c r="G61" i="2"/>
  <c r="L47" i="2" l="1"/>
  <c r="J56" i="2"/>
  <c r="E74" i="2"/>
  <c r="F65" i="2" s="1"/>
  <c r="B75" i="2"/>
  <c r="A58" i="2"/>
  <c r="I57" i="2"/>
  <c r="K65" i="2" l="1"/>
  <c r="G65" i="2"/>
  <c r="A59" i="2"/>
  <c r="I58" i="2"/>
  <c r="L48" i="2"/>
  <c r="J57" i="2"/>
  <c r="B76" i="2"/>
  <c r="E75" i="2"/>
  <c r="F66" i="2" s="1"/>
  <c r="L49" i="2" l="1"/>
  <c r="J58" i="2"/>
  <c r="E76" i="2"/>
  <c r="B79" i="2"/>
  <c r="A60" i="2"/>
  <c r="I59" i="2"/>
  <c r="G66" i="2"/>
  <c r="K66" i="2"/>
  <c r="B80" i="2" l="1"/>
  <c r="E79" i="2"/>
  <c r="A61" i="2"/>
  <c r="I60" i="2"/>
  <c r="L50" i="2"/>
  <c r="J59" i="2"/>
  <c r="F68" i="2"/>
  <c r="F69" i="2"/>
  <c r="F67" i="2"/>
  <c r="G68" i="2" l="1"/>
  <c r="K68" i="2"/>
  <c r="G69" i="2"/>
  <c r="K69" i="2"/>
  <c r="B81" i="2"/>
  <c r="E80" i="2"/>
  <c r="L51" i="2"/>
  <c r="J60" i="2"/>
  <c r="A62" i="2"/>
  <c r="I61" i="2"/>
  <c r="G67" i="2"/>
  <c r="K67" i="2"/>
  <c r="A63" i="2" l="1"/>
  <c r="I62" i="2"/>
  <c r="L52" i="2"/>
  <c r="J61" i="2"/>
  <c r="B82" i="2"/>
  <c r="E81" i="2"/>
  <c r="F72" i="2" s="1"/>
  <c r="B83" i="2" l="1"/>
  <c r="E82" i="2"/>
  <c r="F73" i="2" s="1"/>
  <c r="L53" i="2"/>
  <c r="J62" i="2"/>
  <c r="K72" i="2"/>
  <c r="G72" i="2"/>
  <c r="A64" i="2"/>
  <c r="I63" i="2"/>
  <c r="G73" i="2" l="1"/>
  <c r="K73" i="2"/>
  <c r="L54" i="2"/>
  <c r="J63" i="2"/>
  <c r="A65" i="2"/>
  <c r="I64" i="2"/>
  <c r="J64" i="2" s="1"/>
  <c r="B86" i="2"/>
  <c r="E83" i="2"/>
  <c r="B87" i="2" l="1"/>
  <c r="E86" i="2"/>
  <c r="A66" i="2"/>
  <c r="I65" i="2"/>
  <c r="F76" i="2"/>
  <c r="F75" i="2"/>
  <c r="F74" i="2"/>
  <c r="L55" i="2"/>
  <c r="L56" i="2" l="1"/>
  <c r="J65" i="2"/>
  <c r="G75" i="2"/>
  <c r="K75" i="2"/>
  <c r="G74" i="2"/>
  <c r="K74" i="2"/>
  <c r="A67" i="2"/>
  <c r="I66" i="2"/>
  <c r="K76" i="2"/>
  <c r="G76" i="2"/>
  <c r="B88" i="2"/>
  <c r="E87" i="2"/>
  <c r="L57" i="2" l="1"/>
  <c r="B89" i="2"/>
  <c r="E88" i="2"/>
  <c r="F79" i="2" s="1"/>
  <c r="A68" i="2"/>
  <c r="I67" i="2"/>
  <c r="J66" i="2"/>
  <c r="L58" i="2" l="1"/>
  <c r="J67" i="2"/>
  <c r="A69" i="2"/>
  <c r="I68" i="2"/>
  <c r="G79" i="2"/>
  <c r="K79" i="2"/>
  <c r="B90" i="2"/>
  <c r="E89" i="2"/>
  <c r="F80" i="2" s="1"/>
  <c r="L59" i="2" l="1"/>
  <c r="I69" i="2"/>
  <c r="J69" i="2" s="1"/>
  <c r="A70" i="2"/>
  <c r="J68" i="2"/>
  <c r="K80" i="2"/>
  <c r="G80" i="2"/>
  <c r="B93" i="2"/>
  <c r="E90" i="2"/>
  <c r="F81" i="2" l="1"/>
  <c r="F82" i="2"/>
  <c r="F83" i="2"/>
  <c r="B94" i="2"/>
  <c r="E93" i="2"/>
  <c r="A71" i="2"/>
  <c r="I70" i="2"/>
  <c r="L60" i="2"/>
  <c r="B95" i="2" l="1"/>
  <c r="E94" i="2"/>
  <c r="G83" i="2"/>
  <c r="K83" i="2"/>
  <c r="L61" i="2"/>
  <c r="J70" i="2"/>
  <c r="I71" i="2"/>
  <c r="J71" i="2" s="1"/>
  <c r="A72" i="2"/>
  <c r="G82" i="2"/>
  <c r="K82" i="2"/>
  <c r="G81" i="2"/>
  <c r="K81" i="2"/>
  <c r="A73" i="2" l="1"/>
  <c r="I72" i="2"/>
  <c r="L62" i="2"/>
  <c r="B96" i="2"/>
  <c r="E95" i="2"/>
  <c r="F86" i="2" s="1"/>
  <c r="G86" i="2" l="1"/>
  <c r="K86" i="2"/>
  <c r="L63" i="2"/>
  <c r="J72" i="2"/>
  <c r="B97" i="2"/>
  <c r="E96" i="2"/>
  <c r="F87" i="2" s="1"/>
  <c r="A74" i="2"/>
  <c r="I73" i="2"/>
  <c r="L64" i="2" l="1"/>
  <c r="J73" i="2"/>
  <c r="G87" i="2"/>
  <c r="K87" i="2"/>
  <c r="A75" i="2"/>
  <c r="I74" i="2"/>
  <c r="J74" i="2" s="1"/>
  <c r="B100" i="2"/>
  <c r="E97" i="2"/>
  <c r="L65" i="2" l="1"/>
  <c r="A76" i="2"/>
  <c r="I75" i="2"/>
  <c r="F89" i="2"/>
  <c r="F90" i="2"/>
  <c r="F88" i="2"/>
  <c r="B101" i="2"/>
  <c r="E100" i="2"/>
  <c r="G89" i="2" l="1"/>
  <c r="K89" i="2"/>
  <c r="B102" i="2"/>
  <c r="E101" i="2"/>
  <c r="L66" i="2"/>
  <c r="J75" i="2"/>
  <c r="K88" i="2"/>
  <c r="G88" i="2"/>
  <c r="A77" i="2"/>
  <c r="I76" i="2"/>
  <c r="G90" i="2"/>
  <c r="K90" i="2"/>
  <c r="L67" i="2" l="1"/>
  <c r="J76" i="2"/>
  <c r="B103" i="2"/>
  <c r="E102" i="2"/>
  <c r="F93" i="2" s="1"/>
  <c r="I77" i="2"/>
  <c r="J77" i="2" s="1"/>
  <c r="A78" i="2"/>
  <c r="G93" i="2" l="1"/>
  <c r="K93" i="2"/>
  <c r="A79" i="2"/>
  <c r="I78" i="2"/>
  <c r="B104" i="2"/>
  <c r="E103" i="2"/>
  <c r="F94" i="2" s="1"/>
  <c r="L68" i="2"/>
  <c r="I79" i="2" l="1"/>
  <c r="A80" i="2"/>
  <c r="G94" i="2"/>
  <c r="K94" i="2"/>
  <c r="L69" i="2"/>
  <c r="J78" i="2"/>
  <c r="B107" i="2"/>
  <c r="E104" i="2"/>
  <c r="B108" i="2" l="1"/>
  <c r="E107" i="2"/>
  <c r="L70" i="2"/>
  <c r="J79" i="2"/>
  <c r="A81" i="2"/>
  <c r="I80" i="2"/>
  <c r="F97" i="2"/>
  <c r="F95" i="2"/>
  <c r="F96" i="2"/>
  <c r="G97" i="2" l="1"/>
  <c r="K97" i="2"/>
  <c r="L71" i="2"/>
  <c r="J80" i="2"/>
  <c r="A82" i="2"/>
  <c r="I81" i="2"/>
  <c r="K96" i="2"/>
  <c r="G96" i="2"/>
  <c r="G95" i="2"/>
  <c r="K95" i="2"/>
  <c r="B109" i="2"/>
  <c r="E108" i="2"/>
  <c r="A83" i="2" l="1"/>
  <c r="I82" i="2"/>
  <c r="B110" i="2"/>
  <c r="E109" i="2"/>
  <c r="F100" i="2" s="1"/>
  <c r="L72" i="2"/>
  <c r="J81" i="2"/>
  <c r="B111" i="2" l="1"/>
  <c r="E110" i="2"/>
  <c r="F101" i="2" s="1"/>
  <c r="G100" i="2"/>
  <c r="K100" i="2"/>
  <c r="L73" i="2"/>
  <c r="J82" i="2"/>
  <c r="A84" i="2"/>
  <c r="I83" i="2"/>
  <c r="K101" i="2" l="1"/>
  <c r="G101" i="2"/>
  <c r="L74" i="2"/>
  <c r="A85" i="2"/>
  <c r="I84" i="2"/>
  <c r="J83" i="2"/>
  <c r="B114" i="2"/>
  <c r="E111" i="2"/>
  <c r="L75" i="2" l="1"/>
  <c r="J84" i="2"/>
  <c r="B115" i="2"/>
  <c r="E114" i="2"/>
  <c r="A86" i="2"/>
  <c r="I85" i="2"/>
  <c r="F102" i="2"/>
  <c r="F104" i="2"/>
  <c r="F103" i="2"/>
  <c r="G103" i="2" l="1"/>
  <c r="K103" i="2"/>
  <c r="E115" i="2"/>
  <c r="B116" i="2"/>
  <c r="G104" i="2"/>
  <c r="K104" i="2"/>
  <c r="L76" i="2"/>
  <c r="J85" i="2"/>
  <c r="K102" i="2"/>
  <c r="G102" i="2"/>
  <c r="A87" i="2"/>
  <c r="I86" i="2"/>
  <c r="L77" i="2" l="1"/>
  <c r="A88" i="2"/>
  <c r="I87" i="2"/>
  <c r="J86" i="2"/>
  <c r="B117" i="2"/>
  <c r="E116" i="2"/>
  <c r="F107" i="2" s="1"/>
  <c r="L78" i="2" l="1"/>
  <c r="A89" i="2"/>
  <c r="I88" i="2"/>
  <c r="G107" i="2"/>
  <c r="K107" i="2"/>
  <c r="B118" i="2"/>
  <c r="E117" i="2"/>
  <c r="F108" i="2" s="1"/>
  <c r="J87" i="2"/>
  <c r="G108" i="2" l="1"/>
  <c r="K108" i="2"/>
  <c r="L79" i="2"/>
  <c r="E118" i="2"/>
  <c r="B121" i="2"/>
  <c r="A90" i="2"/>
  <c r="I89" i="2"/>
  <c r="J88" i="2"/>
  <c r="A91" i="2" l="1"/>
  <c r="I90" i="2"/>
  <c r="B122" i="2"/>
  <c r="E121" i="2"/>
  <c r="L80" i="2"/>
  <c r="J89" i="2"/>
  <c r="F111" i="2"/>
  <c r="F109" i="2"/>
  <c r="F110" i="2"/>
  <c r="G111" i="2" l="1"/>
  <c r="K111" i="2"/>
  <c r="K110" i="2"/>
  <c r="G110" i="2"/>
  <c r="A92" i="2"/>
  <c r="I91" i="2"/>
  <c r="B123" i="2"/>
  <c r="E122" i="2"/>
  <c r="L81" i="2"/>
  <c r="J90" i="2"/>
  <c r="K109" i="2"/>
  <c r="G109" i="2"/>
  <c r="A93" i="2" l="1"/>
  <c r="I92" i="2"/>
  <c r="L82" i="2"/>
  <c r="J91" i="2"/>
  <c r="B124" i="2"/>
  <c r="E123" i="2"/>
  <c r="F114" i="2" s="1"/>
  <c r="L83" i="2" l="1"/>
  <c r="J92" i="2"/>
  <c r="B125" i="2"/>
  <c r="E124" i="2"/>
  <c r="F115" i="2" s="1"/>
  <c r="A94" i="2"/>
  <c r="I93" i="2"/>
  <c r="G114" i="2"/>
  <c r="K114" i="2"/>
  <c r="A95" i="2" l="1"/>
  <c r="I94" i="2"/>
  <c r="E125" i="2"/>
  <c r="B128" i="2"/>
  <c r="L84" i="2"/>
  <c r="J93" i="2"/>
  <c r="G115" i="2"/>
  <c r="K115" i="2"/>
  <c r="F118" i="2" l="1"/>
  <c r="F117" i="2"/>
  <c r="F116" i="2"/>
  <c r="L85" i="2"/>
  <c r="J94" i="2"/>
  <c r="A96" i="2"/>
  <c r="I95" i="2"/>
  <c r="B129" i="2"/>
  <c r="E128" i="2"/>
  <c r="G116" i="2" l="1"/>
  <c r="K116" i="2"/>
  <c r="L86" i="2"/>
  <c r="J95" i="2"/>
  <c r="K117" i="2"/>
  <c r="G117" i="2"/>
  <c r="B130" i="2"/>
  <c r="E129" i="2"/>
  <c r="A97" i="2"/>
  <c r="I96" i="2"/>
  <c r="G118" i="2"/>
  <c r="K118" i="2"/>
  <c r="L87" i="2" l="1"/>
  <c r="J96" i="2"/>
  <c r="B131" i="2"/>
  <c r="E130" i="2"/>
  <c r="F121" i="2" s="1"/>
  <c r="A98" i="2"/>
  <c r="I97" i="2"/>
  <c r="K121" i="2" l="1"/>
  <c r="G121" i="2"/>
  <c r="A99" i="2"/>
  <c r="I98" i="2"/>
  <c r="L88" i="2"/>
  <c r="J97" i="2"/>
  <c r="B132" i="2"/>
  <c r="E131" i="2"/>
  <c r="F122" i="2" s="1"/>
  <c r="G122" i="2" l="1"/>
  <c r="K122" i="2"/>
  <c r="A100" i="2"/>
  <c r="I99" i="2"/>
  <c r="B135" i="2"/>
  <c r="E132" i="2"/>
  <c r="L89" i="2"/>
  <c r="J98" i="2"/>
  <c r="A101" i="2" l="1"/>
  <c r="I100" i="2"/>
  <c r="J100" i="2" s="1"/>
  <c r="L90" i="2"/>
  <c r="J99" i="2"/>
  <c r="F123" i="2"/>
  <c r="F124" i="2"/>
  <c r="F125" i="2"/>
  <c r="B136" i="2"/>
  <c r="E135" i="2"/>
  <c r="G123" i="2" l="1"/>
  <c r="K123" i="2"/>
  <c r="B137" i="2"/>
  <c r="E136" i="2"/>
  <c r="K125" i="2"/>
  <c r="G125" i="2"/>
  <c r="L91" i="2"/>
  <c r="G124" i="2"/>
  <c r="K124" i="2"/>
  <c r="I101" i="2"/>
  <c r="A102" i="2"/>
  <c r="B138" i="2" l="1"/>
  <c r="E137" i="2"/>
  <c r="F128" i="2" s="1"/>
  <c r="L92" i="2"/>
  <c r="J101" i="2"/>
  <c r="A103" i="2"/>
  <c r="I102" i="2"/>
  <c r="A104" i="2" l="1"/>
  <c r="I103" i="2"/>
  <c r="G128" i="2"/>
  <c r="K128" i="2"/>
  <c r="L93" i="2"/>
  <c r="J102" i="2"/>
  <c r="B139" i="2"/>
  <c r="E138" i="2"/>
  <c r="F129" i="2" s="1"/>
  <c r="L94" i="2" l="1"/>
  <c r="I104" i="2"/>
  <c r="J104" i="2" s="1"/>
  <c r="A105" i="2"/>
  <c r="K129" i="2"/>
  <c r="G129" i="2"/>
  <c r="B142" i="2"/>
  <c r="E139" i="2"/>
  <c r="J103" i="2"/>
  <c r="E142" i="2" l="1"/>
  <c r="B143" i="2"/>
  <c r="L95" i="2"/>
  <c r="F132" i="2"/>
  <c r="F130" i="2"/>
  <c r="F131" i="2"/>
  <c r="A106" i="2"/>
  <c r="I105" i="2"/>
  <c r="G131" i="2" l="1"/>
  <c r="K131" i="2"/>
  <c r="E143" i="2"/>
  <c r="B144" i="2"/>
  <c r="A107" i="2"/>
  <c r="I106" i="2"/>
  <c r="G130" i="2"/>
  <c r="K130" i="2"/>
  <c r="L96" i="2"/>
  <c r="J105" i="2"/>
  <c r="G132" i="2"/>
  <c r="K132" i="2"/>
  <c r="L97" i="2" l="1"/>
  <c r="A108" i="2"/>
  <c r="I107" i="2"/>
  <c r="E144" i="2"/>
  <c r="F135" i="2" s="1"/>
  <c r="B145" i="2"/>
  <c r="J106" i="2"/>
  <c r="E145" i="2" l="1"/>
  <c r="F136" i="2" s="1"/>
  <c r="B146" i="2"/>
  <c r="E146" i="2" s="1"/>
  <c r="L98" i="2"/>
  <c r="J107" i="2"/>
  <c r="G135" i="2"/>
  <c r="K135" i="2"/>
  <c r="A109" i="2"/>
  <c r="I108" i="2"/>
  <c r="G136" i="2" l="1"/>
  <c r="K136" i="2"/>
  <c r="L99" i="2"/>
  <c r="J108" i="2"/>
  <c r="A110" i="2"/>
  <c r="I109" i="2"/>
  <c r="F137" i="2"/>
  <c r="F138" i="2"/>
  <c r="K137" i="2" l="1"/>
  <c r="G137" i="2"/>
  <c r="G138" i="2"/>
  <c r="K138" i="2"/>
  <c r="A111" i="2"/>
  <c r="I110" i="2"/>
  <c r="L100" i="2"/>
  <c r="J109" i="2"/>
  <c r="L101" i="2" l="1"/>
  <c r="J110" i="2"/>
  <c r="A112" i="2"/>
  <c r="I111" i="2"/>
  <c r="L102" i="2" l="1"/>
  <c r="J111" i="2"/>
  <c r="A113" i="2"/>
  <c r="I112" i="2"/>
  <c r="A114" i="2" l="1"/>
  <c r="I113" i="2"/>
  <c r="L103" i="2"/>
  <c r="J112" i="2"/>
  <c r="L104" i="2" l="1"/>
  <c r="J113" i="2"/>
  <c r="A115" i="2"/>
  <c r="I114" i="2"/>
  <c r="L105" i="2" l="1"/>
  <c r="J114" i="2"/>
  <c r="A116" i="2"/>
  <c r="I115" i="2"/>
  <c r="L106" i="2" l="1"/>
  <c r="J115" i="2"/>
  <c r="A117" i="2"/>
  <c r="I116" i="2"/>
  <c r="A118" i="2" l="1"/>
  <c r="I117" i="2"/>
  <c r="L107" i="2"/>
  <c r="J116" i="2"/>
  <c r="L108" i="2" l="1"/>
  <c r="J117" i="2"/>
  <c r="A119" i="2"/>
  <c r="I118" i="2"/>
  <c r="L109" i="2" l="1"/>
  <c r="J118" i="2"/>
  <c r="A120" i="2"/>
  <c r="I119" i="2"/>
  <c r="I120" i="2" l="1"/>
  <c r="A121" i="2"/>
  <c r="L110" i="2"/>
  <c r="J119" i="2"/>
  <c r="A122" i="2" l="1"/>
  <c r="I121" i="2"/>
  <c r="L111" i="2"/>
  <c r="J120" i="2"/>
  <c r="L112" i="2" l="1"/>
  <c r="J121" i="2"/>
  <c r="A123" i="2"/>
  <c r="I122" i="2"/>
  <c r="L113" i="2" l="1"/>
  <c r="J122" i="2"/>
  <c r="A124" i="2"/>
  <c r="I123" i="2"/>
  <c r="J123" i="2" s="1"/>
  <c r="A125" i="2" l="1"/>
  <c r="I124" i="2"/>
  <c r="L114" i="2"/>
  <c r="L115" i="2" l="1"/>
  <c r="J124" i="2"/>
  <c r="A126" i="2"/>
  <c r="I125" i="2"/>
  <c r="L116" i="2" l="1"/>
  <c r="J125" i="2"/>
  <c r="I126" i="2"/>
  <c r="A127" i="2"/>
  <c r="A128" i="2" l="1"/>
  <c r="I127" i="2"/>
  <c r="L117" i="2"/>
  <c r="J126" i="2"/>
  <c r="L118" i="2" l="1"/>
  <c r="A129" i="2"/>
  <c r="I128" i="2"/>
  <c r="J127" i="2"/>
  <c r="L119" i="2" l="1"/>
  <c r="J128" i="2"/>
  <c r="A130" i="2"/>
  <c r="I129" i="2"/>
  <c r="L120" i="2" l="1"/>
  <c r="J129" i="2"/>
  <c r="A131" i="2"/>
  <c r="I130" i="2"/>
  <c r="L121" i="2" l="1"/>
  <c r="J130" i="2"/>
  <c r="A132" i="2"/>
  <c r="I131" i="2"/>
  <c r="L122" i="2" l="1"/>
  <c r="J131" i="2"/>
  <c r="I132" i="2"/>
  <c r="A133" i="2"/>
  <c r="A134" i="2" l="1"/>
  <c r="I133" i="2"/>
  <c r="L123" i="2"/>
  <c r="J132" i="2"/>
  <c r="L124" i="2" l="1"/>
  <c r="J133" i="2"/>
  <c r="A135" i="2"/>
  <c r="I134" i="2"/>
  <c r="L125" i="2" l="1"/>
  <c r="J134" i="2"/>
  <c r="A136" i="2"/>
  <c r="I135" i="2"/>
  <c r="I136" i="2" l="1"/>
  <c r="A137" i="2"/>
  <c r="L126" i="2"/>
  <c r="J135" i="2"/>
  <c r="A138" i="2" l="1"/>
  <c r="I137" i="2"/>
  <c r="L127" i="2"/>
  <c r="J136" i="2"/>
  <c r="L128" i="2" l="1"/>
  <c r="J137" i="2"/>
  <c r="A139" i="2"/>
  <c r="I138" i="2"/>
  <c r="L129" i="2" l="1"/>
  <c r="J138" i="2"/>
  <c r="A140" i="2"/>
  <c r="I139" i="2"/>
  <c r="L130" i="2" l="1"/>
  <c r="J139" i="2"/>
  <c r="A141" i="2"/>
  <c r="I140" i="2"/>
  <c r="L131" i="2" s="1"/>
  <c r="I141" i="2" l="1"/>
  <c r="A142" i="2"/>
  <c r="J140" i="2"/>
  <c r="I142" i="2" l="1"/>
  <c r="L133" i="2" s="1"/>
  <c r="A143" i="2"/>
  <c r="L132" i="2"/>
  <c r="J141" i="2"/>
  <c r="J142" i="2"/>
  <c r="I143" i="2" l="1"/>
  <c r="A144" i="2"/>
  <c r="I144" i="2" l="1"/>
  <c r="A145" i="2"/>
  <c r="L134" i="2"/>
  <c r="J144" i="2"/>
  <c r="J143" i="2"/>
  <c r="I145" i="2" l="1"/>
  <c r="L136" i="2" s="1"/>
  <c r="A146" i="2"/>
  <c r="I146" i="2" s="1"/>
  <c r="L135" i="2"/>
  <c r="J145" i="2"/>
  <c r="L137" i="2" l="1"/>
  <c r="L143" i="2"/>
  <c r="L145" i="2"/>
  <c r="L146" i="2"/>
  <c r="L142" i="2"/>
  <c r="L141" i="2"/>
  <c r="L144" i="2"/>
  <c r="L139" i="2"/>
  <c r="L140" i="2"/>
  <c r="L138" i="2"/>
  <c r="J146" i="2"/>
</calcChain>
</file>

<file path=xl/sharedStrings.xml><?xml version="1.0" encoding="utf-8"?>
<sst xmlns="http://schemas.openxmlformats.org/spreadsheetml/2006/main" count="36" uniqueCount="22">
  <si>
    <t>Рассчитать</t>
  </si>
  <si>
    <t>дата</t>
  </si>
  <si>
    <t>отгружено по накладным за день</t>
  </si>
  <si>
    <t>оплачено по б/н</t>
  </si>
  <si>
    <t>оплачено за нал</t>
  </si>
  <si>
    <t>Итоговое сальдо</t>
  </si>
  <si>
    <t>Просроченная задолженность при отсрочке оплаты накладной - 5 банк.дней</t>
  </si>
  <si>
    <t>Пени</t>
  </si>
  <si>
    <t>(т.е. срок оплаты за товар наступает на 6 банк день с момента отгрузки, первый банковский день это день отгрузки)</t>
  </si>
  <si>
    <t>3 При наличии просроченных оплат рассчитать сумму пеней на клиента из ставки 0,125% за каждый день просрочки.</t>
  </si>
  <si>
    <t>Будни=1</t>
  </si>
  <si>
    <t>День оплаты=6</t>
  </si>
  <si>
    <t>Баланс</t>
  </si>
  <si>
    <t>п</t>
  </si>
  <si>
    <t>м</t>
  </si>
  <si>
    <t>к</t>
  </si>
  <si>
    <t>ж</t>
  </si>
  <si>
    <t>отр</t>
  </si>
  <si>
    <r>
      <t xml:space="preserve">1 Восстановить баланс клиента </t>
    </r>
    <r>
      <rPr>
        <sz val="10"/>
        <rFont val="Arial Cyr"/>
        <charset val="204"/>
      </rPr>
      <t>на каждый день</t>
    </r>
  </si>
  <si>
    <r>
      <t xml:space="preserve">2 Рассчитать задолженность/перепату клиента </t>
    </r>
    <r>
      <rPr>
        <sz val="10"/>
        <rFont val="Arial Cyr"/>
        <charset val="204"/>
      </rPr>
      <t>за каждый день</t>
    </r>
    <r>
      <rPr>
        <sz val="11"/>
        <color theme="1"/>
        <rFont val="Calibri"/>
        <family val="2"/>
        <scheme val="minor"/>
      </rPr>
      <t xml:space="preserve"> с учетом отсрочки платежа 5 банк дней</t>
    </r>
  </si>
  <si>
    <t>1 Восстановить баланс клиента на каждый день</t>
  </si>
  <si>
    <r>
      <t>2 Рассчитать задолженность/перепату клиента за каждый день</t>
    </r>
    <r>
      <rPr>
        <sz val="11"/>
        <color theme="1"/>
        <rFont val="Calibri"/>
        <family val="2"/>
        <scheme val="minor"/>
      </rPr>
      <t xml:space="preserve"> с учетом отсрочки платежа 5 банк дней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</si>
</sst>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0" xfId="0" applyNumberFormat="1"/>
    <xf numFmtId="164" fontId="0" fillId="0" borderId="0" xfId="0" applyNumberFormat="1"/>
    <xf numFmtId="0" fontId="4" fillId="0" borderId="0" xfId="1"/>
    <xf numFmtId="0" fontId="4" fillId="3" borderId="0" xfId="1" applyFill="1"/>
    <xf numFmtId="165" fontId="4" fillId="0" borderId="0" xfId="1" applyNumberFormat="1"/>
    <xf numFmtId="0" fontId="3" fillId="0" borderId="0" xfId="1" applyFont="1"/>
    <xf numFmtId="0" fontId="4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4" fillId="2" borderId="1" xfId="1" applyNumberFormat="1" applyFill="1" applyBorder="1"/>
    <xf numFmtId="164" fontId="4" fillId="2" borderId="1" xfId="1" applyNumberFormat="1" applyFill="1" applyBorder="1"/>
    <xf numFmtId="0" fontId="4" fillId="2" borderId="1" xfId="1" applyFill="1" applyBorder="1"/>
    <xf numFmtId="14" fontId="4" fillId="0" borderId="1" xfId="1" applyNumberFormat="1" applyBorder="1"/>
    <xf numFmtId="164" fontId="4" fillId="0" borderId="1" xfId="1" applyNumberFormat="1" applyBorder="1"/>
    <xf numFmtId="0" fontId="4" fillId="0" borderId="1" xfId="1" applyBorder="1"/>
    <xf numFmtId="164" fontId="4" fillId="0" borderId="0" xfId="1" applyNumberFormat="1"/>
    <xf numFmtId="14" fontId="4" fillId="0" borderId="0" xfId="1" applyNumberFormat="1"/>
    <xf numFmtId="0" fontId="1" fillId="0" borderId="0" xfId="0" applyFont="1"/>
    <xf numFmtId="0" fontId="4" fillId="0" borderId="0" xfId="1" applyFont="1"/>
  </cellXfs>
  <cellStyles count="2">
    <cellStyle name="Обычный" xfId="0" builtinId="0"/>
    <cellStyle name="Обычный 2" xfId="1" xr:uid="{27B31B63-8B17-4B02-9C72-9CA2AC9016BB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6"/>
  <sheetViews>
    <sheetView tabSelected="1" topLeftCell="A120" zoomScale="70" zoomScaleNormal="70" workbookViewId="0">
      <selection activeCell="D30" sqref="D30"/>
    </sheetView>
  </sheetViews>
  <sheetFormatPr defaultRowHeight="15" x14ac:dyDescent="0.25"/>
  <cols>
    <col min="1" max="1" width="10.85546875" bestFit="1" customWidth="1"/>
    <col min="2" max="2" width="18.140625" customWidth="1"/>
    <col min="3" max="3" width="13.7109375" customWidth="1"/>
    <col min="4" max="4" width="14.5703125" customWidth="1"/>
    <col min="5" max="5" width="15.85546875" customWidth="1"/>
    <col min="6" max="6" width="17.5703125" customWidth="1"/>
    <col min="7" max="7" width="16.85546875" customWidth="1"/>
    <col min="257" max="257" width="10.85546875" bestFit="1" customWidth="1"/>
    <col min="258" max="258" width="18.140625" customWidth="1"/>
    <col min="259" max="259" width="13.7109375" customWidth="1"/>
    <col min="260" max="260" width="14.5703125" customWidth="1"/>
    <col min="261" max="261" width="15.85546875" customWidth="1"/>
    <col min="262" max="262" width="17.5703125" customWidth="1"/>
    <col min="263" max="263" width="16.85546875" customWidth="1"/>
    <col min="513" max="513" width="10.85546875" bestFit="1" customWidth="1"/>
    <col min="514" max="514" width="18.140625" customWidth="1"/>
    <col min="515" max="515" width="13.7109375" customWidth="1"/>
    <col min="516" max="516" width="14.5703125" customWidth="1"/>
    <col min="517" max="517" width="15.85546875" customWidth="1"/>
    <col min="518" max="518" width="17.5703125" customWidth="1"/>
    <col min="519" max="519" width="16.85546875" customWidth="1"/>
    <col min="769" max="769" width="10.85546875" bestFit="1" customWidth="1"/>
    <col min="770" max="770" width="18.140625" customWidth="1"/>
    <col min="771" max="771" width="13.7109375" customWidth="1"/>
    <col min="772" max="772" width="14.5703125" customWidth="1"/>
    <col min="773" max="773" width="15.85546875" customWidth="1"/>
    <col min="774" max="774" width="17.5703125" customWidth="1"/>
    <col min="775" max="775" width="16.85546875" customWidth="1"/>
    <col min="1025" max="1025" width="10.85546875" bestFit="1" customWidth="1"/>
    <col min="1026" max="1026" width="18.140625" customWidth="1"/>
    <col min="1027" max="1027" width="13.7109375" customWidth="1"/>
    <col min="1028" max="1028" width="14.5703125" customWidth="1"/>
    <col min="1029" max="1029" width="15.85546875" customWidth="1"/>
    <col min="1030" max="1030" width="17.5703125" customWidth="1"/>
    <col min="1031" max="1031" width="16.85546875" customWidth="1"/>
    <col min="1281" max="1281" width="10.85546875" bestFit="1" customWidth="1"/>
    <col min="1282" max="1282" width="18.140625" customWidth="1"/>
    <col min="1283" max="1283" width="13.7109375" customWidth="1"/>
    <col min="1284" max="1284" width="14.5703125" customWidth="1"/>
    <col min="1285" max="1285" width="15.85546875" customWidth="1"/>
    <col min="1286" max="1286" width="17.5703125" customWidth="1"/>
    <col min="1287" max="1287" width="16.85546875" customWidth="1"/>
    <col min="1537" max="1537" width="10.85546875" bestFit="1" customWidth="1"/>
    <col min="1538" max="1538" width="18.140625" customWidth="1"/>
    <col min="1539" max="1539" width="13.7109375" customWidth="1"/>
    <col min="1540" max="1540" width="14.5703125" customWidth="1"/>
    <col min="1541" max="1541" width="15.85546875" customWidth="1"/>
    <col min="1542" max="1542" width="17.5703125" customWidth="1"/>
    <col min="1543" max="1543" width="16.85546875" customWidth="1"/>
    <col min="1793" max="1793" width="10.85546875" bestFit="1" customWidth="1"/>
    <col min="1794" max="1794" width="18.140625" customWidth="1"/>
    <col min="1795" max="1795" width="13.7109375" customWidth="1"/>
    <col min="1796" max="1796" width="14.5703125" customWidth="1"/>
    <col min="1797" max="1797" width="15.85546875" customWidth="1"/>
    <col min="1798" max="1798" width="17.5703125" customWidth="1"/>
    <col min="1799" max="1799" width="16.85546875" customWidth="1"/>
    <col min="2049" max="2049" width="10.85546875" bestFit="1" customWidth="1"/>
    <col min="2050" max="2050" width="18.140625" customWidth="1"/>
    <col min="2051" max="2051" width="13.7109375" customWidth="1"/>
    <col min="2052" max="2052" width="14.5703125" customWidth="1"/>
    <col min="2053" max="2053" width="15.85546875" customWidth="1"/>
    <col min="2054" max="2054" width="17.5703125" customWidth="1"/>
    <col min="2055" max="2055" width="16.85546875" customWidth="1"/>
    <col min="2305" max="2305" width="10.85546875" bestFit="1" customWidth="1"/>
    <col min="2306" max="2306" width="18.140625" customWidth="1"/>
    <col min="2307" max="2307" width="13.7109375" customWidth="1"/>
    <col min="2308" max="2308" width="14.5703125" customWidth="1"/>
    <col min="2309" max="2309" width="15.85546875" customWidth="1"/>
    <col min="2310" max="2310" width="17.5703125" customWidth="1"/>
    <col min="2311" max="2311" width="16.85546875" customWidth="1"/>
    <col min="2561" max="2561" width="10.85546875" bestFit="1" customWidth="1"/>
    <col min="2562" max="2562" width="18.140625" customWidth="1"/>
    <col min="2563" max="2563" width="13.7109375" customWidth="1"/>
    <col min="2564" max="2564" width="14.5703125" customWidth="1"/>
    <col min="2565" max="2565" width="15.85546875" customWidth="1"/>
    <col min="2566" max="2566" width="17.5703125" customWidth="1"/>
    <col min="2567" max="2567" width="16.85546875" customWidth="1"/>
    <col min="2817" max="2817" width="10.85546875" bestFit="1" customWidth="1"/>
    <col min="2818" max="2818" width="18.140625" customWidth="1"/>
    <col min="2819" max="2819" width="13.7109375" customWidth="1"/>
    <col min="2820" max="2820" width="14.5703125" customWidth="1"/>
    <col min="2821" max="2821" width="15.85546875" customWidth="1"/>
    <col min="2822" max="2822" width="17.5703125" customWidth="1"/>
    <col min="2823" max="2823" width="16.85546875" customWidth="1"/>
    <col min="3073" max="3073" width="10.85546875" bestFit="1" customWidth="1"/>
    <col min="3074" max="3074" width="18.140625" customWidth="1"/>
    <col min="3075" max="3075" width="13.7109375" customWidth="1"/>
    <col min="3076" max="3076" width="14.5703125" customWidth="1"/>
    <col min="3077" max="3077" width="15.85546875" customWidth="1"/>
    <col min="3078" max="3078" width="17.5703125" customWidth="1"/>
    <col min="3079" max="3079" width="16.85546875" customWidth="1"/>
    <col min="3329" max="3329" width="10.85546875" bestFit="1" customWidth="1"/>
    <col min="3330" max="3330" width="18.140625" customWidth="1"/>
    <col min="3331" max="3331" width="13.7109375" customWidth="1"/>
    <col min="3332" max="3332" width="14.5703125" customWidth="1"/>
    <col min="3333" max="3333" width="15.85546875" customWidth="1"/>
    <col min="3334" max="3334" width="17.5703125" customWidth="1"/>
    <col min="3335" max="3335" width="16.85546875" customWidth="1"/>
    <col min="3585" max="3585" width="10.85546875" bestFit="1" customWidth="1"/>
    <col min="3586" max="3586" width="18.140625" customWidth="1"/>
    <col min="3587" max="3587" width="13.7109375" customWidth="1"/>
    <col min="3588" max="3588" width="14.5703125" customWidth="1"/>
    <col min="3589" max="3589" width="15.85546875" customWidth="1"/>
    <col min="3590" max="3590" width="17.5703125" customWidth="1"/>
    <col min="3591" max="3591" width="16.85546875" customWidth="1"/>
    <col min="3841" max="3841" width="10.85546875" bestFit="1" customWidth="1"/>
    <col min="3842" max="3842" width="18.140625" customWidth="1"/>
    <col min="3843" max="3843" width="13.7109375" customWidth="1"/>
    <col min="3844" max="3844" width="14.5703125" customWidth="1"/>
    <col min="3845" max="3845" width="15.85546875" customWidth="1"/>
    <col min="3846" max="3846" width="17.5703125" customWidth="1"/>
    <col min="3847" max="3847" width="16.85546875" customWidth="1"/>
    <col min="4097" max="4097" width="10.85546875" bestFit="1" customWidth="1"/>
    <col min="4098" max="4098" width="18.140625" customWidth="1"/>
    <col min="4099" max="4099" width="13.7109375" customWidth="1"/>
    <col min="4100" max="4100" width="14.5703125" customWidth="1"/>
    <col min="4101" max="4101" width="15.85546875" customWidth="1"/>
    <col min="4102" max="4102" width="17.5703125" customWidth="1"/>
    <col min="4103" max="4103" width="16.85546875" customWidth="1"/>
    <col min="4353" max="4353" width="10.85546875" bestFit="1" customWidth="1"/>
    <col min="4354" max="4354" width="18.140625" customWidth="1"/>
    <col min="4355" max="4355" width="13.7109375" customWidth="1"/>
    <col min="4356" max="4356" width="14.5703125" customWidth="1"/>
    <col min="4357" max="4357" width="15.85546875" customWidth="1"/>
    <col min="4358" max="4358" width="17.5703125" customWidth="1"/>
    <col min="4359" max="4359" width="16.85546875" customWidth="1"/>
    <col min="4609" max="4609" width="10.85546875" bestFit="1" customWidth="1"/>
    <col min="4610" max="4610" width="18.140625" customWidth="1"/>
    <col min="4611" max="4611" width="13.7109375" customWidth="1"/>
    <col min="4612" max="4612" width="14.5703125" customWidth="1"/>
    <col min="4613" max="4613" width="15.85546875" customWidth="1"/>
    <col min="4614" max="4614" width="17.5703125" customWidth="1"/>
    <col min="4615" max="4615" width="16.85546875" customWidth="1"/>
    <col min="4865" max="4865" width="10.85546875" bestFit="1" customWidth="1"/>
    <col min="4866" max="4866" width="18.140625" customWidth="1"/>
    <col min="4867" max="4867" width="13.7109375" customWidth="1"/>
    <col min="4868" max="4868" width="14.5703125" customWidth="1"/>
    <col min="4869" max="4869" width="15.85546875" customWidth="1"/>
    <col min="4870" max="4870" width="17.5703125" customWidth="1"/>
    <col min="4871" max="4871" width="16.85546875" customWidth="1"/>
    <col min="5121" max="5121" width="10.85546875" bestFit="1" customWidth="1"/>
    <col min="5122" max="5122" width="18.140625" customWidth="1"/>
    <col min="5123" max="5123" width="13.7109375" customWidth="1"/>
    <col min="5124" max="5124" width="14.5703125" customWidth="1"/>
    <col min="5125" max="5125" width="15.85546875" customWidth="1"/>
    <col min="5126" max="5126" width="17.5703125" customWidth="1"/>
    <col min="5127" max="5127" width="16.85546875" customWidth="1"/>
    <col min="5377" max="5377" width="10.85546875" bestFit="1" customWidth="1"/>
    <col min="5378" max="5378" width="18.140625" customWidth="1"/>
    <col min="5379" max="5379" width="13.7109375" customWidth="1"/>
    <col min="5380" max="5380" width="14.5703125" customWidth="1"/>
    <col min="5381" max="5381" width="15.85546875" customWidth="1"/>
    <col min="5382" max="5382" width="17.5703125" customWidth="1"/>
    <col min="5383" max="5383" width="16.85546875" customWidth="1"/>
    <col min="5633" max="5633" width="10.85546875" bestFit="1" customWidth="1"/>
    <col min="5634" max="5634" width="18.140625" customWidth="1"/>
    <col min="5635" max="5635" width="13.7109375" customWidth="1"/>
    <col min="5636" max="5636" width="14.5703125" customWidth="1"/>
    <col min="5637" max="5637" width="15.85546875" customWidth="1"/>
    <col min="5638" max="5638" width="17.5703125" customWidth="1"/>
    <col min="5639" max="5639" width="16.85546875" customWidth="1"/>
    <col min="5889" max="5889" width="10.85546875" bestFit="1" customWidth="1"/>
    <col min="5890" max="5890" width="18.140625" customWidth="1"/>
    <col min="5891" max="5891" width="13.7109375" customWidth="1"/>
    <col min="5892" max="5892" width="14.5703125" customWidth="1"/>
    <col min="5893" max="5893" width="15.85546875" customWidth="1"/>
    <col min="5894" max="5894" width="17.5703125" customWidth="1"/>
    <col min="5895" max="5895" width="16.85546875" customWidth="1"/>
    <col min="6145" max="6145" width="10.85546875" bestFit="1" customWidth="1"/>
    <col min="6146" max="6146" width="18.140625" customWidth="1"/>
    <col min="6147" max="6147" width="13.7109375" customWidth="1"/>
    <col min="6148" max="6148" width="14.5703125" customWidth="1"/>
    <col min="6149" max="6149" width="15.85546875" customWidth="1"/>
    <col min="6150" max="6150" width="17.5703125" customWidth="1"/>
    <col min="6151" max="6151" width="16.85546875" customWidth="1"/>
    <col min="6401" max="6401" width="10.85546875" bestFit="1" customWidth="1"/>
    <col min="6402" max="6402" width="18.140625" customWidth="1"/>
    <col min="6403" max="6403" width="13.7109375" customWidth="1"/>
    <col min="6404" max="6404" width="14.5703125" customWidth="1"/>
    <col min="6405" max="6405" width="15.85546875" customWidth="1"/>
    <col min="6406" max="6406" width="17.5703125" customWidth="1"/>
    <col min="6407" max="6407" width="16.85546875" customWidth="1"/>
    <col min="6657" max="6657" width="10.85546875" bestFit="1" customWidth="1"/>
    <col min="6658" max="6658" width="18.140625" customWidth="1"/>
    <col min="6659" max="6659" width="13.7109375" customWidth="1"/>
    <col min="6660" max="6660" width="14.5703125" customWidth="1"/>
    <col min="6661" max="6661" width="15.85546875" customWidth="1"/>
    <col min="6662" max="6662" width="17.5703125" customWidth="1"/>
    <col min="6663" max="6663" width="16.85546875" customWidth="1"/>
    <col min="6913" max="6913" width="10.85546875" bestFit="1" customWidth="1"/>
    <col min="6914" max="6914" width="18.140625" customWidth="1"/>
    <col min="6915" max="6915" width="13.7109375" customWidth="1"/>
    <col min="6916" max="6916" width="14.5703125" customWidth="1"/>
    <col min="6917" max="6917" width="15.85546875" customWidth="1"/>
    <col min="6918" max="6918" width="17.5703125" customWidth="1"/>
    <col min="6919" max="6919" width="16.85546875" customWidth="1"/>
    <col min="7169" max="7169" width="10.85546875" bestFit="1" customWidth="1"/>
    <col min="7170" max="7170" width="18.140625" customWidth="1"/>
    <col min="7171" max="7171" width="13.7109375" customWidth="1"/>
    <col min="7172" max="7172" width="14.5703125" customWidth="1"/>
    <col min="7173" max="7173" width="15.85546875" customWidth="1"/>
    <col min="7174" max="7174" width="17.5703125" customWidth="1"/>
    <col min="7175" max="7175" width="16.85546875" customWidth="1"/>
    <col min="7425" max="7425" width="10.85546875" bestFit="1" customWidth="1"/>
    <col min="7426" max="7426" width="18.140625" customWidth="1"/>
    <col min="7427" max="7427" width="13.7109375" customWidth="1"/>
    <col min="7428" max="7428" width="14.5703125" customWidth="1"/>
    <col min="7429" max="7429" width="15.85546875" customWidth="1"/>
    <col min="7430" max="7430" width="17.5703125" customWidth="1"/>
    <col min="7431" max="7431" width="16.85546875" customWidth="1"/>
    <col min="7681" max="7681" width="10.85546875" bestFit="1" customWidth="1"/>
    <col min="7682" max="7682" width="18.140625" customWidth="1"/>
    <col min="7683" max="7683" width="13.7109375" customWidth="1"/>
    <col min="7684" max="7684" width="14.5703125" customWidth="1"/>
    <col min="7685" max="7685" width="15.85546875" customWidth="1"/>
    <col min="7686" max="7686" width="17.5703125" customWidth="1"/>
    <col min="7687" max="7687" width="16.85546875" customWidth="1"/>
    <col min="7937" max="7937" width="10.85546875" bestFit="1" customWidth="1"/>
    <col min="7938" max="7938" width="18.140625" customWidth="1"/>
    <col min="7939" max="7939" width="13.7109375" customWidth="1"/>
    <col min="7940" max="7940" width="14.5703125" customWidth="1"/>
    <col min="7941" max="7941" width="15.85546875" customWidth="1"/>
    <col min="7942" max="7942" width="17.5703125" customWidth="1"/>
    <col min="7943" max="7943" width="16.85546875" customWidth="1"/>
    <col min="8193" max="8193" width="10.85546875" bestFit="1" customWidth="1"/>
    <col min="8194" max="8194" width="18.140625" customWidth="1"/>
    <col min="8195" max="8195" width="13.7109375" customWidth="1"/>
    <col min="8196" max="8196" width="14.5703125" customWidth="1"/>
    <col min="8197" max="8197" width="15.85546875" customWidth="1"/>
    <col min="8198" max="8198" width="17.5703125" customWidth="1"/>
    <col min="8199" max="8199" width="16.85546875" customWidth="1"/>
    <col min="8449" max="8449" width="10.85546875" bestFit="1" customWidth="1"/>
    <col min="8450" max="8450" width="18.140625" customWidth="1"/>
    <col min="8451" max="8451" width="13.7109375" customWidth="1"/>
    <col min="8452" max="8452" width="14.5703125" customWidth="1"/>
    <col min="8453" max="8453" width="15.85546875" customWidth="1"/>
    <col min="8454" max="8454" width="17.5703125" customWidth="1"/>
    <col min="8455" max="8455" width="16.85546875" customWidth="1"/>
    <col min="8705" max="8705" width="10.85546875" bestFit="1" customWidth="1"/>
    <col min="8706" max="8706" width="18.140625" customWidth="1"/>
    <col min="8707" max="8707" width="13.7109375" customWidth="1"/>
    <col min="8708" max="8708" width="14.5703125" customWidth="1"/>
    <col min="8709" max="8709" width="15.85546875" customWidth="1"/>
    <col min="8710" max="8710" width="17.5703125" customWidth="1"/>
    <col min="8711" max="8711" width="16.85546875" customWidth="1"/>
    <col min="8961" max="8961" width="10.85546875" bestFit="1" customWidth="1"/>
    <col min="8962" max="8962" width="18.140625" customWidth="1"/>
    <col min="8963" max="8963" width="13.7109375" customWidth="1"/>
    <col min="8964" max="8964" width="14.5703125" customWidth="1"/>
    <col min="8965" max="8965" width="15.85546875" customWidth="1"/>
    <col min="8966" max="8966" width="17.5703125" customWidth="1"/>
    <col min="8967" max="8967" width="16.85546875" customWidth="1"/>
    <col min="9217" max="9217" width="10.85546875" bestFit="1" customWidth="1"/>
    <col min="9218" max="9218" width="18.140625" customWidth="1"/>
    <col min="9219" max="9219" width="13.7109375" customWidth="1"/>
    <col min="9220" max="9220" width="14.5703125" customWidth="1"/>
    <col min="9221" max="9221" width="15.85546875" customWidth="1"/>
    <col min="9222" max="9222" width="17.5703125" customWidth="1"/>
    <col min="9223" max="9223" width="16.85546875" customWidth="1"/>
    <col min="9473" max="9473" width="10.85546875" bestFit="1" customWidth="1"/>
    <col min="9474" max="9474" width="18.140625" customWidth="1"/>
    <col min="9475" max="9475" width="13.7109375" customWidth="1"/>
    <col min="9476" max="9476" width="14.5703125" customWidth="1"/>
    <col min="9477" max="9477" width="15.85546875" customWidth="1"/>
    <col min="9478" max="9478" width="17.5703125" customWidth="1"/>
    <col min="9479" max="9479" width="16.85546875" customWidth="1"/>
    <col min="9729" max="9729" width="10.85546875" bestFit="1" customWidth="1"/>
    <col min="9730" max="9730" width="18.140625" customWidth="1"/>
    <col min="9731" max="9731" width="13.7109375" customWidth="1"/>
    <col min="9732" max="9732" width="14.5703125" customWidth="1"/>
    <col min="9733" max="9733" width="15.85546875" customWidth="1"/>
    <col min="9734" max="9734" width="17.5703125" customWidth="1"/>
    <col min="9735" max="9735" width="16.85546875" customWidth="1"/>
    <col min="9985" max="9985" width="10.85546875" bestFit="1" customWidth="1"/>
    <col min="9986" max="9986" width="18.140625" customWidth="1"/>
    <col min="9987" max="9987" width="13.7109375" customWidth="1"/>
    <col min="9988" max="9988" width="14.5703125" customWidth="1"/>
    <col min="9989" max="9989" width="15.85546875" customWidth="1"/>
    <col min="9990" max="9990" width="17.5703125" customWidth="1"/>
    <col min="9991" max="9991" width="16.85546875" customWidth="1"/>
    <col min="10241" max="10241" width="10.85546875" bestFit="1" customWidth="1"/>
    <col min="10242" max="10242" width="18.140625" customWidth="1"/>
    <col min="10243" max="10243" width="13.7109375" customWidth="1"/>
    <col min="10244" max="10244" width="14.5703125" customWidth="1"/>
    <col min="10245" max="10245" width="15.85546875" customWidth="1"/>
    <col min="10246" max="10246" width="17.5703125" customWidth="1"/>
    <col min="10247" max="10247" width="16.85546875" customWidth="1"/>
    <col min="10497" max="10497" width="10.85546875" bestFit="1" customWidth="1"/>
    <col min="10498" max="10498" width="18.140625" customWidth="1"/>
    <col min="10499" max="10499" width="13.7109375" customWidth="1"/>
    <col min="10500" max="10500" width="14.5703125" customWidth="1"/>
    <col min="10501" max="10501" width="15.85546875" customWidth="1"/>
    <col min="10502" max="10502" width="17.5703125" customWidth="1"/>
    <col min="10503" max="10503" width="16.85546875" customWidth="1"/>
    <col min="10753" max="10753" width="10.85546875" bestFit="1" customWidth="1"/>
    <col min="10754" max="10754" width="18.140625" customWidth="1"/>
    <col min="10755" max="10755" width="13.7109375" customWidth="1"/>
    <col min="10756" max="10756" width="14.5703125" customWidth="1"/>
    <col min="10757" max="10757" width="15.85546875" customWidth="1"/>
    <col min="10758" max="10758" width="17.5703125" customWidth="1"/>
    <col min="10759" max="10759" width="16.85546875" customWidth="1"/>
    <col min="11009" max="11009" width="10.85546875" bestFit="1" customWidth="1"/>
    <col min="11010" max="11010" width="18.140625" customWidth="1"/>
    <col min="11011" max="11011" width="13.7109375" customWidth="1"/>
    <col min="11012" max="11012" width="14.5703125" customWidth="1"/>
    <col min="11013" max="11013" width="15.85546875" customWidth="1"/>
    <col min="11014" max="11014" width="17.5703125" customWidth="1"/>
    <col min="11015" max="11015" width="16.85546875" customWidth="1"/>
    <col min="11265" max="11265" width="10.85546875" bestFit="1" customWidth="1"/>
    <col min="11266" max="11266" width="18.140625" customWidth="1"/>
    <col min="11267" max="11267" width="13.7109375" customWidth="1"/>
    <col min="11268" max="11268" width="14.5703125" customWidth="1"/>
    <col min="11269" max="11269" width="15.85546875" customWidth="1"/>
    <col min="11270" max="11270" width="17.5703125" customWidth="1"/>
    <col min="11271" max="11271" width="16.85546875" customWidth="1"/>
    <col min="11521" max="11521" width="10.85546875" bestFit="1" customWidth="1"/>
    <col min="11522" max="11522" width="18.140625" customWidth="1"/>
    <col min="11523" max="11523" width="13.7109375" customWidth="1"/>
    <col min="11524" max="11524" width="14.5703125" customWidth="1"/>
    <col min="11525" max="11525" width="15.85546875" customWidth="1"/>
    <col min="11526" max="11526" width="17.5703125" customWidth="1"/>
    <col min="11527" max="11527" width="16.85546875" customWidth="1"/>
    <col min="11777" max="11777" width="10.85546875" bestFit="1" customWidth="1"/>
    <col min="11778" max="11778" width="18.140625" customWidth="1"/>
    <col min="11779" max="11779" width="13.7109375" customWidth="1"/>
    <col min="11780" max="11780" width="14.5703125" customWidth="1"/>
    <col min="11781" max="11781" width="15.85546875" customWidth="1"/>
    <col min="11782" max="11782" width="17.5703125" customWidth="1"/>
    <col min="11783" max="11783" width="16.85546875" customWidth="1"/>
    <col min="12033" max="12033" width="10.85546875" bestFit="1" customWidth="1"/>
    <col min="12034" max="12034" width="18.140625" customWidth="1"/>
    <col min="12035" max="12035" width="13.7109375" customWidth="1"/>
    <col min="12036" max="12036" width="14.5703125" customWidth="1"/>
    <col min="12037" max="12037" width="15.85546875" customWidth="1"/>
    <col min="12038" max="12038" width="17.5703125" customWidth="1"/>
    <col min="12039" max="12039" width="16.85546875" customWidth="1"/>
    <col min="12289" max="12289" width="10.85546875" bestFit="1" customWidth="1"/>
    <col min="12290" max="12290" width="18.140625" customWidth="1"/>
    <col min="12291" max="12291" width="13.7109375" customWidth="1"/>
    <col min="12292" max="12292" width="14.5703125" customWidth="1"/>
    <col min="12293" max="12293" width="15.85546875" customWidth="1"/>
    <col min="12294" max="12294" width="17.5703125" customWidth="1"/>
    <col min="12295" max="12295" width="16.85546875" customWidth="1"/>
    <col min="12545" max="12545" width="10.85546875" bestFit="1" customWidth="1"/>
    <col min="12546" max="12546" width="18.140625" customWidth="1"/>
    <col min="12547" max="12547" width="13.7109375" customWidth="1"/>
    <col min="12548" max="12548" width="14.5703125" customWidth="1"/>
    <col min="12549" max="12549" width="15.85546875" customWidth="1"/>
    <col min="12550" max="12550" width="17.5703125" customWidth="1"/>
    <col min="12551" max="12551" width="16.85546875" customWidth="1"/>
    <col min="12801" max="12801" width="10.85546875" bestFit="1" customWidth="1"/>
    <col min="12802" max="12802" width="18.140625" customWidth="1"/>
    <col min="12803" max="12803" width="13.7109375" customWidth="1"/>
    <col min="12804" max="12804" width="14.5703125" customWidth="1"/>
    <col min="12805" max="12805" width="15.85546875" customWidth="1"/>
    <col min="12806" max="12806" width="17.5703125" customWidth="1"/>
    <col min="12807" max="12807" width="16.85546875" customWidth="1"/>
    <col min="13057" max="13057" width="10.85546875" bestFit="1" customWidth="1"/>
    <col min="13058" max="13058" width="18.140625" customWidth="1"/>
    <col min="13059" max="13059" width="13.7109375" customWidth="1"/>
    <col min="13060" max="13060" width="14.5703125" customWidth="1"/>
    <col min="13061" max="13061" width="15.85546875" customWidth="1"/>
    <col min="13062" max="13062" width="17.5703125" customWidth="1"/>
    <col min="13063" max="13063" width="16.85546875" customWidth="1"/>
    <col min="13313" max="13313" width="10.85546875" bestFit="1" customWidth="1"/>
    <col min="13314" max="13314" width="18.140625" customWidth="1"/>
    <col min="13315" max="13315" width="13.7109375" customWidth="1"/>
    <col min="13316" max="13316" width="14.5703125" customWidth="1"/>
    <col min="13317" max="13317" width="15.85546875" customWidth="1"/>
    <col min="13318" max="13318" width="17.5703125" customWidth="1"/>
    <col min="13319" max="13319" width="16.85546875" customWidth="1"/>
    <col min="13569" max="13569" width="10.85546875" bestFit="1" customWidth="1"/>
    <col min="13570" max="13570" width="18.140625" customWidth="1"/>
    <col min="13571" max="13571" width="13.7109375" customWidth="1"/>
    <col min="13572" max="13572" width="14.5703125" customWidth="1"/>
    <col min="13573" max="13573" width="15.85546875" customWidth="1"/>
    <col min="13574" max="13574" width="17.5703125" customWidth="1"/>
    <col min="13575" max="13575" width="16.85546875" customWidth="1"/>
    <col min="13825" max="13825" width="10.85546875" bestFit="1" customWidth="1"/>
    <col min="13826" max="13826" width="18.140625" customWidth="1"/>
    <col min="13827" max="13827" width="13.7109375" customWidth="1"/>
    <col min="13828" max="13828" width="14.5703125" customWidth="1"/>
    <col min="13829" max="13829" width="15.85546875" customWidth="1"/>
    <col min="13830" max="13830" width="17.5703125" customWidth="1"/>
    <col min="13831" max="13831" width="16.85546875" customWidth="1"/>
    <col min="14081" max="14081" width="10.85546875" bestFit="1" customWidth="1"/>
    <col min="14082" max="14082" width="18.140625" customWidth="1"/>
    <col min="14083" max="14083" width="13.7109375" customWidth="1"/>
    <col min="14084" max="14084" width="14.5703125" customWidth="1"/>
    <col min="14085" max="14085" width="15.85546875" customWidth="1"/>
    <col min="14086" max="14086" width="17.5703125" customWidth="1"/>
    <col min="14087" max="14087" width="16.85546875" customWidth="1"/>
    <col min="14337" max="14337" width="10.85546875" bestFit="1" customWidth="1"/>
    <col min="14338" max="14338" width="18.140625" customWidth="1"/>
    <col min="14339" max="14339" width="13.7109375" customWidth="1"/>
    <col min="14340" max="14340" width="14.5703125" customWidth="1"/>
    <col min="14341" max="14341" width="15.85546875" customWidth="1"/>
    <col min="14342" max="14342" width="17.5703125" customWidth="1"/>
    <col min="14343" max="14343" width="16.85546875" customWidth="1"/>
    <col min="14593" max="14593" width="10.85546875" bestFit="1" customWidth="1"/>
    <col min="14594" max="14594" width="18.140625" customWidth="1"/>
    <col min="14595" max="14595" width="13.7109375" customWidth="1"/>
    <col min="14596" max="14596" width="14.5703125" customWidth="1"/>
    <col min="14597" max="14597" width="15.85546875" customWidth="1"/>
    <col min="14598" max="14598" width="17.5703125" customWidth="1"/>
    <col min="14599" max="14599" width="16.85546875" customWidth="1"/>
    <col min="14849" max="14849" width="10.85546875" bestFit="1" customWidth="1"/>
    <col min="14850" max="14850" width="18.140625" customWidth="1"/>
    <col min="14851" max="14851" width="13.7109375" customWidth="1"/>
    <col min="14852" max="14852" width="14.5703125" customWidth="1"/>
    <col min="14853" max="14853" width="15.85546875" customWidth="1"/>
    <col min="14854" max="14854" width="17.5703125" customWidth="1"/>
    <col min="14855" max="14855" width="16.85546875" customWidth="1"/>
    <col min="15105" max="15105" width="10.85546875" bestFit="1" customWidth="1"/>
    <col min="15106" max="15106" width="18.140625" customWidth="1"/>
    <col min="15107" max="15107" width="13.7109375" customWidth="1"/>
    <col min="15108" max="15108" width="14.5703125" customWidth="1"/>
    <col min="15109" max="15109" width="15.85546875" customWidth="1"/>
    <col min="15110" max="15110" width="17.5703125" customWidth="1"/>
    <col min="15111" max="15111" width="16.85546875" customWidth="1"/>
    <col min="15361" max="15361" width="10.85546875" bestFit="1" customWidth="1"/>
    <col min="15362" max="15362" width="18.140625" customWidth="1"/>
    <col min="15363" max="15363" width="13.7109375" customWidth="1"/>
    <col min="15364" max="15364" width="14.5703125" customWidth="1"/>
    <col min="15365" max="15365" width="15.85546875" customWidth="1"/>
    <col min="15366" max="15366" width="17.5703125" customWidth="1"/>
    <col min="15367" max="15367" width="16.85546875" customWidth="1"/>
    <col min="15617" max="15617" width="10.85546875" bestFit="1" customWidth="1"/>
    <col min="15618" max="15618" width="18.140625" customWidth="1"/>
    <col min="15619" max="15619" width="13.7109375" customWidth="1"/>
    <col min="15620" max="15620" width="14.5703125" customWidth="1"/>
    <col min="15621" max="15621" width="15.85546875" customWidth="1"/>
    <col min="15622" max="15622" width="17.5703125" customWidth="1"/>
    <col min="15623" max="15623" width="16.85546875" customWidth="1"/>
    <col min="15873" max="15873" width="10.85546875" bestFit="1" customWidth="1"/>
    <col min="15874" max="15874" width="18.140625" customWidth="1"/>
    <col min="15875" max="15875" width="13.7109375" customWidth="1"/>
    <col min="15876" max="15876" width="14.5703125" customWidth="1"/>
    <col min="15877" max="15877" width="15.85546875" customWidth="1"/>
    <col min="15878" max="15878" width="17.5703125" customWidth="1"/>
    <col min="15879" max="15879" width="16.85546875" customWidth="1"/>
    <col min="16129" max="16129" width="10.85546875" bestFit="1" customWidth="1"/>
    <col min="16130" max="16130" width="18.140625" customWidth="1"/>
    <col min="16131" max="16131" width="13.7109375" customWidth="1"/>
    <col min="16132" max="16132" width="14.5703125" customWidth="1"/>
    <col min="16133" max="16133" width="15.85546875" customWidth="1"/>
    <col min="16134" max="16134" width="17.5703125" customWidth="1"/>
    <col min="16135" max="16135" width="16.85546875" customWidth="1"/>
  </cols>
  <sheetData>
    <row r="2" spans="1:7" x14ac:dyDescent="0.25">
      <c r="E2" s="1" t="s">
        <v>0</v>
      </c>
      <c r="F2" s="1" t="s">
        <v>0</v>
      </c>
      <c r="G2" s="1" t="s">
        <v>0</v>
      </c>
    </row>
    <row r="3" spans="1:7" s="4" customFormat="1" ht="63.75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</row>
    <row r="4" spans="1:7" x14ac:dyDescent="0.25">
      <c r="A4" s="5">
        <v>37622</v>
      </c>
      <c r="B4" s="6"/>
      <c r="C4" s="6"/>
      <c r="D4" s="6"/>
      <c r="E4" s="6"/>
      <c r="F4" s="6"/>
      <c r="G4" s="7"/>
    </row>
    <row r="5" spans="1:7" x14ac:dyDescent="0.25">
      <c r="A5" s="5">
        <f>A4+1</f>
        <v>37623</v>
      </c>
      <c r="B5" s="6"/>
      <c r="C5" s="6"/>
      <c r="D5" s="6"/>
      <c r="E5" s="6"/>
      <c r="F5" s="6"/>
      <c r="G5" s="7"/>
    </row>
    <row r="6" spans="1:7" x14ac:dyDescent="0.25">
      <c r="A6" s="5">
        <f t="shared" ref="A6:A69" si="0">A5+1</f>
        <v>37624</v>
      </c>
      <c r="B6" s="6"/>
      <c r="C6" s="6"/>
      <c r="D6" s="6"/>
      <c r="E6" s="6"/>
      <c r="F6" s="6"/>
      <c r="G6" s="7"/>
    </row>
    <row r="7" spans="1:7" x14ac:dyDescent="0.25">
      <c r="A7" s="8">
        <f t="shared" si="0"/>
        <v>37625</v>
      </c>
      <c r="B7" s="9">
        <v>10000</v>
      </c>
      <c r="C7" s="9"/>
      <c r="D7" s="9"/>
      <c r="E7" s="9"/>
      <c r="F7" s="9"/>
      <c r="G7" s="10"/>
    </row>
    <row r="8" spans="1:7" x14ac:dyDescent="0.25">
      <c r="A8" s="8">
        <f t="shared" si="0"/>
        <v>37626</v>
      </c>
      <c r="B8" s="9">
        <f>B7+100</f>
        <v>10100</v>
      </c>
      <c r="C8" s="9"/>
      <c r="D8" s="9"/>
      <c r="E8" s="9"/>
      <c r="F8" s="9"/>
      <c r="G8" s="10"/>
    </row>
    <row r="9" spans="1:7" x14ac:dyDescent="0.25">
      <c r="A9" s="8">
        <f t="shared" si="0"/>
        <v>37627</v>
      </c>
      <c r="B9" s="9">
        <f>B8+200</f>
        <v>10300</v>
      </c>
      <c r="C9" s="9"/>
      <c r="D9" s="9"/>
      <c r="E9" s="9"/>
      <c r="F9" s="9"/>
      <c r="G9" s="10"/>
    </row>
    <row r="10" spans="1:7" x14ac:dyDescent="0.25">
      <c r="A10" s="5">
        <f t="shared" si="0"/>
        <v>37628</v>
      </c>
      <c r="B10" s="6"/>
      <c r="C10" s="6"/>
      <c r="D10" s="6"/>
      <c r="E10" s="6"/>
      <c r="F10" s="6"/>
      <c r="G10" s="7"/>
    </row>
    <row r="11" spans="1:7" x14ac:dyDescent="0.25">
      <c r="A11" s="5">
        <f t="shared" si="0"/>
        <v>37629</v>
      </c>
      <c r="B11" s="6"/>
      <c r="C11" s="6"/>
      <c r="D11" s="6"/>
      <c r="E11" s="6"/>
      <c r="F11" s="6"/>
      <c r="G11" s="7"/>
    </row>
    <row r="12" spans="1:7" x14ac:dyDescent="0.25">
      <c r="A12" s="8">
        <f t="shared" si="0"/>
        <v>37630</v>
      </c>
      <c r="B12" s="9">
        <f>B9-100</f>
        <v>10200</v>
      </c>
      <c r="C12" s="9"/>
      <c r="D12" s="9"/>
      <c r="E12" s="9"/>
      <c r="F12" s="9"/>
      <c r="G12" s="10"/>
    </row>
    <row r="13" spans="1:7" x14ac:dyDescent="0.25">
      <c r="A13" s="8">
        <f t="shared" si="0"/>
        <v>37631</v>
      </c>
      <c r="B13" s="9">
        <f>B12+400</f>
        <v>10600</v>
      </c>
      <c r="C13" s="9">
        <v>50000</v>
      </c>
      <c r="D13" s="9"/>
      <c r="E13" s="9"/>
      <c r="F13" s="9"/>
      <c r="G13" s="10"/>
    </row>
    <row r="14" spans="1:7" x14ac:dyDescent="0.25">
      <c r="A14" s="5">
        <f t="shared" si="0"/>
        <v>37632</v>
      </c>
      <c r="B14" s="6"/>
      <c r="C14" s="6"/>
      <c r="D14" s="6"/>
      <c r="E14" s="6"/>
      <c r="F14" s="6"/>
      <c r="G14" s="7"/>
    </row>
    <row r="15" spans="1:7" x14ac:dyDescent="0.25">
      <c r="A15" s="5">
        <f t="shared" si="0"/>
        <v>37633</v>
      </c>
      <c r="B15" s="6"/>
      <c r="C15" s="6"/>
      <c r="D15" s="6"/>
      <c r="E15" s="6"/>
      <c r="F15" s="6"/>
      <c r="G15" s="7"/>
    </row>
    <row r="16" spans="1:7" x14ac:dyDescent="0.25">
      <c r="A16" s="8">
        <f t="shared" si="0"/>
        <v>37634</v>
      </c>
      <c r="B16" s="9">
        <f>B13+100</f>
        <v>10700</v>
      </c>
      <c r="C16" s="9"/>
      <c r="D16" s="9"/>
      <c r="E16" s="9"/>
      <c r="F16" s="9"/>
      <c r="G16" s="10"/>
    </row>
    <row r="17" spans="1:7" x14ac:dyDescent="0.25">
      <c r="A17" s="8">
        <f t="shared" si="0"/>
        <v>37635</v>
      </c>
      <c r="B17" s="9">
        <f>B16+400</f>
        <v>11100</v>
      </c>
      <c r="C17" s="9"/>
      <c r="D17" s="9">
        <v>20000</v>
      </c>
      <c r="E17" s="9"/>
      <c r="F17" s="9"/>
      <c r="G17" s="10"/>
    </row>
    <row r="18" spans="1:7" x14ac:dyDescent="0.25">
      <c r="A18" s="8">
        <f t="shared" si="0"/>
        <v>37636</v>
      </c>
      <c r="B18" s="9">
        <f>B17-500</f>
        <v>10600</v>
      </c>
      <c r="C18" s="9"/>
      <c r="D18" s="9"/>
      <c r="E18" s="9"/>
      <c r="F18" s="9"/>
      <c r="G18" s="10"/>
    </row>
    <row r="19" spans="1:7" x14ac:dyDescent="0.25">
      <c r="A19" s="8">
        <f t="shared" si="0"/>
        <v>37637</v>
      </c>
      <c r="B19" s="9">
        <f>B18+200</f>
        <v>10800</v>
      </c>
      <c r="C19" s="9">
        <v>50000</v>
      </c>
      <c r="D19" s="9"/>
      <c r="E19" s="9"/>
      <c r="F19" s="9"/>
      <c r="G19" s="10"/>
    </row>
    <row r="20" spans="1:7" x14ac:dyDescent="0.25">
      <c r="A20" s="8">
        <f t="shared" si="0"/>
        <v>37638</v>
      </c>
      <c r="B20" s="9">
        <f>B19-100</f>
        <v>10700</v>
      </c>
      <c r="C20" s="9"/>
      <c r="D20" s="9"/>
      <c r="E20" s="9"/>
      <c r="F20" s="9"/>
      <c r="G20" s="10"/>
    </row>
    <row r="21" spans="1:7" x14ac:dyDescent="0.25">
      <c r="A21" s="5">
        <f t="shared" si="0"/>
        <v>37639</v>
      </c>
      <c r="B21" s="6"/>
      <c r="C21" s="6"/>
      <c r="D21" s="6"/>
      <c r="E21" s="6"/>
      <c r="F21" s="6"/>
      <c r="G21" s="7"/>
    </row>
    <row r="22" spans="1:7" x14ac:dyDescent="0.25">
      <c r="A22" s="5">
        <f t="shared" si="0"/>
        <v>37640</v>
      </c>
      <c r="B22" s="6"/>
      <c r="C22" s="6"/>
      <c r="D22" s="6"/>
      <c r="E22" s="6"/>
      <c r="F22" s="6"/>
      <c r="G22" s="7"/>
    </row>
    <row r="23" spans="1:7" x14ac:dyDescent="0.25">
      <c r="A23" s="8">
        <f t="shared" si="0"/>
        <v>37641</v>
      </c>
      <c r="B23" s="9">
        <f>B20+100</f>
        <v>10800</v>
      </c>
      <c r="C23" s="9"/>
      <c r="D23" s="9">
        <v>15000</v>
      </c>
      <c r="E23" s="9"/>
      <c r="F23" s="9"/>
      <c r="G23" s="10"/>
    </row>
    <row r="24" spans="1:7" x14ac:dyDescent="0.25">
      <c r="A24" s="8">
        <f t="shared" si="0"/>
        <v>37642</v>
      </c>
      <c r="B24" s="9">
        <f>B23+400</f>
        <v>11200</v>
      </c>
      <c r="C24" s="9"/>
      <c r="D24" s="9"/>
      <c r="E24" s="9"/>
      <c r="F24" s="9"/>
      <c r="G24" s="10"/>
    </row>
    <row r="25" spans="1:7" x14ac:dyDescent="0.25">
      <c r="A25" s="8">
        <f t="shared" si="0"/>
        <v>37643</v>
      </c>
      <c r="B25" s="9">
        <f>B24-500</f>
        <v>10700</v>
      </c>
      <c r="C25" s="9"/>
      <c r="D25" s="9"/>
      <c r="E25" s="9"/>
      <c r="F25" s="9"/>
      <c r="G25" s="10"/>
    </row>
    <row r="26" spans="1:7" x14ac:dyDescent="0.25">
      <c r="A26" s="8">
        <f t="shared" si="0"/>
        <v>37644</v>
      </c>
      <c r="B26" s="9">
        <f>B25+200</f>
        <v>10900</v>
      </c>
      <c r="C26" s="9"/>
      <c r="D26" s="9"/>
      <c r="E26" s="9"/>
      <c r="F26" s="9"/>
      <c r="G26" s="10"/>
    </row>
    <row r="27" spans="1:7" x14ac:dyDescent="0.25">
      <c r="A27" s="8">
        <f t="shared" si="0"/>
        <v>37645</v>
      </c>
      <c r="B27" s="9">
        <f>B26-100</f>
        <v>10800</v>
      </c>
      <c r="C27" s="9"/>
      <c r="D27" s="9"/>
      <c r="E27" s="9"/>
      <c r="F27" s="9"/>
      <c r="G27" s="10"/>
    </row>
    <row r="28" spans="1:7" x14ac:dyDescent="0.25">
      <c r="A28" s="5">
        <f t="shared" si="0"/>
        <v>37646</v>
      </c>
      <c r="B28" s="6"/>
      <c r="C28" s="6"/>
      <c r="D28" s="6"/>
      <c r="E28" s="6"/>
      <c r="F28" s="6"/>
      <c r="G28" s="7"/>
    </row>
    <row r="29" spans="1:7" x14ac:dyDescent="0.25">
      <c r="A29" s="5">
        <f t="shared" si="0"/>
        <v>37647</v>
      </c>
      <c r="B29" s="6"/>
      <c r="C29" s="6"/>
      <c r="D29" s="6"/>
      <c r="E29" s="6"/>
      <c r="F29" s="6"/>
      <c r="G29" s="7"/>
    </row>
    <row r="30" spans="1:7" x14ac:dyDescent="0.25">
      <c r="A30" s="8">
        <f t="shared" si="0"/>
        <v>37648</v>
      </c>
      <c r="B30" s="9">
        <f>B27+100</f>
        <v>10900</v>
      </c>
      <c r="C30" s="9"/>
      <c r="D30" s="9"/>
      <c r="E30" s="9"/>
      <c r="F30" s="9"/>
      <c r="G30" s="10"/>
    </row>
    <row r="31" spans="1:7" x14ac:dyDescent="0.25">
      <c r="A31" s="8">
        <f t="shared" si="0"/>
        <v>37649</v>
      </c>
      <c r="B31" s="9">
        <f>B30+400</f>
        <v>11300</v>
      </c>
      <c r="C31" s="9">
        <v>24000</v>
      </c>
      <c r="D31" s="9"/>
      <c r="E31" s="9"/>
      <c r="F31" s="9"/>
      <c r="G31" s="10"/>
    </row>
    <row r="32" spans="1:7" x14ac:dyDescent="0.25">
      <c r="A32" s="8">
        <f t="shared" si="0"/>
        <v>37650</v>
      </c>
      <c r="B32" s="9">
        <f>B31-500</f>
        <v>10800</v>
      </c>
      <c r="C32" s="9"/>
      <c r="D32" s="9">
        <v>52000</v>
      </c>
      <c r="E32" s="9"/>
      <c r="F32" s="9"/>
      <c r="G32" s="10"/>
    </row>
    <row r="33" spans="1:7" x14ac:dyDescent="0.25">
      <c r="A33" s="8">
        <f t="shared" si="0"/>
        <v>37651</v>
      </c>
      <c r="B33" s="9">
        <f>B32+200</f>
        <v>11000</v>
      </c>
      <c r="C33" s="9"/>
      <c r="D33" s="9"/>
      <c r="E33" s="9"/>
      <c r="F33" s="9"/>
      <c r="G33" s="10"/>
    </row>
    <row r="34" spans="1:7" x14ac:dyDescent="0.25">
      <c r="A34" s="8">
        <f t="shared" si="0"/>
        <v>37652</v>
      </c>
      <c r="B34" s="9">
        <f>B33-100</f>
        <v>10900</v>
      </c>
      <c r="C34" s="9"/>
      <c r="D34" s="9"/>
      <c r="E34" s="9"/>
      <c r="F34" s="9"/>
      <c r="G34" s="10"/>
    </row>
    <row r="35" spans="1:7" x14ac:dyDescent="0.25">
      <c r="A35" s="5">
        <f t="shared" si="0"/>
        <v>37653</v>
      </c>
      <c r="B35" s="6"/>
      <c r="C35" s="6"/>
      <c r="D35" s="6"/>
      <c r="E35" s="6"/>
      <c r="F35" s="6"/>
      <c r="G35" s="7"/>
    </row>
    <row r="36" spans="1:7" x14ac:dyDescent="0.25">
      <c r="A36" s="5">
        <f t="shared" si="0"/>
        <v>37654</v>
      </c>
      <c r="B36" s="6"/>
      <c r="C36" s="6"/>
      <c r="D36" s="6"/>
      <c r="E36" s="6"/>
      <c r="F36" s="6"/>
      <c r="G36" s="7"/>
    </row>
    <row r="37" spans="1:7" x14ac:dyDescent="0.25">
      <c r="A37" s="8">
        <f t="shared" si="0"/>
        <v>37655</v>
      </c>
      <c r="B37" s="9">
        <f>B34+100</f>
        <v>11000</v>
      </c>
      <c r="C37" s="9"/>
      <c r="D37" s="9"/>
      <c r="E37" s="9"/>
      <c r="F37" s="9"/>
      <c r="G37" s="10"/>
    </row>
    <row r="38" spans="1:7" x14ac:dyDescent="0.25">
      <c r="A38" s="8">
        <f t="shared" si="0"/>
        <v>37656</v>
      </c>
      <c r="B38" s="9">
        <f>B37+400</f>
        <v>11400</v>
      </c>
      <c r="C38" s="9"/>
      <c r="D38" s="9"/>
      <c r="E38" s="9"/>
      <c r="F38" s="9"/>
      <c r="G38" s="10"/>
    </row>
    <row r="39" spans="1:7" x14ac:dyDescent="0.25">
      <c r="A39" s="8">
        <f t="shared" si="0"/>
        <v>37657</v>
      </c>
      <c r="B39" s="9">
        <f>B38-500</f>
        <v>10900</v>
      </c>
      <c r="C39" s="9">
        <v>118000</v>
      </c>
      <c r="D39" s="9"/>
      <c r="E39" s="9"/>
      <c r="F39" s="9"/>
      <c r="G39" s="10"/>
    </row>
    <row r="40" spans="1:7" x14ac:dyDescent="0.25">
      <c r="A40" s="8">
        <f t="shared" si="0"/>
        <v>37658</v>
      </c>
      <c r="B40" s="9">
        <f>B39+200</f>
        <v>11100</v>
      </c>
      <c r="C40" s="9"/>
      <c r="D40" s="9"/>
      <c r="E40" s="9"/>
      <c r="F40" s="9"/>
      <c r="G40" s="10"/>
    </row>
    <row r="41" spans="1:7" x14ac:dyDescent="0.25">
      <c r="A41" s="8">
        <f t="shared" si="0"/>
        <v>37659</v>
      </c>
      <c r="B41" s="9">
        <f>B40-100</f>
        <v>11000</v>
      </c>
      <c r="C41" s="9"/>
      <c r="D41" s="9"/>
      <c r="E41" s="9"/>
      <c r="F41" s="9"/>
      <c r="G41" s="10"/>
    </row>
    <row r="42" spans="1:7" x14ac:dyDescent="0.25">
      <c r="A42" s="5">
        <f t="shared" si="0"/>
        <v>37660</v>
      </c>
      <c r="B42" s="6"/>
      <c r="C42" s="6"/>
      <c r="D42" s="6"/>
      <c r="E42" s="6"/>
      <c r="F42" s="6"/>
      <c r="G42" s="7"/>
    </row>
    <row r="43" spans="1:7" x14ac:dyDescent="0.25">
      <c r="A43" s="5">
        <f t="shared" si="0"/>
        <v>37661</v>
      </c>
      <c r="B43" s="6"/>
      <c r="C43" s="6"/>
      <c r="D43" s="6"/>
      <c r="E43" s="6"/>
      <c r="F43" s="6"/>
      <c r="G43" s="7"/>
    </row>
    <row r="44" spans="1:7" x14ac:dyDescent="0.25">
      <c r="A44" s="8">
        <f t="shared" si="0"/>
        <v>37662</v>
      </c>
      <c r="B44" s="9">
        <f>B41+100</f>
        <v>11100</v>
      </c>
      <c r="C44" s="9"/>
      <c r="D44" s="9"/>
      <c r="E44" s="9"/>
      <c r="F44" s="9"/>
      <c r="G44" s="10"/>
    </row>
    <row r="45" spans="1:7" x14ac:dyDescent="0.25">
      <c r="A45" s="8">
        <f t="shared" si="0"/>
        <v>37663</v>
      </c>
      <c r="B45" s="9">
        <f>B44+400</f>
        <v>11500</v>
      </c>
      <c r="C45" s="9">
        <v>7000</v>
      </c>
      <c r="D45" s="9"/>
      <c r="E45" s="9"/>
      <c r="F45" s="9"/>
      <c r="G45" s="10"/>
    </row>
    <row r="46" spans="1:7" x14ac:dyDescent="0.25">
      <c r="A46" s="8">
        <f t="shared" si="0"/>
        <v>37664</v>
      </c>
      <c r="B46" s="9">
        <f>B45-500</f>
        <v>11000</v>
      </c>
      <c r="C46" s="9"/>
      <c r="D46" s="9"/>
      <c r="E46" s="9"/>
      <c r="F46" s="9"/>
      <c r="G46" s="10"/>
    </row>
    <row r="47" spans="1:7" x14ac:dyDescent="0.25">
      <c r="A47" s="8">
        <f t="shared" si="0"/>
        <v>37665</v>
      </c>
      <c r="B47" s="9">
        <f>B46+200</f>
        <v>11200</v>
      </c>
      <c r="C47" s="9"/>
      <c r="D47" s="9"/>
      <c r="E47" s="9"/>
      <c r="F47" s="9"/>
      <c r="G47" s="10"/>
    </row>
    <row r="48" spans="1:7" x14ac:dyDescent="0.25">
      <c r="A48" s="8">
        <f t="shared" si="0"/>
        <v>37666</v>
      </c>
      <c r="B48" s="9">
        <f>B47-100</f>
        <v>11100</v>
      </c>
      <c r="C48" s="9"/>
      <c r="D48" s="9"/>
      <c r="E48" s="9"/>
      <c r="F48" s="9"/>
      <c r="G48" s="10"/>
    </row>
    <row r="49" spans="1:7" x14ac:dyDescent="0.25">
      <c r="A49" s="5">
        <f t="shared" si="0"/>
        <v>37667</v>
      </c>
      <c r="B49" s="6"/>
      <c r="C49" s="6"/>
      <c r="D49" s="6"/>
      <c r="E49" s="6"/>
      <c r="F49" s="6"/>
      <c r="G49" s="7"/>
    </row>
    <row r="50" spans="1:7" x14ac:dyDescent="0.25">
      <c r="A50" s="5">
        <f t="shared" si="0"/>
        <v>37668</v>
      </c>
      <c r="B50" s="6"/>
      <c r="C50" s="6"/>
      <c r="D50" s="6"/>
      <c r="E50" s="6"/>
      <c r="F50" s="6"/>
      <c r="G50" s="7"/>
    </row>
    <row r="51" spans="1:7" x14ac:dyDescent="0.25">
      <c r="A51" s="8">
        <f t="shared" si="0"/>
        <v>37669</v>
      </c>
      <c r="B51" s="9">
        <f>B48+100</f>
        <v>11200</v>
      </c>
      <c r="C51" s="9"/>
      <c r="D51" s="9"/>
      <c r="E51" s="9"/>
      <c r="F51" s="9"/>
      <c r="G51" s="10"/>
    </row>
    <row r="52" spans="1:7" x14ac:dyDescent="0.25">
      <c r="A52" s="8">
        <f t="shared" si="0"/>
        <v>37670</v>
      </c>
      <c r="B52" s="9">
        <f>B51+400</f>
        <v>11600</v>
      </c>
      <c r="C52" s="9"/>
      <c r="D52" s="9"/>
      <c r="E52" s="9"/>
      <c r="F52" s="9"/>
      <c r="G52" s="10"/>
    </row>
    <row r="53" spans="1:7" x14ac:dyDescent="0.25">
      <c r="A53" s="8">
        <f t="shared" si="0"/>
        <v>37671</v>
      </c>
      <c r="B53" s="9">
        <f>B52-500</f>
        <v>11100</v>
      </c>
      <c r="C53" s="9"/>
      <c r="D53" s="9"/>
      <c r="E53" s="9"/>
      <c r="F53" s="9"/>
      <c r="G53" s="10"/>
    </row>
    <row r="54" spans="1:7" x14ac:dyDescent="0.25">
      <c r="A54" s="8">
        <f t="shared" si="0"/>
        <v>37672</v>
      </c>
      <c r="B54" s="9">
        <f>B53+200</f>
        <v>11300</v>
      </c>
      <c r="C54" s="9"/>
      <c r="D54" s="9"/>
      <c r="E54" s="9"/>
      <c r="F54" s="9"/>
      <c r="G54" s="10"/>
    </row>
    <row r="55" spans="1:7" x14ac:dyDescent="0.25">
      <c r="A55" s="8">
        <f t="shared" si="0"/>
        <v>37673</v>
      </c>
      <c r="B55" s="9">
        <f>B54-100</f>
        <v>11200</v>
      </c>
      <c r="C55" s="9"/>
      <c r="D55" s="9"/>
      <c r="E55" s="9"/>
      <c r="F55" s="9"/>
      <c r="G55" s="10"/>
    </row>
    <row r="56" spans="1:7" x14ac:dyDescent="0.25">
      <c r="A56" s="5">
        <f t="shared" si="0"/>
        <v>37674</v>
      </c>
      <c r="B56" s="6"/>
      <c r="C56" s="6"/>
      <c r="D56" s="6"/>
      <c r="E56" s="6"/>
      <c r="F56" s="6"/>
      <c r="G56" s="7"/>
    </row>
    <row r="57" spans="1:7" x14ac:dyDescent="0.25">
      <c r="A57" s="5">
        <f t="shared" si="0"/>
        <v>37675</v>
      </c>
      <c r="B57" s="6"/>
      <c r="C57" s="6"/>
      <c r="D57" s="6"/>
      <c r="E57" s="6"/>
      <c r="F57" s="6"/>
      <c r="G57" s="7"/>
    </row>
    <row r="58" spans="1:7" x14ac:dyDescent="0.25">
      <c r="A58" s="8">
        <f t="shared" si="0"/>
        <v>37676</v>
      </c>
      <c r="B58" s="9">
        <f>B55+100</f>
        <v>11300</v>
      </c>
      <c r="C58" s="9"/>
      <c r="D58" s="9"/>
      <c r="E58" s="9"/>
      <c r="F58" s="9"/>
      <c r="G58" s="10"/>
    </row>
    <row r="59" spans="1:7" x14ac:dyDescent="0.25">
      <c r="A59" s="8">
        <f t="shared" si="0"/>
        <v>37677</v>
      </c>
      <c r="B59" s="9">
        <f>B58+400</f>
        <v>11700</v>
      </c>
      <c r="C59" s="9"/>
      <c r="D59" s="9"/>
      <c r="E59" s="9"/>
      <c r="F59" s="9"/>
      <c r="G59" s="10"/>
    </row>
    <row r="60" spans="1:7" x14ac:dyDescent="0.25">
      <c r="A60" s="8">
        <f t="shared" si="0"/>
        <v>37678</v>
      </c>
      <c r="B60" s="9">
        <f>B59-500</f>
        <v>11200</v>
      </c>
      <c r="C60" s="9"/>
      <c r="D60" s="9">
        <v>21000</v>
      </c>
      <c r="E60" s="9"/>
      <c r="F60" s="9"/>
      <c r="G60" s="10"/>
    </row>
    <row r="61" spans="1:7" x14ac:dyDescent="0.25">
      <c r="A61" s="8">
        <f t="shared" si="0"/>
        <v>37679</v>
      </c>
      <c r="B61" s="9">
        <f>B60+200</f>
        <v>11400</v>
      </c>
      <c r="C61" s="9"/>
      <c r="D61" s="9"/>
      <c r="E61" s="9"/>
      <c r="F61" s="9"/>
      <c r="G61" s="10"/>
    </row>
    <row r="62" spans="1:7" x14ac:dyDescent="0.25">
      <c r="A62" s="8">
        <f t="shared" si="0"/>
        <v>37680</v>
      </c>
      <c r="B62" s="9">
        <f>B61-100</f>
        <v>11300</v>
      </c>
      <c r="C62" s="9"/>
      <c r="D62" s="9"/>
      <c r="E62" s="9"/>
      <c r="F62" s="9"/>
      <c r="G62" s="10"/>
    </row>
    <row r="63" spans="1:7" x14ac:dyDescent="0.25">
      <c r="A63" s="5">
        <f t="shared" si="0"/>
        <v>37681</v>
      </c>
      <c r="B63" s="6"/>
      <c r="C63" s="6"/>
      <c r="D63" s="6"/>
      <c r="E63" s="6"/>
      <c r="F63" s="6"/>
      <c r="G63" s="7"/>
    </row>
    <row r="64" spans="1:7" x14ac:dyDescent="0.25">
      <c r="A64" s="5">
        <f t="shared" si="0"/>
        <v>37682</v>
      </c>
      <c r="B64" s="6"/>
      <c r="C64" s="6"/>
      <c r="D64" s="6"/>
      <c r="E64" s="6"/>
      <c r="F64" s="6"/>
      <c r="G64" s="7"/>
    </row>
    <row r="65" spans="1:7" x14ac:dyDescent="0.25">
      <c r="A65" s="8">
        <f t="shared" si="0"/>
        <v>37683</v>
      </c>
      <c r="B65" s="9">
        <f>B62+100</f>
        <v>11400</v>
      </c>
      <c r="C65" s="9"/>
      <c r="D65" s="9"/>
      <c r="E65" s="9"/>
      <c r="F65" s="9"/>
      <c r="G65" s="10"/>
    </row>
    <row r="66" spans="1:7" x14ac:dyDescent="0.25">
      <c r="A66" s="8">
        <f t="shared" si="0"/>
        <v>37684</v>
      </c>
      <c r="B66" s="9">
        <f>B65+400</f>
        <v>11800</v>
      </c>
      <c r="C66" s="9"/>
      <c r="D66" s="9"/>
      <c r="E66" s="9"/>
      <c r="F66" s="9"/>
      <c r="G66" s="10"/>
    </row>
    <row r="67" spans="1:7" x14ac:dyDescent="0.25">
      <c r="A67" s="8">
        <f t="shared" si="0"/>
        <v>37685</v>
      </c>
      <c r="B67" s="9">
        <f>B66-500</f>
        <v>11300</v>
      </c>
      <c r="C67" s="9"/>
      <c r="D67" s="9"/>
      <c r="E67" s="9"/>
      <c r="F67" s="9"/>
      <c r="G67" s="10"/>
    </row>
    <row r="68" spans="1:7" x14ac:dyDescent="0.25">
      <c r="A68" s="8">
        <f t="shared" si="0"/>
        <v>37686</v>
      </c>
      <c r="B68" s="9">
        <f>B67+200</f>
        <v>11500</v>
      </c>
      <c r="C68" s="9"/>
      <c r="D68" s="9"/>
      <c r="E68" s="9"/>
      <c r="F68" s="9"/>
      <c r="G68" s="10"/>
    </row>
    <row r="69" spans="1:7" x14ac:dyDescent="0.25">
      <c r="A69" s="8">
        <f t="shared" si="0"/>
        <v>37687</v>
      </c>
      <c r="B69" s="9">
        <f>B68-100</f>
        <v>11400</v>
      </c>
      <c r="C69" s="9"/>
      <c r="D69" s="9"/>
      <c r="E69" s="9"/>
      <c r="F69" s="9"/>
      <c r="G69" s="10"/>
    </row>
    <row r="70" spans="1:7" x14ac:dyDescent="0.25">
      <c r="A70" s="5">
        <f t="shared" ref="A70:A133" si="1">A69+1</f>
        <v>37688</v>
      </c>
      <c r="B70" s="6"/>
      <c r="C70" s="6"/>
      <c r="D70" s="6"/>
      <c r="E70" s="6"/>
      <c r="F70" s="6"/>
      <c r="G70" s="7"/>
    </row>
    <row r="71" spans="1:7" x14ac:dyDescent="0.25">
      <c r="A71" s="5">
        <f t="shared" si="1"/>
        <v>37689</v>
      </c>
      <c r="B71" s="6"/>
      <c r="C71" s="6"/>
      <c r="D71" s="6"/>
      <c r="E71" s="6"/>
      <c r="F71" s="6"/>
      <c r="G71" s="7"/>
    </row>
    <row r="72" spans="1:7" x14ac:dyDescent="0.25">
      <c r="A72" s="8">
        <f t="shared" si="1"/>
        <v>37690</v>
      </c>
      <c r="B72" s="9">
        <f>B69+100</f>
        <v>11500</v>
      </c>
      <c r="C72" s="9"/>
      <c r="D72" s="9"/>
      <c r="E72" s="9"/>
      <c r="F72" s="9"/>
      <c r="G72" s="10"/>
    </row>
    <row r="73" spans="1:7" x14ac:dyDescent="0.25">
      <c r="A73" s="8">
        <f t="shared" si="1"/>
        <v>37691</v>
      </c>
      <c r="B73" s="9">
        <f>B72+400</f>
        <v>11900</v>
      </c>
      <c r="C73" s="9"/>
      <c r="D73" s="9"/>
      <c r="E73" s="9"/>
      <c r="F73" s="9"/>
      <c r="G73" s="10"/>
    </row>
    <row r="74" spans="1:7" x14ac:dyDescent="0.25">
      <c r="A74" s="8">
        <f t="shared" si="1"/>
        <v>37692</v>
      </c>
      <c r="B74" s="9">
        <f>B73-500</f>
        <v>11400</v>
      </c>
      <c r="C74" s="9">
        <v>200000</v>
      </c>
      <c r="D74" s="9"/>
      <c r="E74" s="9"/>
      <c r="F74" s="9"/>
      <c r="G74" s="10"/>
    </row>
    <row r="75" spans="1:7" x14ac:dyDescent="0.25">
      <c r="A75" s="8">
        <f t="shared" si="1"/>
        <v>37693</v>
      </c>
      <c r="B75" s="9">
        <f>B74+200</f>
        <v>11600</v>
      </c>
      <c r="C75" s="9"/>
      <c r="D75" s="9"/>
      <c r="E75" s="9"/>
      <c r="F75" s="9"/>
      <c r="G75" s="10"/>
    </row>
    <row r="76" spans="1:7" x14ac:dyDescent="0.25">
      <c r="A76" s="8">
        <f t="shared" si="1"/>
        <v>37694</v>
      </c>
      <c r="B76" s="9">
        <f>B75-100</f>
        <v>11500</v>
      </c>
      <c r="C76" s="9"/>
      <c r="D76" s="9"/>
      <c r="E76" s="9"/>
      <c r="F76" s="9"/>
      <c r="G76" s="10"/>
    </row>
    <row r="77" spans="1:7" x14ac:dyDescent="0.25">
      <c r="A77" s="5">
        <f t="shared" si="1"/>
        <v>37695</v>
      </c>
      <c r="B77" s="6"/>
      <c r="C77" s="6"/>
      <c r="D77" s="6"/>
      <c r="E77" s="6"/>
      <c r="F77" s="6"/>
      <c r="G77" s="7"/>
    </row>
    <row r="78" spans="1:7" x14ac:dyDescent="0.25">
      <c r="A78" s="5">
        <f t="shared" si="1"/>
        <v>37696</v>
      </c>
      <c r="B78" s="6"/>
      <c r="C78" s="6"/>
      <c r="D78" s="6"/>
      <c r="E78" s="6"/>
      <c r="F78" s="6"/>
      <c r="G78" s="7"/>
    </row>
    <row r="79" spans="1:7" x14ac:dyDescent="0.25">
      <c r="A79" s="8">
        <f t="shared" si="1"/>
        <v>37697</v>
      </c>
      <c r="B79" s="9">
        <f>B76+100</f>
        <v>11600</v>
      </c>
      <c r="C79" s="9"/>
      <c r="D79" s="9"/>
      <c r="E79" s="9"/>
      <c r="F79" s="9"/>
      <c r="G79" s="10"/>
    </row>
    <row r="80" spans="1:7" x14ac:dyDescent="0.25">
      <c r="A80" s="8">
        <f t="shared" si="1"/>
        <v>37698</v>
      </c>
      <c r="B80" s="9">
        <f>B79+400</f>
        <v>12000</v>
      </c>
      <c r="C80" s="9"/>
      <c r="D80" s="9">
        <v>20900</v>
      </c>
      <c r="E80" s="9"/>
      <c r="F80" s="9"/>
      <c r="G80" s="10"/>
    </row>
    <row r="81" spans="1:7" x14ac:dyDescent="0.25">
      <c r="A81" s="8">
        <f t="shared" si="1"/>
        <v>37699</v>
      </c>
      <c r="B81" s="9">
        <f>B80-500</f>
        <v>11500</v>
      </c>
      <c r="C81" s="9"/>
      <c r="D81" s="9"/>
      <c r="E81" s="9"/>
      <c r="F81" s="9"/>
      <c r="G81" s="10"/>
    </row>
    <row r="82" spans="1:7" x14ac:dyDescent="0.25">
      <c r="A82" s="8">
        <f t="shared" si="1"/>
        <v>37700</v>
      </c>
      <c r="B82" s="9">
        <f>B81+200</f>
        <v>11700</v>
      </c>
      <c r="C82" s="9"/>
      <c r="D82" s="9"/>
      <c r="E82" s="9"/>
      <c r="F82" s="9"/>
      <c r="G82" s="10"/>
    </row>
    <row r="83" spans="1:7" x14ac:dyDescent="0.25">
      <c r="A83" s="8">
        <f t="shared" si="1"/>
        <v>37701</v>
      </c>
      <c r="B83" s="9">
        <f>B82-100</f>
        <v>11600</v>
      </c>
      <c r="C83" s="9"/>
      <c r="D83" s="9"/>
      <c r="E83" s="9"/>
      <c r="F83" s="9"/>
      <c r="G83" s="10"/>
    </row>
    <row r="84" spans="1:7" x14ac:dyDescent="0.25">
      <c r="A84" s="5">
        <f t="shared" si="1"/>
        <v>37702</v>
      </c>
      <c r="B84" s="6"/>
      <c r="C84" s="6"/>
      <c r="D84" s="6"/>
      <c r="E84" s="6"/>
      <c r="F84" s="6"/>
      <c r="G84" s="7"/>
    </row>
    <row r="85" spans="1:7" x14ac:dyDescent="0.25">
      <c r="A85" s="5">
        <f t="shared" si="1"/>
        <v>37703</v>
      </c>
      <c r="B85" s="6"/>
      <c r="C85" s="6"/>
      <c r="D85" s="6"/>
      <c r="E85" s="6"/>
      <c r="F85" s="6"/>
      <c r="G85" s="7"/>
    </row>
    <row r="86" spans="1:7" x14ac:dyDescent="0.25">
      <c r="A86" s="8">
        <f t="shared" si="1"/>
        <v>37704</v>
      </c>
      <c r="B86" s="9">
        <f>B83+100</f>
        <v>11700</v>
      </c>
      <c r="C86" s="9"/>
      <c r="D86" s="9"/>
      <c r="E86" s="9"/>
      <c r="F86" s="9"/>
      <c r="G86" s="10"/>
    </row>
    <row r="87" spans="1:7" x14ac:dyDescent="0.25">
      <c r="A87" s="8">
        <f t="shared" si="1"/>
        <v>37705</v>
      </c>
      <c r="B87" s="9">
        <f>B86+400</f>
        <v>12100</v>
      </c>
      <c r="C87" s="9"/>
      <c r="D87" s="9"/>
      <c r="E87" s="9"/>
      <c r="F87" s="9"/>
      <c r="G87" s="10"/>
    </row>
    <row r="88" spans="1:7" x14ac:dyDescent="0.25">
      <c r="A88" s="8">
        <f t="shared" si="1"/>
        <v>37706</v>
      </c>
      <c r="B88" s="9">
        <f>B87-500</f>
        <v>11600</v>
      </c>
      <c r="C88" s="9"/>
      <c r="D88" s="9"/>
      <c r="E88" s="9"/>
      <c r="F88" s="9"/>
      <c r="G88" s="10"/>
    </row>
    <row r="89" spans="1:7" x14ac:dyDescent="0.25">
      <c r="A89" s="8">
        <f t="shared" si="1"/>
        <v>37707</v>
      </c>
      <c r="B89" s="9">
        <f>B88+200</f>
        <v>11800</v>
      </c>
      <c r="C89" s="9"/>
      <c r="D89" s="9"/>
      <c r="E89" s="9"/>
      <c r="F89" s="9"/>
      <c r="G89" s="10"/>
    </row>
    <row r="90" spans="1:7" x14ac:dyDescent="0.25">
      <c r="A90" s="8">
        <f t="shared" si="1"/>
        <v>37708</v>
      </c>
      <c r="B90" s="9">
        <f>B89-100</f>
        <v>11700</v>
      </c>
      <c r="C90" s="9"/>
      <c r="D90" s="9"/>
      <c r="E90" s="9"/>
      <c r="F90" s="9"/>
      <c r="G90" s="10"/>
    </row>
    <row r="91" spans="1:7" x14ac:dyDescent="0.25">
      <c r="A91" s="5">
        <f t="shared" si="1"/>
        <v>37709</v>
      </c>
      <c r="B91" s="6"/>
      <c r="C91" s="6"/>
      <c r="D91" s="6"/>
      <c r="E91" s="6"/>
      <c r="F91" s="6"/>
      <c r="G91" s="7"/>
    </row>
    <row r="92" spans="1:7" x14ac:dyDescent="0.25">
      <c r="A92" s="5">
        <f t="shared" si="1"/>
        <v>37710</v>
      </c>
      <c r="B92" s="6"/>
      <c r="C92" s="6"/>
      <c r="D92" s="6"/>
      <c r="E92" s="6"/>
      <c r="F92" s="6"/>
      <c r="G92" s="7"/>
    </row>
    <row r="93" spans="1:7" x14ac:dyDescent="0.25">
      <c r="A93" s="8">
        <f t="shared" si="1"/>
        <v>37711</v>
      </c>
      <c r="B93" s="9">
        <f>B90+100</f>
        <v>11800</v>
      </c>
      <c r="C93" s="9"/>
      <c r="D93" s="9"/>
      <c r="E93" s="9"/>
      <c r="F93" s="9"/>
      <c r="G93" s="10"/>
    </row>
    <row r="94" spans="1:7" x14ac:dyDescent="0.25">
      <c r="A94" s="8">
        <f t="shared" si="1"/>
        <v>37712</v>
      </c>
      <c r="B94" s="9">
        <f>B93+400</f>
        <v>12200</v>
      </c>
      <c r="C94" s="9"/>
      <c r="D94" s="9"/>
      <c r="E94" s="9"/>
      <c r="F94" s="9"/>
      <c r="G94" s="10"/>
    </row>
    <row r="95" spans="1:7" x14ac:dyDescent="0.25">
      <c r="A95" s="8">
        <f t="shared" si="1"/>
        <v>37713</v>
      </c>
      <c r="B95" s="9">
        <f>B94-500</f>
        <v>11700</v>
      </c>
      <c r="C95" s="9"/>
      <c r="D95" s="9"/>
      <c r="E95" s="9"/>
      <c r="F95" s="9"/>
      <c r="G95" s="10"/>
    </row>
    <row r="96" spans="1:7" x14ac:dyDescent="0.25">
      <c r="A96" s="8">
        <f t="shared" si="1"/>
        <v>37714</v>
      </c>
      <c r="B96" s="9">
        <f>B95+200</f>
        <v>11900</v>
      </c>
      <c r="C96" s="9">
        <v>140000</v>
      </c>
      <c r="D96" s="9"/>
      <c r="E96" s="9"/>
      <c r="F96" s="9"/>
      <c r="G96" s="10"/>
    </row>
    <row r="97" spans="1:7" x14ac:dyDescent="0.25">
      <c r="A97" s="8">
        <f t="shared" si="1"/>
        <v>37715</v>
      </c>
      <c r="B97" s="9">
        <f>B96-100</f>
        <v>11800</v>
      </c>
      <c r="C97" s="9"/>
      <c r="D97" s="9"/>
      <c r="E97" s="9"/>
      <c r="F97" s="9"/>
      <c r="G97" s="10"/>
    </row>
    <row r="98" spans="1:7" x14ac:dyDescent="0.25">
      <c r="A98" s="5">
        <f t="shared" si="1"/>
        <v>37716</v>
      </c>
      <c r="B98" s="6"/>
      <c r="C98" s="6"/>
      <c r="D98" s="6"/>
      <c r="E98" s="6"/>
      <c r="F98" s="6"/>
      <c r="G98" s="7"/>
    </row>
    <row r="99" spans="1:7" x14ac:dyDescent="0.25">
      <c r="A99" s="5">
        <f t="shared" si="1"/>
        <v>37717</v>
      </c>
      <c r="B99" s="6"/>
      <c r="C99" s="6"/>
      <c r="D99" s="6"/>
      <c r="E99" s="6"/>
      <c r="F99" s="6"/>
      <c r="G99" s="7"/>
    </row>
    <row r="100" spans="1:7" x14ac:dyDescent="0.25">
      <c r="A100" s="8">
        <f t="shared" si="1"/>
        <v>37718</v>
      </c>
      <c r="B100" s="9">
        <f>B97+100</f>
        <v>11900</v>
      </c>
      <c r="C100" s="9"/>
      <c r="D100" s="9"/>
      <c r="E100" s="9"/>
      <c r="F100" s="9"/>
      <c r="G100" s="10"/>
    </row>
    <row r="101" spans="1:7" x14ac:dyDescent="0.25">
      <c r="A101" s="8">
        <f t="shared" si="1"/>
        <v>37719</v>
      </c>
      <c r="B101" s="9">
        <f>B100+400</f>
        <v>12300</v>
      </c>
      <c r="C101" s="9"/>
      <c r="D101" s="9"/>
      <c r="E101" s="9"/>
      <c r="F101" s="9"/>
      <c r="G101" s="10"/>
    </row>
    <row r="102" spans="1:7" x14ac:dyDescent="0.25">
      <c r="A102" s="8">
        <f t="shared" si="1"/>
        <v>37720</v>
      </c>
      <c r="B102" s="9">
        <f>B101-500</f>
        <v>11800</v>
      </c>
      <c r="C102" s="9"/>
      <c r="D102" s="9"/>
      <c r="E102" s="9"/>
      <c r="F102" s="9"/>
      <c r="G102" s="10"/>
    </row>
    <row r="103" spans="1:7" x14ac:dyDescent="0.25">
      <c r="A103" s="8">
        <f t="shared" si="1"/>
        <v>37721</v>
      </c>
      <c r="B103" s="9">
        <f>B102+200</f>
        <v>12000</v>
      </c>
      <c r="C103" s="9"/>
      <c r="D103" s="9"/>
      <c r="E103" s="9"/>
      <c r="F103" s="9"/>
      <c r="G103" s="10"/>
    </row>
    <row r="104" spans="1:7" x14ac:dyDescent="0.25">
      <c r="A104" s="8">
        <f t="shared" si="1"/>
        <v>37722</v>
      </c>
      <c r="B104" s="9">
        <f>B103-100</f>
        <v>11900</v>
      </c>
      <c r="C104" s="9"/>
      <c r="D104" s="9"/>
      <c r="E104" s="9"/>
      <c r="F104" s="9"/>
      <c r="G104" s="10"/>
    </row>
    <row r="105" spans="1:7" x14ac:dyDescent="0.25">
      <c r="A105" s="5">
        <f t="shared" si="1"/>
        <v>37723</v>
      </c>
      <c r="B105" s="6"/>
      <c r="C105" s="6"/>
      <c r="D105" s="6"/>
      <c r="E105" s="6"/>
      <c r="F105" s="6"/>
      <c r="G105" s="7"/>
    </row>
    <row r="106" spans="1:7" x14ac:dyDescent="0.25">
      <c r="A106" s="5">
        <f t="shared" si="1"/>
        <v>37724</v>
      </c>
      <c r="B106" s="6"/>
      <c r="C106" s="6"/>
      <c r="D106" s="6"/>
      <c r="E106" s="6"/>
      <c r="F106" s="6"/>
      <c r="G106" s="7"/>
    </row>
    <row r="107" spans="1:7" x14ac:dyDescent="0.25">
      <c r="A107" s="8">
        <f t="shared" si="1"/>
        <v>37725</v>
      </c>
      <c r="B107" s="9">
        <f>B104+100</f>
        <v>12000</v>
      </c>
      <c r="C107" s="9"/>
      <c r="D107" s="9"/>
      <c r="E107" s="9"/>
      <c r="F107" s="9"/>
      <c r="G107" s="10"/>
    </row>
    <row r="108" spans="1:7" x14ac:dyDescent="0.25">
      <c r="A108" s="8">
        <f t="shared" si="1"/>
        <v>37726</v>
      </c>
      <c r="B108" s="9">
        <f>B107+400</f>
        <v>12400</v>
      </c>
      <c r="C108" s="9"/>
      <c r="D108" s="9"/>
      <c r="E108" s="9"/>
      <c r="F108" s="9"/>
      <c r="G108" s="10"/>
    </row>
    <row r="109" spans="1:7" x14ac:dyDescent="0.25">
      <c r="A109" s="8">
        <f t="shared" si="1"/>
        <v>37727</v>
      </c>
      <c r="B109" s="9">
        <f>B108-500</f>
        <v>11900</v>
      </c>
      <c r="C109" s="9">
        <v>80000</v>
      </c>
      <c r="D109" s="9"/>
      <c r="E109" s="9"/>
      <c r="F109" s="9"/>
      <c r="G109" s="10"/>
    </row>
    <row r="110" spans="1:7" x14ac:dyDescent="0.25">
      <c r="A110" s="8">
        <f t="shared" si="1"/>
        <v>37728</v>
      </c>
      <c r="B110" s="9">
        <f>B109+200</f>
        <v>12100</v>
      </c>
      <c r="C110" s="9"/>
      <c r="D110" s="9"/>
      <c r="E110" s="9"/>
      <c r="F110" s="9"/>
      <c r="G110" s="10"/>
    </row>
    <row r="111" spans="1:7" x14ac:dyDescent="0.25">
      <c r="A111" s="8">
        <f t="shared" si="1"/>
        <v>37729</v>
      </c>
      <c r="B111" s="9">
        <f>B110-100</f>
        <v>12000</v>
      </c>
      <c r="C111" s="9"/>
      <c r="D111" s="9"/>
      <c r="E111" s="9"/>
      <c r="F111" s="9"/>
      <c r="G111" s="10"/>
    </row>
    <row r="112" spans="1:7" x14ac:dyDescent="0.25">
      <c r="A112" s="5">
        <f t="shared" si="1"/>
        <v>37730</v>
      </c>
      <c r="B112" s="6"/>
      <c r="C112" s="6"/>
      <c r="D112" s="6"/>
      <c r="E112" s="6"/>
      <c r="F112" s="6"/>
      <c r="G112" s="7"/>
    </row>
    <row r="113" spans="1:7" x14ac:dyDescent="0.25">
      <c r="A113" s="5">
        <f t="shared" si="1"/>
        <v>37731</v>
      </c>
      <c r="B113" s="6"/>
      <c r="C113" s="6"/>
      <c r="D113" s="6"/>
      <c r="E113" s="6"/>
      <c r="F113" s="6"/>
      <c r="G113" s="7"/>
    </row>
    <row r="114" spans="1:7" x14ac:dyDescent="0.25">
      <c r="A114" s="8">
        <f t="shared" si="1"/>
        <v>37732</v>
      </c>
      <c r="B114" s="9">
        <f>B111+100</f>
        <v>12100</v>
      </c>
      <c r="C114" s="9"/>
      <c r="D114" s="9"/>
      <c r="E114" s="9"/>
      <c r="F114" s="9"/>
      <c r="G114" s="10"/>
    </row>
    <row r="115" spans="1:7" x14ac:dyDescent="0.25">
      <c r="A115" s="8">
        <f t="shared" si="1"/>
        <v>37733</v>
      </c>
      <c r="B115" s="9">
        <f>B114+400</f>
        <v>12500</v>
      </c>
      <c r="C115" s="9"/>
      <c r="D115" s="9"/>
      <c r="E115" s="9"/>
      <c r="F115" s="9"/>
      <c r="G115" s="10"/>
    </row>
    <row r="116" spans="1:7" x14ac:dyDescent="0.25">
      <c r="A116" s="8">
        <f t="shared" si="1"/>
        <v>37734</v>
      </c>
      <c r="B116" s="9">
        <f>B115-500</f>
        <v>12000</v>
      </c>
      <c r="C116" s="9"/>
      <c r="D116" s="9"/>
      <c r="E116" s="9"/>
      <c r="F116" s="9"/>
      <c r="G116" s="10"/>
    </row>
    <row r="117" spans="1:7" x14ac:dyDescent="0.25">
      <c r="A117" s="8">
        <f t="shared" si="1"/>
        <v>37735</v>
      </c>
      <c r="B117" s="9">
        <f>B116+200</f>
        <v>12200</v>
      </c>
      <c r="C117" s="9"/>
      <c r="D117" s="9"/>
      <c r="E117" s="9"/>
      <c r="F117" s="9"/>
      <c r="G117" s="10"/>
    </row>
    <row r="118" spans="1:7" x14ac:dyDescent="0.25">
      <c r="A118" s="8">
        <f t="shared" si="1"/>
        <v>37736</v>
      </c>
      <c r="B118" s="9">
        <f>B117-100</f>
        <v>12100</v>
      </c>
      <c r="C118" s="9"/>
      <c r="D118" s="9"/>
      <c r="E118" s="9"/>
      <c r="F118" s="9"/>
      <c r="G118" s="10"/>
    </row>
    <row r="119" spans="1:7" x14ac:dyDescent="0.25">
      <c r="A119" s="5">
        <f t="shared" si="1"/>
        <v>37737</v>
      </c>
      <c r="B119" s="6"/>
      <c r="C119" s="6"/>
      <c r="D119" s="6"/>
      <c r="E119" s="6"/>
      <c r="F119" s="6"/>
      <c r="G119" s="7"/>
    </row>
    <row r="120" spans="1:7" x14ac:dyDescent="0.25">
      <c r="A120" s="5">
        <f t="shared" si="1"/>
        <v>37738</v>
      </c>
      <c r="B120" s="6"/>
      <c r="C120" s="6"/>
      <c r="D120" s="6"/>
      <c r="E120" s="6"/>
      <c r="F120" s="6"/>
      <c r="G120" s="7"/>
    </row>
    <row r="121" spans="1:7" x14ac:dyDescent="0.25">
      <c r="A121" s="8">
        <f t="shared" si="1"/>
        <v>37739</v>
      </c>
      <c r="B121" s="9">
        <f>B118+100</f>
        <v>12200</v>
      </c>
      <c r="C121" s="9"/>
      <c r="D121" s="9"/>
      <c r="E121" s="9"/>
      <c r="F121" s="9"/>
      <c r="G121" s="10"/>
    </row>
    <row r="122" spans="1:7" x14ac:dyDescent="0.25">
      <c r="A122" s="8">
        <f t="shared" si="1"/>
        <v>37740</v>
      </c>
      <c r="B122" s="9">
        <f>B121+400</f>
        <v>12600</v>
      </c>
      <c r="C122" s="9">
        <v>50000</v>
      </c>
      <c r="D122" s="9"/>
      <c r="E122" s="9"/>
      <c r="F122" s="9"/>
      <c r="G122" s="10"/>
    </row>
    <row r="123" spans="1:7" x14ac:dyDescent="0.25">
      <c r="A123" s="8">
        <f t="shared" si="1"/>
        <v>37741</v>
      </c>
      <c r="B123" s="9">
        <f>B122-500</f>
        <v>12100</v>
      </c>
      <c r="C123" s="9"/>
      <c r="D123" s="9"/>
      <c r="E123" s="9"/>
      <c r="F123" s="9"/>
      <c r="G123" s="10"/>
    </row>
    <row r="124" spans="1:7" x14ac:dyDescent="0.25">
      <c r="A124" s="8">
        <f t="shared" si="1"/>
        <v>37742</v>
      </c>
      <c r="B124" s="9">
        <f>B123+200</f>
        <v>12300</v>
      </c>
      <c r="C124" s="9"/>
      <c r="D124" s="9"/>
      <c r="E124" s="9"/>
      <c r="F124" s="9"/>
      <c r="G124" s="10"/>
    </row>
    <row r="125" spans="1:7" x14ac:dyDescent="0.25">
      <c r="A125" s="8">
        <f t="shared" si="1"/>
        <v>37743</v>
      </c>
      <c r="B125" s="9">
        <f>B124-100</f>
        <v>12200</v>
      </c>
      <c r="C125" s="9"/>
      <c r="D125" s="9"/>
      <c r="E125" s="9"/>
      <c r="F125" s="9"/>
      <c r="G125" s="10"/>
    </row>
    <row r="126" spans="1:7" x14ac:dyDescent="0.25">
      <c r="A126" s="5">
        <f t="shared" si="1"/>
        <v>37744</v>
      </c>
      <c r="B126" s="6"/>
      <c r="C126" s="6"/>
      <c r="D126" s="6"/>
      <c r="E126" s="6"/>
      <c r="F126" s="6"/>
      <c r="G126" s="7"/>
    </row>
    <row r="127" spans="1:7" x14ac:dyDescent="0.25">
      <c r="A127" s="5">
        <f t="shared" si="1"/>
        <v>37745</v>
      </c>
      <c r="B127" s="6"/>
      <c r="C127" s="6"/>
      <c r="D127" s="6"/>
      <c r="E127" s="6"/>
      <c r="F127" s="6"/>
      <c r="G127" s="7"/>
    </row>
    <row r="128" spans="1:7" x14ac:dyDescent="0.25">
      <c r="A128" s="8">
        <f t="shared" si="1"/>
        <v>37746</v>
      </c>
      <c r="B128" s="9">
        <f>B125+100</f>
        <v>12300</v>
      </c>
      <c r="C128" s="9"/>
      <c r="D128" s="9"/>
      <c r="E128" s="9"/>
      <c r="F128" s="9"/>
      <c r="G128" s="10"/>
    </row>
    <row r="129" spans="1:7" x14ac:dyDescent="0.25">
      <c r="A129" s="8">
        <f t="shared" si="1"/>
        <v>37747</v>
      </c>
      <c r="B129" s="9">
        <f>B128+400</f>
        <v>12700</v>
      </c>
      <c r="C129" s="9"/>
      <c r="D129" s="9">
        <v>24000</v>
      </c>
      <c r="E129" s="9"/>
      <c r="F129" s="9"/>
      <c r="G129" s="10"/>
    </row>
    <row r="130" spans="1:7" x14ac:dyDescent="0.25">
      <c r="A130" s="8">
        <f t="shared" si="1"/>
        <v>37748</v>
      </c>
      <c r="B130" s="9">
        <f>B129-500</f>
        <v>12200</v>
      </c>
      <c r="C130" s="9"/>
      <c r="D130" s="9"/>
      <c r="E130" s="9"/>
      <c r="F130" s="9"/>
      <c r="G130" s="10"/>
    </row>
    <row r="131" spans="1:7" x14ac:dyDescent="0.25">
      <c r="A131" s="8">
        <f t="shared" si="1"/>
        <v>37749</v>
      </c>
      <c r="B131" s="9">
        <f>B130+200</f>
        <v>12400</v>
      </c>
      <c r="C131" s="9"/>
      <c r="D131" s="9"/>
      <c r="E131" s="9"/>
      <c r="F131" s="9"/>
      <c r="G131" s="10"/>
    </row>
    <row r="132" spans="1:7" x14ac:dyDescent="0.25">
      <c r="A132" s="8">
        <f t="shared" si="1"/>
        <v>37750</v>
      </c>
      <c r="B132" s="9">
        <f>B131-100</f>
        <v>12300</v>
      </c>
      <c r="C132" s="9"/>
      <c r="D132" s="9"/>
      <c r="E132" s="9"/>
      <c r="F132" s="9"/>
      <c r="G132" s="10"/>
    </row>
    <row r="133" spans="1:7" x14ac:dyDescent="0.25">
      <c r="A133" s="5">
        <f t="shared" si="1"/>
        <v>37751</v>
      </c>
      <c r="B133" s="6"/>
      <c r="C133" s="6"/>
      <c r="D133" s="6"/>
      <c r="E133" s="6"/>
      <c r="F133" s="6"/>
      <c r="G133" s="7"/>
    </row>
    <row r="134" spans="1:7" x14ac:dyDescent="0.25">
      <c r="A134" s="5">
        <f t="shared" ref="A134:A146" si="2">A133+1</f>
        <v>37752</v>
      </c>
      <c r="B134" s="6"/>
      <c r="C134" s="6"/>
      <c r="D134" s="6"/>
      <c r="E134" s="6"/>
      <c r="F134" s="6"/>
      <c r="G134" s="7"/>
    </row>
    <row r="135" spans="1:7" x14ac:dyDescent="0.25">
      <c r="A135" s="8">
        <f t="shared" si="2"/>
        <v>37753</v>
      </c>
      <c r="B135" s="9">
        <f>B132+100</f>
        <v>12400</v>
      </c>
      <c r="C135" s="9"/>
      <c r="D135" s="9"/>
      <c r="E135" s="9"/>
      <c r="F135" s="9"/>
      <c r="G135" s="10"/>
    </row>
    <row r="136" spans="1:7" x14ac:dyDescent="0.25">
      <c r="A136" s="8">
        <f t="shared" si="2"/>
        <v>37754</v>
      </c>
      <c r="B136" s="9">
        <f>B135+400</f>
        <v>12800</v>
      </c>
      <c r="C136" s="9"/>
      <c r="D136" s="9"/>
      <c r="E136" s="9"/>
      <c r="F136" s="9"/>
      <c r="G136" s="10"/>
    </row>
    <row r="137" spans="1:7" x14ac:dyDescent="0.25">
      <c r="A137" s="8">
        <f t="shared" si="2"/>
        <v>37755</v>
      </c>
      <c r="B137" s="9">
        <f>B136-500</f>
        <v>12300</v>
      </c>
      <c r="C137" s="9"/>
      <c r="D137" s="9"/>
      <c r="E137" s="9"/>
      <c r="F137" s="9"/>
      <c r="G137" s="10"/>
    </row>
    <row r="138" spans="1:7" x14ac:dyDescent="0.25">
      <c r="A138" s="8">
        <f t="shared" si="2"/>
        <v>37756</v>
      </c>
      <c r="B138" s="9">
        <f>B137+200</f>
        <v>12500</v>
      </c>
      <c r="C138" s="9">
        <v>250000</v>
      </c>
      <c r="D138" s="9"/>
      <c r="E138" s="9"/>
      <c r="F138" s="9"/>
      <c r="G138" s="10"/>
    </row>
    <row r="139" spans="1:7" x14ac:dyDescent="0.25">
      <c r="A139" s="8">
        <f t="shared" si="2"/>
        <v>37757</v>
      </c>
      <c r="B139" s="9">
        <f>B138-100</f>
        <v>12400</v>
      </c>
      <c r="C139" s="9"/>
      <c r="D139" s="9"/>
      <c r="E139" s="9"/>
      <c r="F139" s="9"/>
      <c r="G139" s="10"/>
    </row>
    <row r="140" spans="1:7" x14ac:dyDescent="0.25">
      <c r="A140" s="5">
        <f t="shared" si="2"/>
        <v>37758</v>
      </c>
      <c r="B140" s="6"/>
      <c r="C140" s="6"/>
      <c r="D140" s="6"/>
      <c r="E140" s="6"/>
      <c r="F140" s="6"/>
      <c r="G140" s="7"/>
    </row>
    <row r="141" spans="1:7" x14ac:dyDescent="0.25">
      <c r="A141" s="5">
        <f t="shared" si="2"/>
        <v>37759</v>
      </c>
      <c r="B141" s="6"/>
      <c r="C141" s="6"/>
      <c r="D141" s="6"/>
      <c r="E141" s="6"/>
      <c r="F141" s="6"/>
      <c r="G141" s="7"/>
    </row>
    <row r="142" spans="1:7" x14ac:dyDescent="0.25">
      <c r="A142" s="8">
        <f t="shared" si="2"/>
        <v>37760</v>
      </c>
      <c r="B142" s="9">
        <f>B139+100</f>
        <v>12500</v>
      </c>
      <c r="C142" s="9"/>
      <c r="D142" s="9"/>
      <c r="E142" s="9"/>
      <c r="F142" s="9"/>
      <c r="G142" s="10"/>
    </row>
    <row r="143" spans="1:7" x14ac:dyDescent="0.25">
      <c r="A143" s="8">
        <f t="shared" si="2"/>
        <v>37761</v>
      </c>
      <c r="B143" s="9">
        <f>B142+400</f>
        <v>12900</v>
      </c>
      <c r="C143" s="9"/>
      <c r="D143" s="9"/>
      <c r="E143" s="9"/>
      <c r="F143" s="9"/>
      <c r="G143" s="10"/>
    </row>
    <row r="144" spans="1:7" x14ac:dyDescent="0.25">
      <c r="A144" s="8">
        <f t="shared" si="2"/>
        <v>37762</v>
      </c>
      <c r="B144" s="9">
        <f>B143-500</f>
        <v>12400</v>
      </c>
      <c r="C144" s="9"/>
      <c r="D144" s="9"/>
      <c r="E144" s="9"/>
      <c r="F144" s="9"/>
      <c r="G144" s="10"/>
    </row>
    <row r="145" spans="1:7" x14ac:dyDescent="0.25">
      <c r="A145" s="8">
        <f t="shared" si="2"/>
        <v>37763</v>
      </c>
      <c r="B145" s="9">
        <f>B144+200</f>
        <v>12600</v>
      </c>
      <c r="C145" s="9"/>
      <c r="D145" s="9"/>
      <c r="E145" s="9"/>
      <c r="F145" s="9"/>
      <c r="G145" s="10"/>
    </row>
    <row r="146" spans="1:7" x14ac:dyDescent="0.25">
      <c r="A146" s="8">
        <f t="shared" si="2"/>
        <v>37764</v>
      </c>
      <c r="B146" s="9">
        <f>B145-100</f>
        <v>12500</v>
      </c>
      <c r="C146" s="9"/>
      <c r="D146" s="9"/>
      <c r="E146" s="9"/>
      <c r="F146" s="9"/>
      <c r="G146" s="10"/>
    </row>
    <row r="147" spans="1:7" x14ac:dyDescent="0.25">
      <c r="A147" s="11"/>
      <c r="B147" s="12"/>
      <c r="C147" s="12"/>
      <c r="D147" s="12"/>
      <c r="E147" s="12"/>
      <c r="F147" s="12"/>
    </row>
    <row r="148" spans="1:7" x14ac:dyDescent="0.25">
      <c r="A148" s="11"/>
      <c r="B148" s="12"/>
      <c r="C148" s="12"/>
      <c r="D148" s="12"/>
      <c r="E148" s="12"/>
      <c r="F148" s="12"/>
    </row>
    <row r="149" spans="1:7" x14ac:dyDescent="0.25">
      <c r="A149" s="11"/>
      <c r="B149" s="12"/>
      <c r="C149" s="12"/>
      <c r="D149" s="12"/>
      <c r="E149" s="12"/>
      <c r="F149" s="12"/>
    </row>
    <row r="150" spans="1:7" x14ac:dyDescent="0.25">
      <c r="A150" s="11"/>
      <c r="B150" s="12"/>
      <c r="C150" s="12"/>
      <c r="D150" s="12"/>
      <c r="E150" s="12"/>
      <c r="F150" s="12"/>
    </row>
    <row r="151" spans="1:7" x14ac:dyDescent="0.25">
      <c r="A151" s="11"/>
      <c r="B151" s="12"/>
      <c r="C151" s="12"/>
      <c r="D151" s="12"/>
      <c r="E151" s="12"/>
      <c r="F151" s="12"/>
    </row>
    <row r="152" spans="1:7" x14ac:dyDescent="0.25">
      <c r="B152" s="12"/>
      <c r="C152" s="12"/>
      <c r="D152" s="12"/>
    </row>
    <row r="153" spans="1:7" x14ac:dyDescent="0.25">
      <c r="A153" s="28" t="s">
        <v>18</v>
      </c>
      <c r="B153" s="28"/>
      <c r="C153" s="28"/>
      <c r="D153" s="28"/>
      <c r="E153" s="28"/>
      <c r="F153" s="28"/>
      <c r="G153" s="28"/>
    </row>
    <row r="154" spans="1:7" x14ac:dyDescent="0.25">
      <c r="A154" s="28" t="s">
        <v>19</v>
      </c>
      <c r="B154" s="28"/>
      <c r="C154" s="28"/>
      <c r="D154" s="28"/>
      <c r="E154" s="28"/>
      <c r="F154" s="28"/>
      <c r="G154" s="28"/>
    </row>
    <row r="155" spans="1:7" x14ac:dyDescent="0.25">
      <c r="A155" s="28" t="s">
        <v>8</v>
      </c>
      <c r="B155" s="28"/>
      <c r="C155" s="28"/>
      <c r="D155" s="28"/>
      <c r="E155" s="28"/>
      <c r="F155" s="28"/>
      <c r="G155" s="28"/>
    </row>
    <row r="156" spans="1:7" x14ac:dyDescent="0.25">
      <c r="A156" s="28" t="s">
        <v>9</v>
      </c>
      <c r="B156" s="28"/>
      <c r="C156" s="28"/>
      <c r="D156" s="28"/>
      <c r="E156" s="28"/>
      <c r="F156" s="28"/>
      <c r="G156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F01A-8969-4036-8D1C-CB66D29F4F4E}">
  <sheetPr filterMode="1">
    <pageSetUpPr fitToPage="1"/>
  </sheetPr>
  <dimension ref="A1:R156"/>
  <sheetViews>
    <sheetView zoomScale="80" zoomScaleNormal="80" workbookViewId="0">
      <pane ySplit="1" topLeftCell="A2" activePane="bottomLeft" state="frozen"/>
      <selection pane="bottomLeft" activeCell="J9" sqref="J9"/>
    </sheetView>
  </sheetViews>
  <sheetFormatPr defaultRowHeight="12.75" x14ac:dyDescent="0.2"/>
  <cols>
    <col min="1" max="1" width="10.85546875" style="13" bestFit="1" customWidth="1"/>
    <col min="2" max="2" width="18.140625" style="13" customWidth="1"/>
    <col min="3" max="3" width="13.7109375" style="13" customWidth="1"/>
    <col min="4" max="4" width="14.5703125" style="13" customWidth="1"/>
    <col min="5" max="5" width="15.85546875" style="13" customWidth="1"/>
    <col min="6" max="6" width="17.5703125" style="13" customWidth="1"/>
    <col min="7" max="7" width="16.85546875" style="13" customWidth="1"/>
    <col min="8" max="8" width="25.5703125" style="13" customWidth="1"/>
    <col min="9" max="11" width="9.140625" style="13"/>
    <col min="12" max="12" width="11.42578125" style="13" bestFit="1" customWidth="1"/>
    <col min="13" max="13" width="11.28515625" style="13" customWidth="1"/>
    <col min="14" max="14" width="11.7109375" style="13" customWidth="1"/>
    <col min="15" max="15" width="11" style="13" bestFit="1" customWidth="1"/>
    <col min="16" max="256" width="9.140625" style="13"/>
    <col min="257" max="257" width="10.85546875" style="13" bestFit="1" customWidth="1"/>
    <col min="258" max="258" width="18.140625" style="13" customWidth="1"/>
    <col min="259" max="259" width="13.7109375" style="13" customWidth="1"/>
    <col min="260" max="260" width="14.5703125" style="13" customWidth="1"/>
    <col min="261" max="261" width="15.85546875" style="13" customWidth="1"/>
    <col min="262" max="262" width="17.5703125" style="13" customWidth="1"/>
    <col min="263" max="263" width="16.85546875" style="13" customWidth="1"/>
    <col min="264" max="264" width="25.5703125" style="13" customWidth="1"/>
    <col min="265" max="267" width="9.140625" style="13"/>
    <col min="268" max="268" width="11.42578125" style="13" bestFit="1" customWidth="1"/>
    <col min="269" max="269" width="11.28515625" style="13" customWidth="1"/>
    <col min="270" max="270" width="11.7109375" style="13" customWidth="1"/>
    <col min="271" max="271" width="11" style="13" bestFit="1" customWidth="1"/>
    <col min="272" max="512" width="9.140625" style="13"/>
    <col min="513" max="513" width="10.85546875" style="13" bestFit="1" customWidth="1"/>
    <col min="514" max="514" width="18.140625" style="13" customWidth="1"/>
    <col min="515" max="515" width="13.7109375" style="13" customWidth="1"/>
    <col min="516" max="516" width="14.5703125" style="13" customWidth="1"/>
    <col min="517" max="517" width="15.85546875" style="13" customWidth="1"/>
    <col min="518" max="518" width="17.5703125" style="13" customWidth="1"/>
    <col min="519" max="519" width="16.85546875" style="13" customWidth="1"/>
    <col min="520" max="520" width="25.5703125" style="13" customWidth="1"/>
    <col min="521" max="523" width="9.140625" style="13"/>
    <col min="524" max="524" width="11.42578125" style="13" bestFit="1" customWidth="1"/>
    <col min="525" max="525" width="11.28515625" style="13" customWidth="1"/>
    <col min="526" max="526" width="11.7109375" style="13" customWidth="1"/>
    <col min="527" max="527" width="11" style="13" bestFit="1" customWidth="1"/>
    <col min="528" max="768" width="9.140625" style="13"/>
    <col min="769" max="769" width="10.85546875" style="13" bestFit="1" customWidth="1"/>
    <col min="770" max="770" width="18.140625" style="13" customWidth="1"/>
    <col min="771" max="771" width="13.7109375" style="13" customWidth="1"/>
    <col min="772" max="772" width="14.5703125" style="13" customWidth="1"/>
    <col min="773" max="773" width="15.85546875" style="13" customWidth="1"/>
    <col min="774" max="774" width="17.5703125" style="13" customWidth="1"/>
    <col min="775" max="775" width="16.85546875" style="13" customWidth="1"/>
    <col min="776" max="776" width="25.5703125" style="13" customWidth="1"/>
    <col min="777" max="779" width="9.140625" style="13"/>
    <col min="780" max="780" width="11.42578125" style="13" bestFit="1" customWidth="1"/>
    <col min="781" max="781" width="11.28515625" style="13" customWidth="1"/>
    <col min="782" max="782" width="11.7109375" style="13" customWidth="1"/>
    <col min="783" max="783" width="11" style="13" bestFit="1" customWidth="1"/>
    <col min="784" max="1024" width="9.140625" style="13"/>
    <col min="1025" max="1025" width="10.85546875" style="13" bestFit="1" customWidth="1"/>
    <col min="1026" max="1026" width="18.140625" style="13" customWidth="1"/>
    <col min="1027" max="1027" width="13.7109375" style="13" customWidth="1"/>
    <col min="1028" max="1028" width="14.5703125" style="13" customWidth="1"/>
    <col min="1029" max="1029" width="15.85546875" style="13" customWidth="1"/>
    <col min="1030" max="1030" width="17.5703125" style="13" customWidth="1"/>
    <col min="1031" max="1031" width="16.85546875" style="13" customWidth="1"/>
    <col min="1032" max="1032" width="25.5703125" style="13" customWidth="1"/>
    <col min="1033" max="1035" width="9.140625" style="13"/>
    <col min="1036" max="1036" width="11.42578125" style="13" bestFit="1" customWidth="1"/>
    <col min="1037" max="1037" width="11.28515625" style="13" customWidth="1"/>
    <col min="1038" max="1038" width="11.7109375" style="13" customWidth="1"/>
    <col min="1039" max="1039" width="11" style="13" bestFit="1" customWidth="1"/>
    <col min="1040" max="1280" width="9.140625" style="13"/>
    <col min="1281" max="1281" width="10.85546875" style="13" bestFit="1" customWidth="1"/>
    <col min="1282" max="1282" width="18.140625" style="13" customWidth="1"/>
    <col min="1283" max="1283" width="13.7109375" style="13" customWidth="1"/>
    <col min="1284" max="1284" width="14.5703125" style="13" customWidth="1"/>
    <col min="1285" max="1285" width="15.85546875" style="13" customWidth="1"/>
    <col min="1286" max="1286" width="17.5703125" style="13" customWidth="1"/>
    <col min="1287" max="1287" width="16.85546875" style="13" customWidth="1"/>
    <col min="1288" max="1288" width="25.5703125" style="13" customWidth="1"/>
    <col min="1289" max="1291" width="9.140625" style="13"/>
    <col min="1292" max="1292" width="11.42578125" style="13" bestFit="1" customWidth="1"/>
    <col min="1293" max="1293" width="11.28515625" style="13" customWidth="1"/>
    <col min="1294" max="1294" width="11.7109375" style="13" customWidth="1"/>
    <col min="1295" max="1295" width="11" style="13" bestFit="1" customWidth="1"/>
    <col min="1296" max="1536" width="9.140625" style="13"/>
    <col min="1537" max="1537" width="10.85546875" style="13" bestFit="1" customWidth="1"/>
    <col min="1538" max="1538" width="18.140625" style="13" customWidth="1"/>
    <col min="1539" max="1539" width="13.7109375" style="13" customWidth="1"/>
    <col min="1540" max="1540" width="14.5703125" style="13" customWidth="1"/>
    <col min="1541" max="1541" width="15.85546875" style="13" customWidth="1"/>
    <col min="1542" max="1542" width="17.5703125" style="13" customWidth="1"/>
    <col min="1543" max="1543" width="16.85546875" style="13" customWidth="1"/>
    <col min="1544" max="1544" width="25.5703125" style="13" customWidth="1"/>
    <col min="1545" max="1547" width="9.140625" style="13"/>
    <col min="1548" max="1548" width="11.42578125" style="13" bestFit="1" customWidth="1"/>
    <col min="1549" max="1549" width="11.28515625" style="13" customWidth="1"/>
    <col min="1550" max="1550" width="11.7109375" style="13" customWidth="1"/>
    <col min="1551" max="1551" width="11" style="13" bestFit="1" customWidth="1"/>
    <col min="1552" max="1792" width="9.140625" style="13"/>
    <col min="1793" max="1793" width="10.85546875" style="13" bestFit="1" customWidth="1"/>
    <col min="1794" max="1794" width="18.140625" style="13" customWidth="1"/>
    <col min="1795" max="1795" width="13.7109375" style="13" customWidth="1"/>
    <col min="1796" max="1796" width="14.5703125" style="13" customWidth="1"/>
    <col min="1797" max="1797" width="15.85546875" style="13" customWidth="1"/>
    <col min="1798" max="1798" width="17.5703125" style="13" customWidth="1"/>
    <col min="1799" max="1799" width="16.85546875" style="13" customWidth="1"/>
    <col min="1800" max="1800" width="25.5703125" style="13" customWidth="1"/>
    <col min="1801" max="1803" width="9.140625" style="13"/>
    <col min="1804" max="1804" width="11.42578125" style="13" bestFit="1" customWidth="1"/>
    <col min="1805" max="1805" width="11.28515625" style="13" customWidth="1"/>
    <col min="1806" max="1806" width="11.7109375" style="13" customWidth="1"/>
    <col min="1807" max="1807" width="11" style="13" bestFit="1" customWidth="1"/>
    <col min="1808" max="2048" width="9.140625" style="13"/>
    <col min="2049" max="2049" width="10.85546875" style="13" bestFit="1" customWidth="1"/>
    <col min="2050" max="2050" width="18.140625" style="13" customWidth="1"/>
    <col min="2051" max="2051" width="13.7109375" style="13" customWidth="1"/>
    <col min="2052" max="2052" width="14.5703125" style="13" customWidth="1"/>
    <col min="2053" max="2053" width="15.85546875" style="13" customWidth="1"/>
    <col min="2054" max="2054" width="17.5703125" style="13" customWidth="1"/>
    <col min="2055" max="2055" width="16.85546875" style="13" customWidth="1"/>
    <col min="2056" max="2056" width="25.5703125" style="13" customWidth="1"/>
    <col min="2057" max="2059" width="9.140625" style="13"/>
    <col min="2060" max="2060" width="11.42578125" style="13" bestFit="1" customWidth="1"/>
    <col min="2061" max="2061" width="11.28515625" style="13" customWidth="1"/>
    <col min="2062" max="2062" width="11.7109375" style="13" customWidth="1"/>
    <col min="2063" max="2063" width="11" style="13" bestFit="1" customWidth="1"/>
    <col min="2064" max="2304" width="9.140625" style="13"/>
    <col min="2305" max="2305" width="10.85546875" style="13" bestFit="1" customWidth="1"/>
    <col min="2306" max="2306" width="18.140625" style="13" customWidth="1"/>
    <col min="2307" max="2307" width="13.7109375" style="13" customWidth="1"/>
    <col min="2308" max="2308" width="14.5703125" style="13" customWidth="1"/>
    <col min="2309" max="2309" width="15.85546875" style="13" customWidth="1"/>
    <col min="2310" max="2310" width="17.5703125" style="13" customWidth="1"/>
    <col min="2311" max="2311" width="16.85546875" style="13" customWidth="1"/>
    <col min="2312" max="2312" width="25.5703125" style="13" customWidth="1"/>
    <col min="2313" max="2315" width="9.140625" style="13"/>
    <col min="2316" max="2316" width="11.42578125" style="13" bestFit="1" customWidth="1"/>
    <col min="2317" max="2317" width="11.28515625" style="13" customWidth="1"/>
    <col min="2318" max="2318" width="11.7109375" style="13" customWidth="1"/>
    <col min="2319" max="2319" width="11" style="13" bestFit="1" customWidth="1"/>
    <col min="2320" max="2560" width="9.140625" style="13"/>
    <col min="2561" max="2561" width="10.85546875" style="13" bestFit="1" customWidth="1"/>
    <col min="2562" max="2562" width="18.140625" style="13" customWidth="1"/>
    <col min="2563" max="2563" width="13.7109375" style="13" customWidth="1"/>
    <col min="2564" max="2564" width="14.5703125" style="13" customWidth="1"/>
    <col min="2565" max="2565" width="15.85546875" style="13" customWidth="1"/>
    <col min="2566" max="2566" width="17.5703125" style="13" customWidth="1"/>
    <col min="2567" max="2567" width="16.85546875" style="13" customWidth="1"/>
    <col min="2568" max="2568" width="25.5703125" style="13" customWidth="1"/>
    <col min="2569" max="2571" width="9.140625" style="13"/>
    <col min="2572" max="2572" width="11.42578125" style="13" bestFit="1" customWidth="1"/>
    <col min="2573" max="2573" width="11.28515625" style="13" customWidth="1"/>
    <col min="2574" max="2574" width="11.7109375" style="13" customWidth="1"/>
    <col min="2575" max="2575" width="11" style="13" bestFit="1" customWidth="1"/>
    <col min="2576" max="2816" width="9.140625" style="13"/>
    <col min="2817" max="2817" width="10.85546875" style="13" bestFit="1" customWidth="1"/>
    <col min="2818" max="2818" width="18.140625" style="13" customWidth="1"/>
    <col min="2819" max="2819" width="13.7109375" style="13" customWidth="1"/>
    <col min="2820" max="2820" width="14.5703125" style="13" customWidth="1"/>
    <col min="2821" max="2821" width="15.85546875" style="13" customWidth="1"/>
    <col min="2822" max="2822" width="17.5703125" style="13" customWidth="1"/>
    <col min="2823" max="2823" width="16.85546875" style="13" customWidth="1"/>
    <col min="2824" max="2824" width="25.5703125" style="13" customWidth="1"/>
    <col min="2825" max="2827" width="9.140625" style="13"/>
    <col min="2828" max="2828" width="11.42578125" style="13" bestFit="1" customWidth="1"/>
    <col min="2829" max="2829" width="11.28515625" style="13" customWidth="1"/>
    <col min="2830" max="2830" width="11.7109375" style="13" customWidth="1"/>
    <col min="2831" max="2831" width="11" style="13" bestFit="1" customWidth="1"/>
    <col min="2832" max="3072" width="9.140625" style="13"/>
    <col min="3073" max="3073" width="10.85546875" style="13" bestFit="1" customWidth="1"/>
    <col min="3074" max="3074" width="18.140625" style="13" customWidth="1"/>
    <col min="3075" max="3075" width="13.7109375" style="13" customWidth="1"/>
    <col min="3076" max="3076" width="14.5703125" style="13" customWidth="1"/>
    <col min="3077" max="3077" width="15.85546875" style="13" customWidth="1"/>
    <col min="3078" max="3078" width="17.5703125" style="13" customWidth="1"/>
    <col min="3079" max="3079" width="16.85546875" style="13" customWidth="1"/>
    <col min="3080" max="3080" width="25.5703125" style="13" customWidth="1"/>
    <col min="3081" max="3083" width="9.140625" style="13"/>
    <col min="3084" max="3084" width="11.42578125" style="13" bestFit="1" customWidth="1"/>
    <col min="3085" max="3085" width="11.28515625" style="13" customWidth="1"/>
    <col min="3086" max="3086" width="11.7109375" style="13" customWidth="1"/>
    <col min="3087" max="3087" width="11" style="13" bestFit="1" customWidth="1"/>
    <col min="3088" max="3328" width="9.140625" style="13"/>
    <col min="3329" max="3329" width="10.85546875" style="13" bestFit="1" customWidth="1"/>
    <col min="3330" max="3330" width="18.140625" style="13" customWidth="1"/>
    <col min="3331" max="3331" width="13.7109375" style="13" customWidth="1"/>
    <col min="3332" max="3332" width="14.5703125" style="13" customWidth="1"/>
    <col min="3333" max="3333" width="15.85546875" style="13" customWidth="1"/>
    <col min="3334" max="3334" width="17.5703125" style="13" customWidth="1"/>
    <col min="3335" max="3335" width="16.85546875" style="13" customWidth="1"/>
    <col min="3336" max="3336" width="25.5703125" style="13" customWidth="1"/>
    <col min="3337" max="3339" width="9.140625" style="13"/>
    <col min="3340" max="3340" width="11.42578125" style="13" bestFit="1" customWidth="1"/>
    <col min="3341" max="3341" width="11.28515625" style="13" customWidth="1"/>
    <col min="3342" max="3342" width="11.7109375" style="13" customWidth="1"/>
    <col min="3343" max="3343" width="11" style="13" bestFit="1" customWidth="1"/>
    <col min="3344" max="3584" width="9.140625" style="13"/>
    <col min="3585" max="3585" width="10.85546875" style="13" bestFit="1" customWidth="1"/>
    <col min="3586" max="3586" width="18.140625" style="13" customWidth="1"/>
    <col min="3587" max="3587" width="13.7109375" style="13" customWidth="1"/>
    <col min="3588" max="3588" width="14.5703125" style="13" customWidth="1"/>
    <col min="3589" max="3589" width="15.85546875" style="13" customWidth="1"/>
    <col min="3590" max="3590" width="17.5703125" style="13" customWidth="1"/>
    <col min="3591" max="3591" width="16.85546875" style="13" customWidth="1"/>
    <col min="3592" max="3592" width="25.5703125" style="13" customWidth="1"/>
    <col min="3593" max="3595" width="9.140625" style="13"/>
    <col min="3596" max="3596" width="11.42578125" style="13" bestFit="1" customWidth="1"/>
    <col min="3597" max="3597" width="11.28515625" style="13" customWidth="1"/>
    <col min="3598" max="3598" width="11.7109375" style="13" customWidth="1"/>
    <col min="3599" max="3599" width="11" style="13" bestFit="1" customWidth="1"/>
    <col min="3600" max="3840" width="9.140625" style="13"/>
    <col min="3841" max="3841" width="10.85546875" style="13" bestFit="1" customWidth="1"/>
    <col min="3842" max="3842" width="18.140625" style="13" customWidth="1"/>
    <col min="3843" max="3843" width="13.7109375" style="13" customWidth="1"/>
    <col min="3844" max="3844" width="14.5703125" style="13" customWidth="1"/>
    <col min="3845" max="3845" width="15.85546875" style="13" customWidth="1"/>
    <col min="3846" max="3846" width="17.5703125" style="13" customWidth="1"/>
    <col min="3847" max="3847" width="16.85546875" style="13" customWidth="1"/>
    <col min="3848" max="3848" width="25.5703125" style="13" customWidth="1"/>
    <col min="3849" max="3851" width="9.140625" style="13"/>
    <col min="3852" max="3852" width="11.42578125" style="13" bestFit="1" customWidth="1"/>
    <col min="3853" max="3853" width="11.28515625" style="13" customWidth="1"/>
    <col min="3854" max="3854" width="11.7109375" style="13" customWidth="1"/>
    <col min="3855" max="3855" width="11" style="13" bestFit="1" customWidth="1"/>
    <col min="3856" max="4096" width="9.140625" style="13"/>
    <col min="4097" max="4097" width="10.85546875" style="13" bestFit="1" customWidth="1"/>
    <col min="4098" max="4098" width="18.140625" style="13" customWidth="1"/>
    <col min="4099" max="4099" width="13.7109375" style="13" customWidth="1"/>
    <col min="4100" max="4100" width="14.5703125" style="13" customWidth="1"/>
    <col min="4101" max="4101" width="15.85546875" style="13" customWidth="1"/>
    <col min="4102" max="4102" width="17.5703125" style="13" customWidth="1"/>
    <col min="4103" max="4103" width="16.85546875" style="13" customWidth="1"/>
    <col min="4104" max="4104" width="25.5703125" style="13" customWidth="1"/>
    <col min="4105" max="4107" width="9.140625" style="13"/>
    <col min="4108" max="4108" width="11.42578125" style="13" bestFit="1" customWidth="1"/>
    <col min="4109" max="4109" width="11.28515625" style="13" customWidth="1"/>
    <col min="4110" max="4110" width="11.7109375" style="13" customWidth="1"/>
    <col min="4111" max="4111" width="11" style="13" bestFit="1" customWidth="1"/>
    <col min="4112" max="4352" width="9.140625" style="13"/>
    <col min="4353" max="4353" width="10.85546875" style="13" bestFit="1" customWidth="1"/>
    <col min="4354" max="4354" width="18.140625" style="13" customWidth="1"/>
    <col min="4355" max="4355" width="13.7109375" style="13" customWidth="1"/>
    <col min="4356" max="4356" width="14.5703125" style="13" customWidth="1"/>
    <col min="4357" max="4357" width="15.85546875" style="13" customWidth="1"/>
    <col min="4358" max="4358" width="17.5703125" style="13" customWidth="1"/>
    <col min="4359" max="4359" width="16.85546875" style="13" customWidth="1"/>
    <col min="4360" max="4360" width="25.5703125" style="13" customWidth="1"/>
    <col min="4361" max="4363" width="9.140625" style="13"/>
    <col min="4364" max="4364" width="11.42578125" style="13" bestFit="1" customWidth="1"/>
    <col min="4365" max="4365" width="11.28515625" style="13" customWidth="1"/>
    <col min="4366" max="4366" width="11.7109375" style="13" customWidth="1"/>
    <col min="4367" max="4367" width="11" style="13" bestFit="1" customWidth="1"/>
    <col min="4368" max="4608" width="9.140625" style="13"/>
    <col min="4609" max="4609" width="10.85546875" style="13" bestFit="1" customWidth="1"/>
    <col min="4610" max="4610" width="18.140625" style="13" customWidth="1"/>
    <col min="4611" max="4611" width="13.7109375" style="13" customWidth="1"/>
    <col min="4612" max="4612" width="14.5703125" style="13" customWidth="1"/>
    <col min="4613" max="4613" width="15.85546875" style="13" customWidth="1"/>
    <col min="4614" max="4614" width="17.5703125" style="13" customWidth="1"/>
    <col min="4615" max="4615" width="16.85546875" style="13" customWidth="1"/>
    <col min="4616" max="4616" width="25.5703125" style="13" customWidth="1"/>
    <col min="4617" max="4619" width="9.140625" style="13"/>
    <col min="4620" max="4620" width="11.42578125" style="13" bestFit="1" customWidth="1"/>
    <col min="4621" max="4621" width="11.28515625" style="13" customWidth="1"/>
    <col min="4622" max="4622" width="11.7109375" style="13" customWidth="1"/>
    <col min="4623" max="4623" width="11" style="13" bestFit="1" customWidth="1"/>
    <col min="4624" max="4864" width="9.140625" style="13"/>
    <col min="4865" max="4865" width="10.85546875" style="13" bestFit="1" customWidth="1"/>
    <col min="4866" max="4866" width="18.140625" style="13" customWidth="1"/>
    <col min="4867" max="4867" width="13.7109375" style="13" customWidth="1"/>
    <col min="4868" max="4868" width="14.5703125" style="13" customWidth="1"/>
    <col min="4869" max="4869" width="15.85546875" style="13" customWidth="1"/>
    <col min="4870" max="4870" width="17.5703125" style="13" customWidth="1"/>
    <col min="4871" max="4871" width="16.85546875" style="13" customWidth="1"/>
    <col min="4872" max="4872" width="25.5703125" style="13" customWidth="1"/>
    <col min="4873" max="4875" width="9.140625" style="13"/>
    <col min="4876" max="4876" width="11.42578125" style="13" bestFit="1" customWidth="1"/>
    <col min="4877" max="4877" width="11.28515625" style="13" customWidth="1"/>
    <col min="4878" max="4878" width="11.7109375" style="13" customWidth="1"/>
    <col min="4879" max="4879" width="11" style="13" bestFit="1" customWidth="1"/>
    <col min="4880" max="5120" width="9.140625" style="13"/>
    <col min="5121" max="5121" width="10.85546875" style="13" bestFit="1" customWidth="1"/>
    <col min="5122" max="5122" width="18.140625" style="13" customWidth="1"/>
    <col min="5123" max="5123" width="13.7109375" style="13" customWidth="1"/>
    <col min="5124" max="5124" width="14.5703125" style="13" customWidth="1"/>
    <col min="5125" max="5125" width="15.85546875" style="13" customWidth="1"/>
    <col min="5126" max="5126" width="17.5703125" style="13" customWidth="1"/>
    <col min="5127" max="5127" width="16.85546875" style="13" customWidth="1"/>
    <col min="5128" max="5128" width="25.5703125" style="13" customWidth="1"/>
    <col min="5129" max="5131" width="9.140625" style="13"/>
    <col min="5132" max="5132" width="11.42578125" style="13" bestFit="1" customWidth="1"/>
    <col min="5133" max="5133" width="11.28515625" style="13" customWidth="1"/>
    <col min="5134" max="5134" width="11.7109375" style="13" customWidth="1"/>
    <col min="5135" max="5135" width="11" style="13" bestFit="1" customWidth="1"/>
    <col min="5136" max="5376" width="9.140625" style="13"/>
    <col min="5377" max="5377" width="10.85546875" style="13" bestFit="1" customWidth="1"/>
    <col min="5378" max="5378" width="18.140625" style="13" customWidth="1"/>
    <col min="5379" max="5379" width="13.7109375" style="13" customWidth="1"/>
    <col min="5380" max="5380" width="14.5703125" style="13" customWidth="1"/>
    <col min="5381" max="5381" width="15.85546875" style="13" customWidth="1"/>
    <col min="5382" max="5382" width="17.5703125" style="13" customWidth="1"/>
    <col min="5383" max="5383" width="16.85546875" style="13" customWidth="1"/>
    <col min="5384" max="5384" width="25.5703125" style="13" customWidth="1"/>
    <col min="5385" max="5387" width="9.140625" style="13"/>
    <col min="5388" max="5388" width="11.42578125" style="13" bestFit="1" customWidth="1"/>
    <col min="5389" max="5389" width="11.28515625" style="13" customWidth="1"/>
    <col min="5390" max="5390" width="11.7109375" style="13" customWidth="1"/>
    <col min="5391" max="5391" width="11" style="13" bestFit="1" customWidth="1"/>
    <col min="5392" max="5632" width="9.140625" style="13"/>
    <col min="5633" max="5633" width="10.85546875" style="13" bestFit="1" customWidth="1"/>
    <col min="5634" max="5634" width="18.140625" style="13" customWidth="1"/>
    <col min="5635" max="5635" width="13.7109375" style="13" customWidth="1"/>
    <col min="5636" max="5636" width="14.5703125" style="13" customWidth="1"/>
    <col min="5637" max="5637" width="15.85546875" style="13" customWidth="1"/>
    <col min="5638" max="5638" width="17.5703125" style="13" customWidth="1"/>
    <col min="5639" max="5639" width="16.85546875" style="13" customWidth="1"/>
    <col min="5640" max="5640" width="25.5703125" style="13" customWidth="1"/>
    <col min="5641" max="5643" width="9.140625" style="13"/>
    <col min="5644" max="5644" width="11.42578125" style="13" bestFit="1" customWidth="1"/>
    <col min="5645" max="5645" width="11.28515625" style="13" customWidth="1"/>
    <col min="5646" max="5646" width="11.7109375" style="13" customWidth="1"/>
    <col min="5647" max="5647" width="11" style="13" bestFit="1" customWidth="1"/>
    <col min="5648" max="5888" width="9.140625" style="13"/>
    <col min="5889" max="5889" width="10.85546875" style="13" bestFit="1" customWidth="1"/>
    <col min="5890" max="5890" width="18.140625" style="13" customWidth="1"/>
    <col min="5891" max="5891" width="13.7109375" style="13" customWidth="1"/>
    <col min="5892" max="5892" width="14.5703125" style="13" customWidth="1"/>
    <col min="5893" max="5893" width="15.85546875" style="13" customWidth="1"/>
    <col min="5894" max="5894" width="17.5703125" style="13" customWidth="1"/>
    <col min="5895" max="5895" width="16.85546875" style="13" customWidth="1"/>
    <col min="5896" max="5896" width="25.5703125" style="13" customWidth="1"/>
    <col min="5897" max="5899" width="9.140625" style="13"/>
    <col min="5900" max="5900" width="11.42578125" style="13" bestFit="1" customWidth="1"/>
    <col min="5901" max="5901" width="11.28515625" style="13" customWidth="1"/>
    <col min="5902" max="5902" width="11.7109375" style="13" customWidth="1"/>
    <col min="5903" max="5903" width="11" style="13" bestFit="1" customWidth="1"/>
    <col min="5904" max="6144" width="9.140625" style="13"/>
    <col min="6145" max="6145" width="10.85546875" style="13" bestFit="1" customWidth="1"/>
    <col min="6146" max="6146" width="18.140625" style="13" customWidth="1"/>
    <col min="6147" max="6147" width="13.7109375" style="13" customWidth="1"/>
    <col min="6148" max="6148" width="14.5703125" style="13" customWidth="1"/>
    <col min="6149" max="6149" width="15.85546875" style="13" customWidth="1"/>
    <col min="6150" max="6150" width="17.5703125" style="13" customWidth="1"/>
    <col min="6151" max="6151" width="16.85546875" style="13" customWidth="1"/>
    <col min="6152" max="6152" width="25.5703125" style="13" customWidth="1"/>
    <col min="6153" max="6155" width="9.140625" style="13"/>
    <col min="6156" max="6156" width="11.42578125" style="13" bestFit="1" customWidth="1"/>
    <col min="6157" max="6157" width="11.28515625" style="13" customWidth="1"/>
    <col min="6158" max="6158" width="11.7109375" style="13" customWidth="1"/>
    <col min="6159" max="6159" width="11" style="13" bestFit="1" customWidth="1"/>
    <col min="6160" max="6400" width="9.140625" style="13"/>
    <col min="6401" max="6401" width="10.85546875" style="13" bestFit="1" customWidth="1"/>
    <col min="6402" max="6402" width="18.140625" style="13" customWidth="1"/>
    <col min="6403" max="6403" width="13.7109375" style="13" customWidth="1"/>
    <col min="6404" max="6404" width="14.5703125" style="13" customWidth="1"/>
    <col min="6405" max="6405" width="15.85546875" style="13" customWidth="1"/>
    <col min="6406" max="6406" width="17.5703125" style="13" customWidth="1"/>
    <col min="6407" max="6407" width="16.85546875" style="13" customWidth="1"/>
    <col min="6408" max="6408" width="25.5703125" style="13" customWidth="1"/>
    <col min="6409" max="6411" width="9.140625" style="13"/>
    <col min="6412" max="6412" width="11.42578125" style="13" bestFit="1" customWidth="1"/>
    <col min="6413" max="6413" width="11.28515625" style="13" customWidth="1"/>
    <col min="6414" max="6414" width="11.7109375" style="13" customWidth="1"/>
    <col min="6415" max="6415" width="11" style="13" bestFit="1" customWidth="1"/>
    <col min="6416" max="6656" width="9.140625" style="13"/>
    <col min="6657" max="6657" width="10.85546875" style="13" bestFit="1" customWidth="1"/>
    <col min="6658" max="6658" width="18.140625" style="13" customWidth="1"/>
    <col min="6659" max="6659" width="13.7109375" style="13" customWidth="1"/>
    <col min="6660" max="6660" width="14.5703125" style="13" customWidth="1"/>
    <col min="6661" max="6661" width="15.85546875" style="13" customWidth="1"/>
    <col min="6662" max="6662" width="17.5703125" style="13" customWidth="1"/>
    <col min="6663" max="6663" width="16.85546875" style="13" customWidth="1"/>
    <col min="6664" max="6664" width="25.5703125" style="13" customWidth="1"/>
    <col min="6665" max="6667" width="9.140625" style="13"/>
    <col min="6668" max="6668" width="11.42578125" style="13" bestFit="1" customWidth="1"/>
    <col min="6669" max="6669" width="11.28515625" style="13" customWidth="1"/>
    <col min="6670" max="6670" width="11.7109375" style="13" customWidth="1"/>
    <col min="6671" max="6671" width="11" style="13" bestFit="1" customWidth="1"/>
    <col min="6672" max="6912" width="9.140625" style="13"/>
    <col min="6913" max="6913" width="10.85546875" style="13" bestFit="1" customWidth="1"/>
    <col min="6914" max="6914" width="18.140625" style="13" customWidth="1"/>
    <col min="6915" max="6915" width="13.7109375" style="13" customWidth="1"/>
    <col min="6916" max="6916" width="14.5703125" style="13" customWidth="1"/>
    <col min="6917" max="6917" width="15.85546875" style="13" customWidth="1"/>
    <col min="6918" max="6918" width="17.5703125" style="13" customWidth="1"/>
    <col min="6919" max="6919" width="16.85546875" style="13" customWidth="1"/>
    <col min="6920" max="6920" width="25.5703125" style="13" customWidth="1"/>
    <col min="6921" max="6923" width="9.140625" style="13"/>
    <col min="6924" max="6924" width="11.42578125" style="13" bestFit="1" customWidth="1"/>
    <col min="6925" max="6925" width="11.28515625" style="13" customWidth="1"/>
    <col min="6926" max="6926" width="11.7109375" style="13" customWidth="1"/>
    <col min="6927" max="6927" width="11" style="13" bestFit="1" customWidth="1"/>
    <col min="6928" max="7168" width="9.140625" style="13"/>
    <col min="7169" max="7169" width="10.85546875" style="13" bestFit="1" customWidth="1"/>
    <col min="7170" max="7170" width="18.140625" style="13" customWidth="1"/>
    <col min="7171" max="7171" width="13.7109375" style="13" customWidth="1"/>
    <col min="7172" max="7172" width="14.5703125" style="13" customWidth="1"/>
    <col min="7173" max="7173" width="15.85546875" style="13" customWidth="1"/>
    <col min="7174" max="7174" width="17.5703125" style="13" customWidth="1"/>
    <col min="7175" max="7175" width="16.85546875" style="13" customWidth="1"/>
    <col min="7176" max="7176" width="25.5703125" style="13" customWidth="1"/>
    <col min="7177" max="7179" width="9.140625" style="13"/>
    <col min="7180" max="7180" width="11.42578125" style="13" bestFit="1" customWidth="1"/>
    <col min="7181" max="7181" width="11.28515625" style="13" customWidth="1"/>
    <col min="7182" max="7182" width="11.7109375" style="13" customWidth="1"/>
    <col min="7183" max="7183" width="11" style="13" bestFit="1" customWidth="1"/>
    <col min="7184" max="7424" width="9.140625" style="13"/>
    <col min="7425" max="7425" width="10.85546875" style="13" bestFit="1" customWidth="1"/>
    <col min="7426" max="7426" width="18.140625" style="13" customWidth="1"/>
    <col min="7427" max="7427" width="13.7109375" style="13" customWidth="1"/>
    <col min="7428" max="7428" width="14.5703125" style="13" customWidth="1"/>
    <col min="7429" max="7429" width="15.85546875" style="13" customWidth="1"/>
    <col min="7430" max="7430" width="17.5703125" style="13" customWidth="1"/>
    <col min="7431" max="7431" width="16.85546875" style="13" customWidth="1"/>
    <col min="7432" max="7432" width="25.5703125" style="13" customWidth="1"/>
    <col min="7433" max="7435" width="9.140625" style="13"/>
    <col min="7436" max="7436" width="11.42578125" style="13" bestFit="1" customWidth="1"/>
    <col min="7437" max="7437" width="11.28515625" style="13" customWidth="1"/>
    <col min="7438" max="7438" width="11.7109375" style="13" customWidth="1"/>
    <col min="7439" max="7439" width="11" style="13" bestFit="1" customWidth="1"/>
    <col min="7440" max="7680" width="9.140625" style="13"/>
    <col min="7681" max="7681" width="10.85546875" style="13" bestFit="1" customWidth="1"/>
    <col min="7682" max="7682" width="18.140625" style="13" customWidth="1"/>
    <col min="7683" max="7683" width="13.7109375" style="13" customWidth="1"/>
    <col min="7684" max="7684" width="14.5703125" style="13" customWidth="1"/>
    <col min="7685" max="7685" width="15.85546875" style="13" customWidth="1"/>
    <col min="7686" max="7686" width="17.5703125" style="13" customWidth="1"/>
    <col min="7687" max="7687" width="16.85546875" style="13" customWidth="1"/>
    <col min="7688" max="7688" width="25.5703125" style="13" customWidth="1"/>
    <col min="7689" max="7691" width="9.140625" style="13"/>
    <col min="7692" max="7692" width="11.42578125" style="13" bestFit="1" customWidth="1"/>
    <col min="7693" max="7693" width="11.28515625" style="13" customWidth="1"/>
    <col min="7694" max="7694" width="11.7109375" style="13" customWidth="1"/>
    <col min="7695" max="7695" width="11" style="13" bestFit="1" customWidth="1"/>
    <col min="7696" max="7936" width="9.140625" style="13"/>
    <col min="7937" max="7937" width="10.85546875" style="13" bestFit="1" customWidth="1"/>
    <col min="7938" max="7938" width="18.140625" style="13" customWidth="1"/>
    <col min="7939" max="7939" width="13.7109375" style="13" customWidth="1"/>
    <col min="7940" max="7940" width="14.5703125" style="13" customWidth="1"/>
    <col min="7941" max="7941" width="15.85546875" style="13" customWidth="1"/>
    <col min="7942" max="7942" width="17.5703125" style="13" customWidth="1"/>
    <col min="7943" max="7943" width="16.85546875" style="13" customWidth="1"/>
    <col min="7944" max="7944" width="25.5703125" style="13" customWidth="1"/>
    <col min="7945" max="7947" width="9.140625" style="13"/>
    <col min="7948" max="7948" width="11.42578125" style="13" bestFit="1" customWidth="1"/>
    <col min="7949" max="7949" width="11.28515625" style="13" customWidth="1"/>
    <col min="7950" max="7950" width="11.7109375" style="13" customWidth="1"/>
    <col min="7951" max="7951" width="11" style="13" bestFit="1" customWidth="1"/>
    <col min="7952" max="8192" width="9.140625" style="13"/>
    <col min="8193" max="8193" width="10.85546875" style="13" bestFit="1" customWidth="1"/>
    <col min="8194" max="8194" width="18.140625" style="13" customWidth="1"/>
    <col min="8195" max="8195" width="13.7109375" style="13" customWidth="1"/>
    <col min="8196" max="8196" width="14.5703125" style="13" customWidth="1"/>
    <col min="8197" max="8197" width="15.85546875" style="13" customWidth="1"/>
    <col min="8198" max="8198" width="17.5703125" style="13" customWidth="1"/>
    <col min="8199" max="8199" width="16.85546875" style="13" customWidth="1"/>
    <col min="8200" max="8200" width="25.5703125" style="13" customWidth="1"/>
    <col min="8201" max="8203" width="9.140625" style="13"/>
    <col min="8204" max="8204" width="11.42578125" style="13" bestFit="1" customWidth="1"/>
    <col min="8205" max="8205" width="11.28515625" style="13" customWidth="1"/>
    <col min="8206" max="8206" width="11.7109375" style="13" customWidth="1"/>
    <col min="8207" max="8207" width="11" style="13" bestFit="1" customWidth="1"/>
    <col min="8208" max="8448" width="9.140625" style="13"/>
    <col min="8449" max="8449" width="10.85546875" style="13" bestFit="1" customWidth="1"/>
    <col min="8450" max="8450" width="18.140625" style="13" customWidth="1"/>
    <col min="8451" max="8451" width="13.7109375" style="13" customWidth="1"/>
    <col min="8452" max="8452" width="14.5703125" style="13" customWidth="1"/>
    <col min="8453" max="8453" width="15.85546875" style="13" customWidth="1"/>
    <col min="8454" max="8454" width="17.5703125" style="13" customWidth="1"/>
    <col min="8455" max="8455" width="16.85546875" style="13" customWidth="1"/>
    <col min="8456" max="8456" width="25.5703125" style="13" customWidth="1"/>
    <col min="8457" max="8459" width="9.140625" style="13"/>
    <col min="8460" max="8460" width="11.42578125" style="13" bestFit="1" customWidth="1"/>
    <col min="8461" max="8461" width="11.28515625" style="13" customWidth="1"/>
    <col min="8462" max="8462" width="11.7109375" style="13" customWidth="1"/>
    <col min="8463" max="8463" width="11" style="13" bestFit="1" customWidth="1"/>
    <col min="8464" max="8704" width="9.140625" style="13"/>
    <col min="8705" max="8705" width="10.85546875" style="13" bestFit="1" customWidth="1"/>
    <col min="8706" max="8706" width="18.140625" style="13" customWidth="1"/>
    <col min="8707" max="8707" width="13.7109375" style="13" customWidth="1"/>
    <col min="8708" max="8708" width="14.5703125" style="13" customWidth="1"/>
    <col min="8709" max="8709" width="15.85546875" style="13" customWidth="1"/>
    <col min="8710" max="8710" width="17.5703125" style="13" customWidth="1"/>
    <col min="8711" max="8711" width="16.85546875" style="13" customWidth="1"/>
    <col min="8712" max="8712" width="25.5703125" style="13" customWidth="1"/>
    <col min="8713" max="8715" width="9.140625" style="13"/>
    <col min="8716" max="8716" width="11.42578125" style="13" bestFit="1" customWidth="1"/>
    <col min="8717" max="8717" width="11.28515625" style="13" customWidth="1"/>
    <col min="8718" max="8718" width="11.7109375" style="13" customWidth="1"/>
    <col min="8719" max="8719" width="11" style="13" bestFit="1" customWidth="1"/>
    <col min="8720" max="8960" width="9.140625" style="13"/>
    <col min="8961" max="8961" width="10.85546875" style="13" bestFit="1" customWidth="1"/>
    <col min="8962" max="8962" width="18.140625" style="13" customWidth="1"/>
    <col min="8963" max="8963" width="13.7109375" style="13" customWidth="1"/>
    <col min="8964" max="8964" width="14.5703125" style="13" customWidth="1"/>
    <col min="8965" max="8965" width="15.85546875" style="13" customWidth="1"/>
    <col min="8966" max="8966" width="17.5703125" style="13" customWidth="1"/>
    <col min="8967" max="8967" width="16.85546875" style="13" customWidth="1"/>
    <col min="8968" max="8968" width="25.5703125" style="13" customWidth="1"/>
    <col min="8969" max="8971" width="9.140625" style="13"/>
    <col min="8972" max="8972" width="11.42578125" style="13" bestFit="1" customWidth="1"/>
    <col min="8973" max="8973" width="11.28515625" style="13" customWidth="1"/>
    <col min="8974" max="8974" width="11.7109375" style="13" customWidth="1"/>
    <col min="8975" max="8975" width="11" style="13" bestFit="1" customWidth="1"/>
    <col min="8976" max="9216" width="9.140625" style="13"/>
    <col min="9217" max="9217" width="10.85546875" style="13" bestFit="1" customWidth="1"/>
    <col min="9218" max="9218" width="18.140625" style="13" customWidth="1"/>
    <col min="9219" max="9219" width="13.7109375" style="13" customWidth="1"/>
    <col min="9220" max="9220" width="14.5703125" style="13" customWidth="1"/>
    <col min="9221" max="9221" width="15.85546875" style="13" customWidth="1"/>
    <col min="9222" max="9222" width="17.5703125" style="13" customWidth="1"/>
    <col min="9223" max="9223" width="16.85546875" style="13" customWidth="1"/>
    <col min="9224" max="9224" width="25.5703125" style="13" customWidth="1"/>
    <col min="9225" max="9227" width="9.140625" style="13"/>
    <col min="9228" max="9228" width="11.42578125" style="13" bestFit="1" customWidth="1"/>
    <col min="9229" max="9229" width="11.28515625" style="13" customWidth="1"/>
    <col min="9230" max="9230" width="11.7109375" style="13" customWidth="1"/>
    <col min="9231" max="9231" width="11" style="13" bestFit="1" customWidth="1"/>
    <col min="9232" max="9472" width="9.140625" style="13"/>
    <col min="9473" max="9473" width="10.85546875" style="13" bestFit="1" customWidth="1"/>
    <col min="9474" max="9474" width="18.140625" style="13" customWidth="1"/>
    <col min="9475" max="9475" width="13.7109375" style="13" customWidth="1"/>
    <col min="9476" max="9476" width="14.5703125" style="13" customWidth="1"/>
    <col min="9477" max="9477" width="15.85546875" style="13" customWidth="1"/>
    <col min="9478" max="9478" width="17.5703125" style="13" customWidth="1"/>
    <col min="9479" max="9479" width="16.85546875" style="13" customWidth="1"/>
    <col min="9480" max="9480" width="25.5703125" style="13" customWidth="1"/>
    <col min="9481" max="9483" width="9.140625" style="13"/>
    <col min="9484" max="9484" width="11.42578125" style="13" bestFit="1" customWidth="1"/>
    <col min="9485" max="9485" width="11.28515625" style="13" customWidth="1"/>
    <col min="9486" max="9486" width="11.7109375" style="13" customWidth="1"/>
    <col min="9487" max="9487" width="11" style="13" bestFit="1" customWidth="1"/>
    <col min="9488" max="9728" width="9.140625" style="13"/>
    <col min="9729" max="9729" width="10.85546875" style="13" bestFit="1" customWidth="1"/>
    <col min="9730" max="9730" width="18.140625" style="13" customWidth="1"/>
    <col min="9731" max="9731" width="13.7109375" style="13" customWidth="1"/>
    <col min="9732" max="9732" width="14.5703125" style="13" customWidth="1"/>
    <col min="9733" max="9733" width="15.85546875" style="13" customWidth="1"/>
    <col min="9734" max="9734" width="17.5703125" style="13" customWidth="1"/>
    <col min="9735" max="9735" width="16.85546875" style="13" customWidth="1"/>
    <col min="9736" max="9736" width="25.5703125" style="13" customWidth="1"/>
    <col min="9737" max="9739" width="9.140625" style="13"/>
    <col min="9740" max="9740" width="11.42578125" style="13" bestFit="1" customWidth="1"/>
    <col min="9741" max="9741" width="11.28515625" style="13" customWidth="1"/>
    <col min="9742" max="9742" width="11.7109375" style="13" customWidth="1"/>
    <col min="9743" max="9743" width="11" style="13" bestFit="1" customWidth="1"/>
    <col min="9744" max="9984" width="9.140625" style="13"/>
    <col min="9985" max="9985" width="10.85546875" style="13" bestFit="1" customWidth="1"/>
    <col min="9986" max="9986" width="18.140625" style="13" customWidth="1"/>
    <col min="9987" max="9987" width="13.7109375" style="13" customWidth="1"/>
    <col min="9988" max="9988" width="14.5703125" style="13" customWidth="1"/>
    <col min="9989" max="9989" width="15.85546875" style="13" customWidth="1"/>
    <col min="9990" max="9990" width="17.5703125" style="13" customWidth="1"/>
    <col min="9991" max="9991" width="16.85546875" style="13" customWidth="1"/>
    <col min="9992" max="9992" width="25.5703125" style="13" customWidth="1"/>
    <col min="9993" max="9995" width="9.140625" style="13"/>
    <col min="9996" max="9996" width="11.42578125" style="13" bestFit="1" customWidth="1"/>
    <col min="9997" max="9997" width="11.28515625" style="13" customWidth="1"/>
    <col min="9998" max="9998" width="11.7109375" style="13" customWidth="1"/>
    <col min="9999" max="9999" width="11" style="13" bestFit="1" customWidth="1"/>
    <col min="10000" max="10240" width="9.140625" style="13"/>
    <col min="10241" max="10241" width="10.85546875" style="13" bestFit="1" customWidth="1"/>
    <col min="10242" max="10242" width="18.140625" style="13" customWidth="1"/>
    <col min="10243" max="10243" width="13.7109375" style="13" customWidth="1"/>
    <col min="10244" max="10244" width="14.5703125" style="13" customWidth="1"/>
    <col min="10245" max="10245" width="15.85546875" style="13" customWidth="1"/>
    <col min="10246" max="10246" width="17.5703125" style="13" customWidth="1"/>
    <col min="10247" max="10247" width="16.85546875" style="13" customWidth="1"/>
    <col min="10248" max="10248" width="25.5703125" style="13" customWidth="1"/>
    <col min="10249" max="10251" width="9.140625" style="13"/>
    <col min="10252" max="10252" width="11.42578125" style="13" bestFit="1" customWidth="1"/>
    <col min="10253" max="10253" width="11.28515625" style="13" customWidth="1"/>
    <col min="10254" max="10254" width="11.7109375" style="13" customWidth="1"/>
    <col min="10255" max="10255" width="11" style="13" bestFit="1" customWidth="1"/>
    <col min="10256" max="10496" width="9.140625" style="13"/>
    <col min="10497" max="10497" width="10.85546875" style="13" bestFit="1" customWidth="1"/>
    <col min="10498" max="10498" width="18.140625" style="13" customWidth="1"/>
    <col min="10499" max="10499" width="13.7109375" style="13" customWidth="1"/>
    <col min="10500" max="10500" width="14.5703125" style="13" customWidth="1"/>
    <col min="10501" max="10501" width="15.85546875" style="13" customWidth="1"/>
    <col min="10502" max="10502" width="17.5703125" style="13" customWidth="1"/>
    <col min="10503" max="10503" width="16.85546875" style="13" customWidth="1"/>
    <col min="10504" max="10504" width="25.5703125" style="13" customWidth="1"/>
    <col min="10505" max="10507" width="9.140625" style="13"/>
    <col min="10508" max="10508" width="11.42578125" style="13" bestFit="1" customWidth="1"/>
    <col min="10509" max="10509" width="11.28515625" style="13" customWidth="1"/>
    <col min="10510" max="10510" width="11.7109375" style="13" customWidth="1"/>
    <col min="10511" max="10511" width="11" style="13" bestFit="1" customWidth="1"/>
    <col min="10512" max="10752" width="9.140625" style="13"/>
    <col min="10753" max="10753" width="10.85546875" style="13" bestFit="1" customWidth="1"/>
    <col min="10754" max="10754" width="18.140625" style="13" customWidth="1"/>
    <col min="10755" max="10755" width="13.7109375" style="13" customWidth="1"/>
    <col min="10756" max="10756" width="14.5703125" style="13" customWidth="1"/>
    <col min="10757" max="10757" width="15.85546875" style="13" customWidth="1"/>
    <col min="10758" max="10758" width="17.5703125" style="13" customWidth="1"/>
    <col min="10759" max="10759" width="16.85546875" style="13" customWidth="1"/>
    <col min="10760" max="10760" width="25.5703125" style="13" customWidth="1"/>
    <col min="10761" max="10763" width="9.140625" style="13"/>
    <col min="10764" max="10764" width="11.42578125" style="13" bestFit="1" customWidth="1"/>
    <col min="10765" max="10765" width="11.28515625" style="13" customWidth="1"/>
    <col min="10766" max="10766" width="11.7109375" style="13" customWidth="1"/>
    <col min="10767" max="10767" width="11" style="13" bestFit="1" customWidth="1"/>
    <col min="10768" max="11008" width="9.140625" style="13"/>
    <col min="11009" max="11009" width="10.85546875" style="13" bestFit="1" customWidth="1"/>
    <col min="11010" max="11010" width="18.140625" style="13" customWidth="1"/>
    <col min="11011" max="11011" width="13.7109375" style="13" customWidth="1"/>
    <col min="11012" max="11012" width="14.5703125" style="13" customWidth="1"/>
    <col min="11013" max="11013" width="15.85546875" style="13" customWidth="1"/>
    <col min="11014" max="11014" width="17.5703125" style="13" customWidth="1"/>
    <col min="11015" max="11015" width="16.85546875" style="13" customWidth="1"/>
    <col min="11016" max="11016" width="25.5703125" style="13" customWidth="1"/>
    <col min="11017" max="11019" width="9.140625" style="13"/>
    <col min="11020" max="11020" width="11.42578125" style="13" bestFit="1" customWidth="1"/>
    <col min="11021" max="11021" width="11.28515625" style="13" customWidth="1"/>
    <col min="11022" max="11022" width="11.7109375" style="13" customWidth="1"/>
    <col min="11023" max="11023" width="11" style="13" bestFit="1" customWidth="1"/>
    <col min="11024" max="11264" width="9.140625" style="13"/>
    <col min="11265" max="11265" width="10.85546875" style="13" bestFit="1" customWidth="1"/>
    <col min="11266" max="11266" width="18.140625" style="13" customWidth="1"/>
    <col min="11267" max="11267" width="13.7109375" style="13" customWidth="1"/>
    <col min="11268" max="11268" width="14.5703125" style="13" customWidth="1"/>
    <col min="11269" max="11269" width="15.85546875" style="13" customWidth="1"/>
    <col min="11270" max="11270" width="17.5703125" style="13" customWidth="1"/>
    <col min="11271" max="11271" width="16.85546875" style="13" customWidth="1"/>
    <col min="11272" max="11272" width="25.5703125" style="13" customWidth="1"/>
    <col min="11273" max="11275" width="9.140625" style="13"/>
    <col min="11276" max="11276" width="11.42578125" style="13" bestFit="1" customWidth="1"/>
    <col min="11277" max="11277" width="11.28515625" style="13" customWidth="1"/>
    <col min="11278" max="11278" width="11.7109375" style="13" customWidth="1"/>
    <col min="11279" max="11279" width="11" style="13" bestFit="1" customWidth="1"/>
    <col min="11280" max="11520" width="9.140625" style="13"/>
    <col min="11521" max="11521" width="10.85546875" style="13" bestFit="1" customWidth="1"/>
    <col min="11522" max="11522" width="18.140625" style="13" customWidth="1"/>
    <col min="11523" max="11523" width="13.7109375" style="13" customWidth="1"/>
    <col min="11524" max="11524" width="14.5703125" style="13" customWidth="1"/>
    <col min="11525" max="11525" width="15.85546875" style="13" customWidth="1"/>
    <col min="11526" max="11526" width="17.5703125" style="13" customWidth="1"/>
    <col min="11527" max="11527" width="16.85546875" style="13" customWidth="1"/>
    <col min="11528" max="11528" width="25.5703125" style="13" customWidth="1"/>
    <col min="11529" max="11531" width="9.140625" style="13"/>
    <col min="11532" max="11532" width="11.42578125" style="13" bestFit="1" customWidth="1"/>
    <col min="11533" max="11533" width="11.28515625" style="13" customWidth="1"/>
    <col min="11534" max="11534" width="11.7109375" style="13" customWidth="1"/>
    <col min="11535" max="11535" width="11" style="13" bestFit="1" customWidth="1"/>
    <col min="11536" max="11776" width="9.140625" style="13"/>
    <col min="11777" max="11777" width="10.85546875" style="13" bestFit="1" customWidth="1"/>
    <col min="11778" max="11778" width="18.140625" style="13" customWidth="1"/>
    <col min="11779" max="11779" width="13.7109375" style="13" customWidth="1"/>
    <col min="11780" max="11780" width="14.5703125" style="13" customWidth="1"/>
    <col min="11781" max="11781" width="15.85546875" style="13" customWidth="1"/>
    <col min="11782" max="11782" width="17.5703125" style="13" customWidth="1"/>
    <col min="11783" max="11783" width="16.85546875" style="13" customWidth="1"/>
    <col min="11784" max="11784" width="25.5703125" style="13" customWidth="1"/>
    <col min="11785" max="11787" width="9.140625" style="13"/>
    <col min="11788" max="11788" width="11.42578125" style="13" bestFit="1" customWidth="1"/>
    <col min="11789" max="11789" width="11.28515625" style="13" customWidth="1"/>
    <col min="11790" max="11790" width="11.7109375" style="13" customWidth="1"/>
    <col min="11791" max="11791" width="11" style="13" bestFit="1" customWidth="1"/>
    <col min="11792" max="12032" width="9.140625" style="13"/>
    <col min="12033" max="12033" width="10.85546875" style="13" bestFit="1" customWidth="1"/>
    <col min="12034" max="12034" width="18.140625" style="13" customWidth="1"/>
    <col min="12035" max="12035" width="13.7109375" style="13" customWidth="1"/>
    <col min="12036" max="12036" width="14.5703125" style="13" customWidth="1"/>
    <col min="12037" max="12037" width="15.85546875" style="13" customWidth="1"/>
    <col min="12038" max="12038" width="17.5703125" style="13" customWidth="1"/>
    <col min="12039" max="12039" width="16.85546875" style="13" customWidth="1"/>
    <col min="12040" max="12040" width="25.5703125" style="13" customWidth="1"/>
    <col min="12041" max="12043" width="9.140625" style="13"/>
    <col min="12044" max="12044" width="11.42578125" style="13" bestFit="1" customWidth="1"/>
    <col min="12045" max="12045" width="11.28515625" style="13" customWidth="1"/>
    <col min="12046" max="12046" width="11.7109375" style="13" customWidth="1"/>
    <col min="12047" max="12047" width="11" style="13" bestFit="1" customWidth="1"/>
    <col min="12048" max="12288" width="9.140625" style="13"/>
    <col min="12289" max="12289" width="10.85546875" style="13" bestFit="1" customWidth="1"/>
    <col min="12290" max="12290" width="18.140625" style="13" customWidth="1"/>
    <col min="12291" max="12291" width="13.7109375" style="13" customWidth="1"/>
    <col min="12292" max="12292" width="14.5703125" style="13" customWidth="1"/>
    <col min="12293" max="12293" width="15.85546875" style="13" customWidth="1"/>
    <col min="12294" max="12294" width="17.5703125" style="13" customWidth="1"/>
    <col min="12295" max="12295" width="16.85546875" style="13" customWidth="1"/>
    <col min="12296" max="12296" width="25.5703125" style="13" customWidth="1"/>
    <col min="12297" max="12299" width="9.140625" style="13"/>
    <col min="12300" max="12300" width="11.42578125" style="13" bestFit="1" customWidth="1"/>
    <col min="12301" max="12301" width="11.28515625" style="13" customWidth="1"/>
    <col min="12302" max="12302" width="11.7109375" style="13" customWidth="1"/>
    <col min="12303" max="12303" width="11" style="13" bestFit="1" customWidth="1"/>
    <col min="12304" max="12544" width="9.140625" style="13"/>
    <col min="12545" max="12545" width="10.85546875" style="13" bestFit="1" customWidth="1"/>
    <col min="12546" max="12546" width="18.140625" style="13" customWidth="1"/>
    <col min="12547" max="12547" width="13.7109375" style="13" customWidth="1"/>
    <col min="12548" max="12548" width="14.5703125" style="13" customWidth="1"/>
    <col min="12549" max="12549" width="15.85546875" style="13" customWidth="1"/>
    <col min="12550" max="12550" width="17.5703125" style="13" customWidth="1"/>
    <col min="12551" max="12551" width="16.85546875" style="13" customWidth="1"/>
    <col min="12552" max="12552" width="25.5703125" style="13" customWidth="1"/>
    <col min="12553" max="12555" width="9.140625" style="13"/>
    <col min="12556" max="12556" width="11.42578125" style="13" bestFit="1" customWidth="1"/>
    <col min="12557" max="12557" width="11.28515625" style="13" customWidth="1"/>
    <col min="12558" max="12558" width="11.7109375" style="13" customWidth="1"/>
    <col min="12559" max="12559" width="11" style="13" bestFit="1" customWidth="1"/>
    <col min="12560" max="12800" width="9.140625" style="13"/>
    <col min="12801" max="12801" width="10.85546875" style="13" bestFit="1" customWidth="1"/>
    <col min="12802" max="12802" width="18.140625" style="13" customWidth="1"/>
    <col min="12803" max="12803" width="13.7109375" style="13" customWidth="1"/>
    <col min="12804" max="12804" width="14.5703125" style="13" customWidth="1"/>
    <col min="12805" max="12805" width="15.85546875" style="13" customWidth="1"/>
    <col min="12806" max="12806" width="17.5703125" style="13" customWidth="1"/>
    <col min="12807" max="12807" width="16.85546875" style="13" customWidth="1"/>
    <col min="12808" max="12808" width="25.5703125" style="13" customWidth="1"/>
    <col min="12809" max="12811" width="9.140625" style="13"/>
    <col min="12812" max="12812" width="11.42578125" style="13" bestFit="1" customWidth="1"/>
    <col min="12813" max="12813" width="11.28515625" style="13" customWidth="1"/>
    <col min="12814" max="12814" width="11.7109375" style="13" customWidth="1"/>
    <col min="12815" max="12815" width="11" style="13" bestFit="1" customWidth="1"/>
    <col min="12816" max="13056" width="9.140625" style="13"/>
    <col min="13057" max="13057" width="10.85546875" style="13" bestFit="1" customWidth="1"/>
    <col min="13058" max="13058" width="18.140625" style="13" customWidth="1"/>
    <col min="13059" max="13059" width="13.7109375" style="13" customWidth="1"/>
    <col min="13060" max="13060" width="14.5703125" style="13" customWidth="1"/>
    <col min="13061" max="13061" width="15.85546875" style="13" customWidth="1"/>
    <col min="13062" max="13062" width="17.5703125" style="13" customWidth="1"/>
    <col min="13063" max="13063" width="16.85546875" style="13" customWidth="1"/>
    <col min="13064" max="13064" width="25.5703125" style="13" customWidth="1"/>
    <col min="13065" max="13067" width="9.140625" style="13"/>
    <col min="13068" max="13068" width="11.42578125" style="13" bestFit="1" customWidth="1"/>
    <col min="13069" max="13069" width="11.28515625" style="13" customWidth="1"/>
    <col min="13070" max="13070" width="11.7109375" style="13" customWidth="1"/>
    <col min="13071" max="13071" width="11" style="13" bestFit="1" customWidth="1"/>
    <col min="13072" max="13312" width="9.140625" style="13"/>
    <col min="13313" max="13313" width="10.85546875" style="13" bestFit="1" customWidth="1"/>
    <col min="13314" max="13314" width="18.140625" style="13" customWidth="1"/>
    <col min="13315" max="13315" width="13.7109375" style="13" customWidth="1"/>
    <col min="13316" max="13316" width="14.5703125" style="13" customWidth="1"/>
    <col min="13317" max="13317" width="15.85546875" style="13" customWidth="1"/>
    <col min="13318" max="13318" width="17.5703125" style="13" customWidth="1"/>
    <col min="13319" max="13319" width="16.85546875" style="13" customWidth="1"/>
    <col min="13320" max="13320" width="25.5703125" style="13" customWidth="1"/>
    <col min="13321" max="13323" width="9.140625" style="13"/>
    <col min="13324" max="13324" width="11.42578125" style="13" bestFit="1" customWidth="1"/>
    <col min="13325" max="13325" width="11.28515625" style="13" customWidth="1"/>
    <col min="13326" max="13326" width="11.7109375" style="13" customWidth="1"/>
    <col min="13327" max="13327" width="11" style="13" bestFit="1" customWidth="1"/>
    <col min="13328" max="13568" width="9.140625" style="13"/>
    <col min="13569" max="13569" width="10.85546875" style="13" bestFit="1" customWidth="1"/>
    <col min="13570" max="13570" width="18.140625" style="13" customWidth="1"/>
    <col min="13571" max="13571" width="13.7109375" style="13" customWidth="1"/>
    <col min="13572" max="13572" width="14.5703125" style="13" customWidth="1"/>
    <col min="13573" max="13573" width="15.85546875" style="13" customWidth="1"/>
    <col min="13574" max="13574" width="17.5703125" style="13" customWidth="1"/>
    <col min="13575" max="13575" width="16.85546875" style="13" customWidth="1"/>
    <col min="13576" max="13576" width="25.5703125" style="13" customWidth="1"/>
    <col min="13577" max="13579" width="9.140625" style="13"/>
    <col min="13580" max="13580" width="11.42578125" style="13" bestFit="1" customWidth="1"/>
    <col min="13581" max="13581" width="11.28515625" style="13" customWidth="1"/>
    <col min="13582" max="13582" width="11.7109375" style="13" customWidth="1"/>
    <col min="13583" max="13583" width="11" style="13" bestFit="1" customWidth="1"/>
    <col min="13584" max="13824" width="9.140625" style="13"/>
    <col min="13825" max="13825" width="10.85546875" style="13" bestFit="1" customWidth="1"/>
    <col min="13826" max="13826" width="18.140625" style="13" customWidth="1"/>
    <col min="13827" max="13827" width="13.7109375" style="13" customWidth="1"/>
    <col min="13828" max="13828" width="14.5703125" style="13" customWidth="1"/>
    <col min="13829" max="13829" width="15.85546875" style="13" customWidth="1"/>
    <col min="13830" max="13830" width="17.5703125" style="13" customWidth="1"/>
    <col min="13831" max="13831" width="16.85546875" style="13" customWidth="1"/>
    <col min="13832" max="13832" width="25.5703125" style="13" customWidth="1"/>
    <col min="13833" max="13835" width="9.140625" style="13"/>
    <col min="13836" max="13836" width="11.42578125" style="13" bestFit="1" customWidth="1"/>
    <col min="13837" max="13837" width="11.28515625" style="13" customWidth="1"/>
    <col min="13838" max="13838" width="11.7109375" style="13" customWidth="1"/>
    <col min="13839" max="13839" width="11" style="13" bestFit="1" customWidth="1"/>
    <col min="13840" max="14080" width="9.140625" style="13"/>
    <col min="14081" max="14081" width="10.85546875" style="13" bestFit="1" customWidth="1"/>
    <col min="14082" max="14082" width="18.140625" style="13" customWidth="1"/>
    <col min="14083" max="14083" width="13.7109375" style="13" customWidth="1"/>
    <col min="14084" max="14084" width="14.5703125" style="13" customWidth="1"/>
    <col min="14085" max="14085" width="15.85546875" style="13" customWidth="1"/>
    <col min="14086" max="14086" width="17.5703125" style="13" customWidth="1"/>
    <col min="14087" max="14087" width="16.85546875" style="13" customWidth="1"/>
    <col min="14088" max="14088" width="25.5703125" style="13" customWidth="1"/>
    <col min="14089" max="14091" width="9.140625" style="13"/>
    <col min="14092" max="14092" width="11.42578125" style="13" bestFit="1" customWidth="1"/>
    <col min="14093" max="14093" width="11.28515625" style="13" customWidth="1"/>
    <col min="14094" max="14094" width="11.7109375" style="13" customWidth="1"/>
    <col min="14095" max="14095" width="11" style="13" bestFit="1" customWidth="1"/>
    <col min="14096" max="14336" width="9.140625" style="13"/>
    <col min="14337" max="14337" width="10.85546875" style="13" bestFit="1" customWidth="1"/>
    <col min="14338" max="14338" width="18.140625" style="13" customWidth="1"/>
    <col min="14339" max="14339" width="13.7109375" style="13" customWidth="1"/>
    <col min="14340" max="14340" width="14.5703125" style="13" customWidth="1"/>
    <col min="14341" max="14341" width="15.85546875" style="13" customWidth="1"/>
    <col min="14342" max="14342" width="17.5703125" style="13" customWidth="1"/>
    <col min="14343" max="14343" width="16.85546875" style="13" customWidth="1"/>
    <col min="14344" max="14344" width="25.5703125" style="13" customWidth="1"/>
    <col min="14345" max="14347" width="9.140625" style="13"/>
    <col min="14348" max="14348" width="11.42578125" style="13" bestFit="1" customWidth="1"/>
    <col min="14349" max="14349" width="11.28515625" style="13" customWidth="1"/>
    <col min="14350" max="14350" width="11.7109375" style="13" customWidth="1"/>
    <col min="14351" max="14351" width="11" style="13" bestFit="1" customWidth="1"/>
    <col min="14352" max="14592" width="9.140625" style="13"/>
    <col min="14593" max="14593" width="10.85546875" style="13" bestFit="1" customWidth="1"/>
    <col min="14594" max="14594" width="18.140625" style="13" customWidth="1"/>
    <col min="14595" max="14595" width="13.7109375" style="13" customWidth="1"/>
    <col min="14596" max="14596" width="14.5703125" style="13" customWidth="1"/>
    <col min="14597" max="14597" width="15.85546875" style="13" customWidth="1"/>
    <col min="14598" max="14598" width="17.5703125" style="13" customWidth="1"/>
    <col min="14599" max="14599" width="16.85546875" style="13" customWidth="1"/>
    <col min="14600" max="14600" width="25.5703125" style="13" customWidth="1"/>
    <col min="14601" max="14603" width="9.140625" style="13"/>
    <col min="14604" max="14604" width="11.42578125" style="13" bestFit="1" customWidth="1"/>
    <col min="14605" max="14605" width="11.28515625" style="13" customWidth="1"/>
    <col min="14606" max="14606" width="11.7109375" style="13" customWidth="1"/>
    <col min="14607" max="14607" width="11" style="13" bestFit="1" customWidth="1"/>
    <col min="14608" max="14848" width="9.140625" style="13"/>
    <col min="14849" max="14849" width="10.85546875" style="13" bestFit="1" customWidth="1"/>
    <col min="14850" max="14850" width="18.140625" style="13" customWidth="1"/>
    <col min="14851" max="14851" width="13.7109375" style="13" customWidth="1"/>
    <col min="14852" max="14852" width="14.5703125" style="13" customWidth="1"/>
    <col min="14853" max="14853" width="15.85546875" style="13" customWidth="1"/>
    <col min="14854" max="14854" width="17.5703125" style="13" customWidth="1"/>
    <col min="14855" max="14855" width="16.85546875" style="13" customWidth="1"/>
    <col min="14856" max="14856" width="25.5703125" style="13" customWidth="1"/>
    <col min="14857" max="14859" width="9.140625" style="13"/>
    <col min="14860" max="14860" width="11.42578125" style="13" bestFit="1" customWidth="1"/>
    <col min="14861" max="14861" width="11.28515625" style="13" customWidth="1"/>
    <col min="14862" max="14862" width="11.7109375" style="13" customWidth="1"/>
    <col min="14863" max="14863" width="11" style="13" bestFit="1" customWidth="1"/>
    <col min="14864" max="15104" width="9.140625" style="13"/>
    <col min="15105" max="15105" width="10.85546875" style="13" bestFit="1" customWidth="1"/>
    <col min="15106" max="15106" width="18.140625" style="13" customWidth="1"/>
    <col min="15107" max="15107" width="13.7109375" style="13" customWidth="1"/>
    <col min="15108" max="15108" width="14.5703125" style="13" customWidth="1"/>
    <col min="15109" max="15109" width="15.85546875" style="13" customWidth="1"/>
    <col min="15110" max="15110" width="17.5703125" style="13" customWidth="1"/>
    <col min="15111" max="15111" width="16.85546875" style="13" customWidth="1"/>
    <col min="15112" max="15112" width="25.5703125" style="13" customWidth="1"/>
    <col min="15113" max="15115" width="9.140625" style="13"/>
    <col min="15116" max="15116" width="11.42578125" style="13" bestFit="1" customWidth="1"/>
    <col min="15117" max="15117" width="11.28515625" style="13" customWidth="1"/>
    <col min="15118" max="15118" width="11.7109375" style="13" customWidth="1"/>
    <col min="15119" max="15119" width="11" style="13" bestFit="1" customWidth="1"/>
    <col min="15120" max="15360" width="9.140625" style="13"/>
    <col min="15361" max="15361" width="10.85546875" style="13" bestFit="1" customWidth="1"/>
    <col min="15362" max="15362" width="18.140625" style="13" customWidth="1"/>
    <col min="15363" max="15363" width="13.7109375" style="13" customWidth="1"/>
    <col min="15364" max="15364" width="14.5703125" style="13" customWidth="1"/>
    <col min="15365" max="15365" width="15.85546875" style="13" customWidth="1"/>
    <col min="15366" max="15366" width="17.5703125" style="13" customWidth="1"/>
    <col min="15367" max="15367" width="16.85546875" style="13" customWidth="1"/>
    <col min="15368" max="15368" width="25.5703125" style="13" customWidth="1"/>
    <col min="15369" max="15371" width="9.140625" style="13"/>
    <col min="15372" max="15372" width="11.42578125" style="13" bestFit="1" customWidth="1"/>
    <col min="15373" max="15373" width="11.28515625" style="13" customWidth="1"/>
    <col min="15374" max="15374" width="11.7109375" style="13" customWidth="1"/>
    <col min="15375" max="15375" width="11" style="13" bestFit="1" customWidth="1"/>
    <col min="15376" max="15616" width="9.140625" style="13"/>
    <col min="15617" max="15617" width="10.85546875" style="13" bestFit="1" customWidth="1"/>
    <col min="15618" max="15618" width="18.140625" style="13" customWidth="1"/>
    <col min="15619" max="15619" width="13.7109375" style="13" customWidth="1"/>
    <col min="15620" max="15620" width="14.5703125" style="13" customWidth="1"/>
    <col min="15621" max="15621" width="15.85546875" style="13" customWidth="1"/>
    <col min="15622" max="15622" width="17.5703125" style="13" customWidth="1"/>
    <col min="15623" max="15623" width="16.85546875" style="13" customWidth="1"/>
    <col min="15624" max="15624" width="25.5703125" style="13" customWidth="1"/>
    <col min="15625" max="15627" width="9.140625" style="13"/>
    <col min="15628" max="15628" width="11.42578125" style="13" bestFit="1" customWidth="1"/>
    <col min="15629" max="15629" width="11.28515625" style="13" customWidth="1"/>
    <col min="15630" max="15630" width="11.7109375" style="13" customWidth="1"/>
    <col min="15631" max="15631" width="11" style="13" bestFit="1" customWidth="1"/>
    <col min="15632" max="15872" width="9.140625" style="13"/>
    <col min="15873" max="15873" width="10.85546875" style="13" bestFit="1" customWidth="1"/>
    <col min="15874" max="15874" width="18.140625" style="13" customWidth="1"/>
    <col min="15875" max="15875" width="13.7109375" style="13" customWidth="1"/>
    <col min="15876" max="15876" width="14.5703125" style="13" customWidth="1"/>
    <col min="15877" max="15877" width="15.85546875" style="13" customWidth="1"/>
    <col min="15878" max="15878" width="17.5703125" style="13" customWidth="1"/>
    <col min="15879" max="15879" width="16.85546875" style="13" customWidth="1"/>
    <col min="15880" max="15880" width="25.5703125" style="13" customWidth="1"/>
    <col min="15881" max="15883" width="9.140625" style="13"/>
    <col min="15884" max="15884" width="11.42578125" style="13" bestFit="1" customWidth="1"/>
    <col min="15885" max="15885" width="11.28515625" style="13" customWidth="1"/>
    <col min="15886" max="15886" width="11.7109375" style="13" customWidth="1"/>
    <col min="15887" max="15887" width="11" style="13" bestFit="1" customWidth="1"/>
    <col min="15888" max="16128" width="9.140625" style="13"/>
    <col min="16129" max="16129" width="10.85546875" style="13" bestFit="1" customWidth="1"/>
    <col min="16130" max="16130" width="18.140625" style="13" customWidth="1"/>
    <col min="16131" max="16131" width="13.7109375" style="13" customWidth="1"/>
    <col min="16132" max="16132" width="14.5703125" style="13" customWidth="1"/>
    <col min="16133" max="16133" width="15.85546875" style="13" customWidth="1"/>
    <col min="16134" max="16134" width="17.5703125" style="13" customWidth="1"/>
    <col min="16135" max="16135" width="16.85546875" style="13" customWidth="1"/>
    <col min="16136" max="16136" width="25.5703125" style="13" customWidth="1"/>
    <col min="16137" max="16139" width="9.140625" style="13"/>
    <col min="16140" max="16140" width="11.42578125" style="13" bestFit="1" customWidth="1"/>
    <col min="16141" max="16141" width="11.28515625" style="13" customWidth="1"/>
    <col min="16142" max="16142" width="11.7109375" style="13" customWidth="1"/>
    <col min="16143" max="16143" width="11" style="13" bestFit="1" customWidth="1"/>
    <col min="16144" max="16384" width="9.140625" style="13"/>
  </cols>
  <sheetData>
    <row r="1" spans="1:18" x14ac:dyDescent="0.2">
      <c r="F1" s="14">
        <v>5</v>
      </c>
      <c r="G1" s="15">
        <v>-1.25E-3</v>
      </c>
    </row>
    <row r="2" spans="1:18" x14ac:dyDescent="0.2">
      <c r="E2" s="16" t="s">
        <v>0</v>
      </c>
      <c r="F2" s="16" t="s">
        <v>0</v>
      </c>
      <c r="G2" s="16" t="s">
        <v>0</v>
      </c>
    </row>
    <row r="3" spans="1:18" s="19" customFormat="1" ht="63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I3" s="19" t="s">
        <v>10</v>
      </c>
      <c r="J3" s="19" t="s">
        <v>11</v>
      </c>
      <c r="K3" s="19" t="s">
        <v>12</v>
      </c>
    </row>
    <row r="4" spans="1:18" hidden="1" x14ac:dyDescent="0.2">
      <c r="A4" s="20">
        <v>37622</v>
      </c>
      <c r="B4" s="21"/>
      <c r="C4" s="21"/>
      <c r="D4" s="21"/>
      <c r="E4" s="21"/>
      <c r="F4" s="21"/>
      <c r="G4" s="22"/>
    </row>
    <row r="5" spans="1:18" hidden="1" x14ac:dyDescent="0.2">
      <c r="A5" s="20">
        <f>A4+1</f>
        <v>37623</v>
      </c>
      <c r="B5" s="21"/>
      <c r="C5" s="21"/>
      <c r="D5" s="21"/>
      <c r="E5" s="21"/>
      <c r="F5" s="21"/>
      <c r="G5" s="22"/>
    </row>
    <row r="6" spans="1:18" hidden="1" x14ac:dyDescent="0.2">
      <c r="A6" s="20">
        <f t="shared" ref="A6:A69" si="0">A5+1</f>
        <v>37624</v>
      </c>
      <c r="B6" s="21"/>
      <c r="C6" s="21"/>
      <c r="D6" s="21"/>
      <c r="E6" s="21"/>
      <c r="F6" s="21"/>
      <c r="G6" s="22"/>
    </row>
    <row r="7" spans="1:18" x14ac:dyDescent="0.2">
      <c r="A7" s="23">
        <f t="shared" si="0"/>
        <v>37625</v>
      </c>
      <c r="B7" s="24">
        <v>10000</v>
      </c>
      <c r="C7" s="24"/>
      <c r="D7" s="24"/>
      <c r="E7" s="24">
        <f>-B7+C7+D7</f>
        <v>-10000</v>
      </c>
      <c r="F7" s="24">
        <f>SUBTOTAL(9,E$7:E16)</f>
        <v>-11900</v>
      </c>
      <c r="G7" s="25">
        <f>IF(F7&gt;0,"",F7*G$1)</f>
        <v>14.875</v>
      </c>
      <c r="I7" s="13">
        <v>1</v>
      </c>
      <c r="K7" s="13" t="str">
        <f>IF(F7&lt;0,"отр","полож")</f>
        <v>отр</v>
      </c>
      <c r="L7" s="26">
        <f>SUM(I$7:I16)</f>
        <v>6</v>
      </c>
      <c r="M7" s="26"/>
      <c r="N7" s="26"/>
      <c r="O7" s="26"/>
    </row>
    <row r="8" spans="1:18" x14ac:dyDescent="0.2">
      <c r="A8" s="23">
        <f t="shared" si="0"/>
        <v>37626</v>
      </c>
      <c r="B8" s="24">
        <f>B7+100</f>
        <v>10100</v>
      </c>
      <c r="C8" s="24"/>
      <c r="D8" s="24"/>
      <c r="E8" s="24">
        <f t="shared" ref="E8:E71" si="1">-B8+C8+D8</f>
        <v>-10100</v>
      </c>
      <c r="F8" s="24">
        <f>SUBTOTAL(9,E$7:E17)</f>
        <v>-3000</v>
      </c>
      <c r="G8" s="25">
        <f t="shared" ref="G8:G71" si="2">IF(F8&gt;0,"",F8*G$1)</f>
        <v>3.75</v>
      </c>
      <c r="I8" s="13">
        <v>1</v>
      </c>
      <c r="J8" s="13">
        <f t="shared" ref="J8:J16" si="3">SUM(I1:I8)</f>
        <v>2</v>
      </c>
      <c r="K8" s="13" t="str">
        <f t="shared" ref="K8:K71" si="4">IF(F8&lt;0,"отр","полож")</f>
        <v>отр</v>
      </c>
      <c r="L8" s="26">
        <f>SUM(I$7:I17)</f>
        <v>7</v>
      </c>
    </row>
    <row r="9" spans="1:18" x14ac:dyDescent="0.2">
      <c r="A9" s="23">
        <f t="shared" si="0"/>
        <v>37627</v>
      </c>
      <c r="B9" s="24">
        <f>B8+200</f>
        <v>10300</v>
      </c>
      <c r="C9" s="24"/>
      <c r="D9" s="24"/>
      <c r="E9" s="24">
        <f t="shared" si="1"/>
        <v>-10300</v>
      </c>
      <c r="F9" s="24">
        <f>SUBTOTAL(9,E$7:E18)</f>
        <v>-13600</v>
      </c>
      <c r="G9" s="25">
        <f t="shared" si="2"/>
        <v>17</v>
      </c>
      <c r="I9" s="13">
        <f t="shared" ref="I9:I40" si="5">NETWORKDAYS(A9,A9,)</f>
        <v>1</v>
      </c>
      <c r="J9" s="13">
        <f t="shared" si="3"/>
        <v>3</v>
      </c>
      <c r="K9" s="13" t="str">
        <f t="shared" si="4"/>
        <v>отр</v>
      </c>
      <c r="L9" s="26">
        <f>SUM(I$7:I18)</f>
        <v>8</v>
      </c>
    </row>
    <row r="10" spans="1:18" hidden="1" x14ac:dyDescent="0.2">
      <c r="A10" s="20">
        <f t="shared" si="0"/>
        <v>37628</v>
      </c>
      <c r="B10" s="21"/>
      <c r="C10" s="21"/>
      <c r="D10" s="21"/>
      <c r="E10" s="21">
        <f t="shared" si="1"/>
        <v>0</v>
      </c>
      <c r="F10" s="21"/>
      <c r="G10" s="22">
        <f t="shared" si="2"/>
        <v>0</v>
      </c>
      <c r="I10" s="13">
        <v>0</v>
      </c>
      <c r="J10" s="13">
        <f t="shared" si="3"/>
        <v>3</v>
      </c>
      <c r="K10" s="13" t="str">
        <f t="shared" si="4"/>
        <v>полож</v>
      </c>
      <c r="L10" s="26">
        <f>SUM(I$7:I19)</f>
        <v>9</v>
      </c>
      <c r="O10" s="13" t="e">
        <f>те</f>
        <v>#NAME?</v>
      </c>
    </row>
    <row r="11" spans="1:18" hidden="1" x14ac:dyDescent="0.2">
      <c r="A11" s="20">
        <f t="shared" si="0"/>
        <v>37629</v>
      </c>
      <c r="B11" s="21"/>
      <c r="C11" s="21"/>
      <c r="D11" s="21"/>
      <c r="E11" s="21">
        <f t="shared" si="1"/>
        <v>0</v>
      </c>
      <c r="F11" s="21"/>
      <c r="G11" s="22">
        <f t="shared" si="2"/>
        <v>0</v>
      </c>
      <c r="I11" s="13">
        <v>0</v>
      </c>
      <c r="J11" s="13">
        <f t="shared" si="3"/>
        <v>3</v>
      </c>
      <c r="K11" s="13" t="str">
        <f t="shared" si="4"/>
        <v>полож</v>
      </c>
      <c r="L11" s="26">
        <f>SUM(I$7:I20)</f>
        <v>10</v>
      </c>
      <c r="M11" s="13" t="b">
        <f>ISTEXT(B10)</f>
        <v>0</v>
      </c>
      <c r="O11" s="13">
        <v>2</v>
      </c>
      <c r="P11" s="13" t="s">
        <v>13</v>
      </c>
      <c r="Q11" s="13" t="s">
        <v>14</v>
      </c>
    </row>
    <row r="12" spans="1:18" x14ac:dyDescent="0.2">
      <c r="A12" s="23">
        <f t="shared" si="0"/>
        <v>37630</v>
      </c>
      <c r="B12" s="24">
        <f>B9-100</f>
        <v>10200</v>
      </c>
      <c r="C12" s="24"/>
      <c r="D12" s="24"/>
      <c r="E12" s="24">
        <f t="shared" si="1"/>
        <v>-10200</v>
      </c>
      <c r="F12" s="24">
        <f>SUBTOTAL(9,E$7:E21)</f>
        <v>14900</v>
      </c>
      <c r="G12" s="25" t="str">
        <f t="shared" si="2"/>
        <v/>
      </c>
      <c r="I12" s="13">
        <f t="shared" ref="I12:I75" si="6">NETWORKDAYS(A12,A12,)</f>
        <v>1</v>
      </c>
      <c r="J12" s="13">
        <f t="shared" si="3"/>
        <v>4</v>
      </c>
      <c r="K12" s="13" t="str">
        <f t="shared" si="4"/>
        <v>полож</v>
      </c>
      <c r="L12" s="26">
        <f>SUM(I$7:I21)</f>
        <v>10</v>
      </c>
      <c r="O12" s="13">
        <v>3</v>
      </c>
      <c r="P12" s="13" t="s">
        <v>15</v>
      </c>
      <c r="Q12" s="13" t="s">
        <v>16</v>
      </c>
      <c r="R12" s="13">
        <f>SUMIFS(O11:O12,P11:P12,"п",Q11:Q12,"м")</f>
        <v>2</v>
      </c>
    </row>
    <row r="13" spans="1:18" x14ac:dyDescent="0.2">
      <c r="A13" s="23">
        <f t="shared" si="0"/>
        <v>37631</v>
      </c>
      <c r="B13" s="24">
        <f>B12+400</f>
        <v>10600</v>
      </c>
      <c r="C13" s="24">
        <v>50000</v>
      </c>
      <c r="D13" s="24"/>
      <c r="E13" s="24">
        <f t="shared" si="1"/>
        <v>39400</v>
      </c>
      <c r="F13" s="24">
        <f>SUBTOTAL(9,E$7:E22)</f>
        <v>14900</v>
      </c>
      <c r="G13" s="25" t="str">
        <f t="shared" si="2"/>
        <v/>
      </c>
      <c r="I13" s="13">
        <f t="shared" si="6"/>
        <v>1</v>
      </c>
      <c r="J13" s="13">
        <f t="shared" si="3"/>
        <v>5</v>
      </c>
      <c r="K13" s="13" t="str">
        <f t="shared" si="4"/>
        <v>полож</v>
      </c>
      <c r="L13" s="26">
        <f>SUM(I$7:I22)</f>
        <v>10</v>
      </c>
    </row>
    <row r="14" spans="1:18" hidden="1" x14ac:dyDescent="0.2">
      <c r="A14" s="20">
        <f t="shared" si="0"/>
        <v>37632</v>
      </c>
      <c r="B14" s="21"/>
      <c r="C14" s="21"/>
      <c r="D14" s="21"/>
      <c r="E14" s="21">
        <f t="shared" si="1"/>
        <v>0</v>
      </c>
      <c r="F14" s="21"/>
      <c r="G14" s="22">
        <f t="shared" si="2"/>
        <v>0</v>
      </c>
      <c r="I14" s="13">
        <f t="shared" si="6"/>
        <v>0</v>
      </c>
      <c r="J14" s="13">
        <f t="shared" si="3"/>
        <v>5</v>
      </c>
      <c r="K14" s="13" t="str">
        <f t="shared" si="4"/>
        <v>полож</v>
      </c>
      <c r="L14" s="26">
        <f>SUM(I$7:I23)</f>
        <v>11</v>
      </c>
    </row>
    <row r="15" spans="1:18" hidden="1" x14ac:dyDescent="0.2">
      <c r="A15" s="20">
        <f t="shared" si="0"/>
        <v>37633</v>
      </c>
      <c r="B15" s="21"/>
      <c r="C15" s="21"/>
      <c r="D15" s="21"/>
      <c r="E15" s="21">
        <f t="shared" si="1"/>
        <v>0</v>
      </c>
      <c r="F15" s="21"/>
      <c r="G15" s="22">
        <f t="shared" si="2"/>
        <v>0</v>
      </c>
      <c r="I15" s="13">
        <f t="shared" si="6"/>
        <v>0</v>
      </c>
      <c r="J15" s="13">
        <f t="shared" si="3"/>
        <v>4</v>
      </c>
      <c r="K15" s="13" t="str">
        <f t="shared" si="4"/>
        <v>полож</v>
      </c>
      <c r="L15" s="26">
        <f>SUM(I$7:I24)</f>
        <v>12</v>
      </c>
    </row>
    <row r="16" spans="1:18" x14ac:dyDescent="0.2">
      <c r="A16" s="23">
        <f t="shared" si="0"/>
        <v>37634</v>
      </c>
      <c r="B16" s="24">
        <f>B13+100</f>
        <v>10700</v>
      </c>
      <c r="C16" s="24"/>
      <c r="D16" s="24"/>
      <c r="E16" s="24">
        <f t="shared" si="1"/>
        <v>-10700</v>
      </c>
      <c r="F16" s="24">
        <f>SUBTOTAL(9,E$7:E25)</f>
        <v>-2800</v>
      </c>
      <c r="G16" s="25">
        <f t="shared" si="2"/>
        <v>3.5</v>
      </c>
      <c r="I16" s="13">
        <f t="shared" si="6"/>
        <v>1</v>
      </c>
      <c r="J16" s="13">
        <f t="shared" si="3"/>
        <v>4</v>
      </c>
      <c r="K16" s="13" t="str">
        <f t="shared" si="4"/>
        <v>отр</v>
      </c>
      <c r="L16" s="26">
        <f>SUM(I$7:I25)</f>
        <v>13</v>
      </c>
    </row>
    <row r="17" spans="1:12" x14ac:dyDescent="0.2">
      <c r="A17" s="23">
        <f t="shared" si="0"/>
        <v>37635</v>
      </c>
      <c r="B17" s="24">
        <f>B16+400</f>
        <v>11100</v>
      </c>
      <c r="C17" s="24"/>
      <c r="D17" s="24">
        <v>20000</v>
      </c>
      <c r="E17" s="24">
        <f t="shared" si="1"/>
        <v>8900</v>
      </c>
      <c r="F17" s="24">
        <f>SUBTOTAL(9,E$7:E26)</f>
        <v>-13700</v>
      </c>
      <c r="G17" s="25">
        <f t="shared" si="2"/>
        <v>17.125</v>
      </c>
      <c r="I17" s="13">
        <f t="shared" si="6"/>
        <v>1</v>
      </c>
      <c r="J17" s="13">
        <f>SUM(I10:I17)</f>
        <v>4</v>
      </c>
      <c r="K17" s="13" t="str">
        <f t="shared" si="4"/>
        <v>отр</v>
      </c>
      <c r="L17" s="26">
        <f>SUM(I$7:I26)</f>
        <v>14</v>
      </c>
    </row>
    <row r="18" spans="1:12" x14ac:dyDescent="0.2">
      <c r="A18" s="23">
        <f t="shared" si="0"/>
        <v>37636</v>
      </c>
      <c r="B18" s="24">
        <f>B17-500</f>
        <v>10600</v>
      </c>
      <c r="C18" s="24"/>
      <c r="D18" s="24"/>
      <c r="E18" s="24">
        <f t="shared" si="1"/>
        <v>-10600</v>
      </c>
      <c r="F18" s="24">
        <f>SUBTOTAL(9,E$7:E27)</f>
        <v>-24500</v>
      </c>
      <c r="G18" s="25">
        <f t="shared" si="2"/>
        <v>30.625</v>
      </c>
      <c r="I18" s="13">
        <v>1</v>
      </c>
      <c r="J18" s="13">
        <f t="shared" ref="J18:J81" si="7">SUM(I11:I18)</f>
        <v>5</v>
      </c>
      <c r="K18" s="13" t="s">
        <v>17</v>
      </c>
      <c r="L18" s="26">
        <f>SUM(I$7:I27)</f>
        <v>15</v>
      </c>
    </row>
    <row r="19" spans="1:12" x14ac:dyDescent="0.2">
      <c r="A19" s="23">
        <f t="shared" si="0"/>
        <v>37637</v>
      </c>
      <c r="B19" s="24">
        <f>B18+200</f>
        <v>10800</v>
      </c>
      <c r="C19" s="24">
        <v>50000</v>
      </c>
      <c r="D19" s="24"/>
      <c r="E19" s="24">
        <f t="shared" si="1"/>
        <v>39200</v>
      </c>
      <c r="F19" s="24">
        <f>SUBTOTAL(9,E$7:E28)</f>
        <v>-24500</v>
      </c>
      <c r="G19" s="25">
        <f t="shared" si="2"/>
        <v>30.625</v>
      </c>
      <c r="I19" s="13">
        <f t="shared" si="6"/>
        <v>1</v>
      </c>
      <c r="J19" s="13">
        <f t="shared" si="7"/>
        <v>6</v>
      </c>
      <c r="K19" s="13" t="str">
        <f t="shared" si="4"/>
        <v>отр</v>
      </c>
      <c r="L19" s="26">
        <f>SUM(I$7:I28)</f>
        <v>15</v>
      </c>
    </row>
    <row r="20" spans="1:12" x14ac:dyDescent="0.2">
      <c r="A20" s="23">
        <f t="shared" si="0"/>
        <v>37638</v>
      </c>
      <c r="B20" s="24">
        <f>B19-100</f>
        <v>10700</v>
      </c>
      <c r="C20" s="24"/>
      <c r="D20" s="24"/>
      <c r="E20" s="24">
        <f t="shared" si="1"/>
        <v>-10700</v>
      </c>
      <c r="F20" s="24">
        <f>SUBTOTAL(9,E$7:E29)</f>
        <v>-24500</v>
      </c>
      <c r="G20" s="25">
        <f t="shared" si="2"/>
        <v>30.625</v>
      </c>
      <c r="I20" s="13">
        <f t="shared" si="6"/>
        <v>1</v>
      </c>
      <c r="J20" s="13">
        <f t="shared" si="7"/>
        <v>6</v>
      </c>
      <c r="K20" s="13" t="str">
        <f t="shared" si="4"/>
        <v>отр</v>
      </c>
      <c r="L20" s="26">
        <f>SUM(I$7:I29)</f>
        <v>15</v>
      </c>
    </row>
    <row r="21" spans="1:12" hidden="1" x14ac:dyDescent="0.2">
      <c r="A21" s="20">
        <f t="shared" si="0"/>
        <v>37639</v>
      </c>
      <c r="B21" s="21"/>
      <c r="C21" s="21"/>
      <c r="D21" s="21"/>
      <c r="E21" s="21">
        <f t="shared" si="1"/>
        <v>0</v>
      </c>
      <c r="F21" s="21"/>
      <c r="G21" s="22">
        <f t="shared" si="2"/>
        <v>0</v>
      </c>
      <c r="I21" s="13">
        <f t="shared" si="6"/>
        <v>0</v>
      </c>
      <c r="J21" s="13">
        <f t="shared" si="7"/>
        <v>5</v>
      </c>
      <c r="K21" s="13" t="str">
        <f t="shared" si="4"/>
        <v>полож</v>
      </c>
      <c r="L21" s="26">
        <f>SUM(I$7:I30)</f>
        <v>16</v>
      </c>
    </row>
    <row r="22" spans="1:12" hidden="1" x14ac:dyDescent="0.2">
      <c r="A22" s="20">
        <f t="shared" si="0"/>
        <v>37640</v>
      </c>
      <c r="B22" s="21"/>
      <c r="C22" s="21"/>
      <c r="D22" s="21"/>
      <c r="E22" s="21">
        <f t="shared" si="1"/>
        <v>0</v>
      </c>
      <c r="F22" s="21"/>
      <c r="G22" s="22">
        <f t="shared" si="2"/>
        <v>0</v>
      </c>
      <c r="I22" s="13">
        <f t="shared" si="6"/>
        <v>0</v>
      </c>
      <c r="J22" s="13">
        <f t="shared" si="7"/>
        <v>5</v>
      </c>
      <c r="K22" s="13" t="str">
        <f t="shared" si="4"/>
        <v>полож</v>
      </c>
      <c r="L22" s="26">
        <f>SUM(I$7:I31)</f>
        <v>17</v>
      </c>
    </row>
    <row r="23" spans="1:12" x14ac:dyDescent="0.2">
      <c r="A23" s="23">
        <f t="shared" si="0"/>
        <v>37641</v>
      </c>
      <c r="B23" s="24">
        <f>B20+100</f>
        <v>10800</v>
      </c>
      <c r="C23" s="24"/>
      <c r="D23" s="24">
        <v>15000</v>
      </c>
      <c r="E23" s="24">
        <f t="shared" si="1"/>
        <v>4200</v>
      </c>
      <c r="F23" s="24">
        <f>SUBTOTAL(9,E$7:E32)</f>
        <v>18500</v>
      </c>
      <c r="G23" s="25" t="str">
        <f t="shared" si="2"/>
        <v/>
      </c>
      <c r="I23" s="13">
        <f t="shared" si="6"/>
        <v>1</v>
      </c>
      <c r="J23" s="13">
        <f t="shared" si="7"/>
        <v>6</v>
      </c>
      <c r="K23" s="13" t="str">
        <f t="shared" si="4"/>
        <v>полож</v>
      </c>
      <c r="L23" s="26">
        <f>SUM(I$7:I32)</f>
        <v>18</v>
      </c>
    </row>
    <row r="24" spans="1:12" x14ac:dyDescent="0.2">
      <c r="A24" s="23">
        <f t="shared" si="0"/>
        <v>37642</v>
      </c>
      <c r="B24" s="24">
        <f>B23+400</f>
        <v>11200</v>
      </c>
      <c r="C24" s="24"/>
      <c r="D24" s="24"/>
      <c r="E24" s="24">
        <f t="shared" si="1"/>
        <v>-11200</v>
      </c>
      <c r="F24" s="24">
        <f>SUBTOTAL(9,E$7:E33)</f>
        <v>7500</v>
      </c>
      <c r="G24" s="25" t="str">
        <f t="shared" si="2"/>
        <v/>
      </c>
      <c r="I24" s="13">
        <f t="shared" si="6"/>
        <v>1</v>
      </c>
      <c r="J24" s="13">
        <f t="shared" si="7"/>
        <v>6</v>
      </c>
      <c r="K24" s="13" t="str">
        <f t="shared" si="4"/>
        <v>полож</v>
      </c>
      <c r="L24" s="26">
        <f>SUM(I$7:I33)</f>
        <v>19</v>
      </c>
    </row>
    <row r="25" spans="1:12" x14ac:dyDescent="0.2">
      <c r="A25" s="23">
        <f t="shared" si="0"/>
        <v>37643</v>
      </c>
      <c r="B25" s="24">
        <f>B24-500</f>
        <v>10700</v>
      </c>
      <c r="C25" s="24"/>
      <c r="D25" s="24"/>
      <c r="E25" s="24">
        <f t="shared" si="1"/>
        <v>-10700</v>
      </c>
      <c r="F25" s="24">
        <f>SUBTOTAL(9,E$7:E34)</f>
        <v>-3400</v>
      </c>
      <c r="G25" s="25">
        <f t="shared" si="2"/>
        <v>4.25</v>
      </c>
      <c r="I25" s="13">
        <f t="shared" si="6"/>
        <v>1</v>
      </c>
      <c r="J25" s="13">
        <f t="shared" si="7"/>
        <v>6</v>
      </c>
      <c r="K25" s="13" t="str">
        <f t="shared" si="4"/>
        <v>отр</v>
      </c>
      <c r="L25" s="26">
        <f>SUM(I$7:I34)</f>
        <v>20</v>
      </c>
    </row>
    <row r="26" spans="1:12" x14ac:dyDescent="0.2">
      <c r="A26" s="23">
        <f t="shared" si="0"/>
        <v>37644</v>
      </c>
      <c r="B26" s="24">
        <f>B25+200</f>
        <v>10900</v>
      </c>
      <c r="C26" s="24"/>
      <c r="D26" s="24"/>
      <c r="E26" s="24">
        <f t="shared" si="1"/>
        <v>-10900</v>
      </c>
      <c r="F26" s="24">
        <f>SUBTOTAL(9,E$7:E35)</f>
        <v>-3400</v>
      </c>
      <c r="G26" s="25">
        <f t="shared" si="2"/>
        <v>4.25</v>
      </c>
      <c r="I26" s="13">
        <f t="shared" si="6"/>
        <v>1</v>
      </c>
      <c r="J26" s="13">
        <f t="shared" si="7"/>
        <v>6</v>
      </c>
      <c r="K26" s="13" t="str">
        <f t="shared" si="4"/>
        <v>отр</v>
      </c>
      <c r="L26" s="26">
        <f>SUM(I$7:I35)</f>
        <v>20</v>
      </c>
    </row>
    <row r="27" spans="1:12" x14ac:dyDescent="0.2">
      <c r="A27" s="23">
        <f t="shared" si="0"/>
        <v>37645</v>
      </c>
      <c r="B27" s="24">
        <f>B26-100</f>
        <v>10800</v>
      </c>
      <c r="C27" s="24"/>
      <c r="D27" s="24"/>
      <c r="E27" s="24">
        <f t="shared" si="1"/>
        <v>-10800</v>
      </c>
      <c r="F27" s="24">
        <f>SUBTOTAL(9,E$7:E36)</f>
        <v>-3400</v>
      </c>
      <c r="G27" s="25">
        <f t="shared" si="2"/>
        <v>4.25</v>
      </c>
      <c r="I27" s="13">
        <f t="shared" si="6"/>
        <v>1</v>
      </c>
      <c r="J27" s="13">
        <f t="shared" si="7"/>
        <v>6</v>
      </c>
      <c r="K27" s="13" t="str">
        <f t="shared" si="4"/>
        <v>отр</v>
      </c>
      <c r="L27" s="26">
        <f>SUM(I$7:I36)</f>
        <v>20</v>
      </c>
    </row>
    <row r="28" spans="1:12" hidden="1" x14ac:dyDescent="0.2">
      <c r="A28" s="20">
        <f t="shared" si="0"/>
        <v>37646</v>
      </c>
      <c r="B28" s="21"/>
      <c r="C28" s="21"/>
      <c r="D28" s="21"/>
      <c r="E28" s="21">
        <f t="shared" si="1"/>
        <v>0</v>
      </c>
      <c r="F28" s="21"/>
      <c r="G28" s="22">
        <f t="shared" si="2"/>
        <v>0</v>
      </c>
      <c r="I28" s="13">
        <f t="shared" si="6"/>
        <v>0</v>
      </c>
      <c r="J28" s="13">
        <f t="shared" si="7"/>
        <v>5</v>
      </c>
      <c r="K28" s="13" t="str">
        <f t="shared" si="4"/>
        <v>полож</v>
      </c>
      <c r="L28" s="26">
        <f>SUM(I$7:I37)</f>
        <v>21</v>
      </c>
    </row>
    <row r="29" spans="1:12" hidden="1" x14ac:dyDescent="0.2">
      <c r="A29" s="20">
        <f t="shared" si="0"/>
        <v>37647</v>
      </c>
      <c r="B29" s="21"/>
      <c r="C29" s="21"/>
      <c r="D29" s="21"/>
      <c r="E29" s="21">
        <f t="shared" si="1"/>
        <v>0</v>
      </c>
      <c r="F29" s="21"/>
      <c r="G29" s="22">
        <f t="shared" si="2"/>
        <v>0</v>
      </c>
      <c r="I29" s="13">
        <f t="shared" si="6"/>
        <v>0</v>
      </c>
      <c r="J29" s="13">
        <f t="shared" si="7"/>
        <v>5</v>
      </c>
      <c r="K29" s="13" t="str">
        <f t="shared" si="4"/>
        <v>полож</v>
      </c>
      <c r="L29" s="26">
        <f>SUM(I$7:I38)</f>
        <v>22</v>
      </c>
    </row>
    <row r="30" spans="1:12" x14ac:dyDescent="0.2">
      <c r="A30" s="23">
        <f t="shared" si="0"/>
        <v>37648</v>
      </c>
      <c r="B30" s="24">
        <f>B27+100</f>
        <v>10900</v>
      </c>
      <c r="C30" s="24"/>
      <c r="D30" s="24"/>
      <c r="E30" s="24">
        <f t="shared" si="1"/>
        <v>-10900</v>
      </c>
      <c r="F30" s="24">
        <f>SUBTOTAL(9,E$7:E39)</f>
        <v>81300</v>
      </c>
      <c r="G30" s="25" t="str">
        <f t="shared" si="2"/>
        <v/>
      </c>
      <c r="I30" s="13">
        <f t="shared" si="6"/>
        <v>1</v>
      </c>
      <c r="J30" s="13">
        <f t="shared" si="7"/>
        <v>6</v>
      </c>
      <c r="K30" s="13" t="str">
        <f t="shared" si="4"/>
        <v>полож</v>
      </c>
      <c r="L30" s="26">
        <f>SUM(I$7:I39)</f>
        <v>23</v>
      </c>
    </row>
    <row r="31" spans="1:12" x14ac:dyDescent="0.2">
      <c r="A31" s="23">
        <f t="shared" si="0"/>
        <v>37649</v>
      </c>
      <c r="B31" s="24">
        <f>B30+400</f>
        <v>11300</v>
      </c>
      <c r="C31" s="24">
        <v>24000</v>
      </c>
      <c r="D31" s="24"/>
      <c r="E31" s="24">
        <f t="shared" si="1"/>
        <v>12700</v>
      </c>
      <c r="F31" s="24">
        <f>SUBTOTAL(9,E$7:E40)</f>
        <v>70200</v>
      </c>
      <c r="G31" s="25" t="str">
        <f t="shared" si="2"/>
        <v/>
      </c>
      <c r="I31" s="13">
        <f t="shared" si="6"/>
        <v>1</v>
      </c>
      <c r="J31" s="13">
        <f t="shared" si="7"/>
        <v>6</v>
      </c>
      <c r="K31" s="13" t="str">
        <f t="shared" si="4"/>
        <v>полож</v>
      </c>
      <c r="L31" s="26">
        <f>SUM(I$7:I40)</f>
        <v>24</v>
      </c>
    </row>
    <row r="32" spans="1:12" x14ac:dyDescent="0.2">
      <c r="A32" s="23">
        <f t="shared" si="0"/>
        <v>37650</v>
      </c>
      <c r="B32" s="24">
        <f>B31-500</f>
        <v>10800</v>
      </c>
      <c r="C32" s="24"/>
      <c r="D32" s="24">
        <v>52000</v>
      </c>
      <c r="E32" s="24">
        <f t="shared" si="1"/>
        <v>41200</v>
      </c>
      <c r="F32" s="24">
        <f>SUBTOTAL(9,E$7:E41)</f>
        <v>59200</v>
      </c>
      <c r="G32" s="25" t="str">
        <f t="shared" si="2"/>
        <v/>
      </c>
      <c r="I32" s="13">
        <f t="shared" si="6"/>
        <v>1</v>
      </c>
      <c r="J32" s="13">
        <f t="shared" si="7"/>
        <v>6</v>
      </c>
      <c r="K32" s="13" t="str">
        <f t="shared" si="4"/>
        <v>полож</v>
      </c>
      <c r="L32" s="26">
        <f>SUM(I$7:I41)</f>
        <v>25</v>
      </c>
    </row>
    <row r="33" spans="1:12" x14ac:dyDescent="0.2">
      <c r="A33" s="23">
        <f t="shared" si="0"/>
        <v>37651</v>
      </c>
      <c r="B33" s="24">
        <f>B32+200</f>
        <v>11000</v>
      </c>
      <c r="C33" s="24"/>
      <c r="D33" s="24"/>
      <c r="E33" s="24">
        <f t="shared" si="1"/>
        <v>-11000</v>
      </c>
      <c r="F33" s="24">
        <f>SUBTOTAL(9,E$7:E42)</f>
        <v>59200</v>
      </c>
      <c r="G33" s="25" t="str">
        <f t="shared" si="2"/>
        <v/>
      </c>
      <c r="I33" s="13">
        <f t="shared" si="6"/>
        <v>1</v>
      </c>
      <c r="J33" s="13">
        <f t="shared" si="7"/>
        <v>6</v>
      </c>
      <c r="K33" s="13" t="str">
        <f t="shared" si="4"/>
        <v>полож</v>
      </c>
      <c r="L33" s="26">
        <f>SUM(I$7:I42)</f>
        <v>25</v>
      </c>
    </row>
    <row r="34" spans="1:12" x14ac:dyDescent="0.2">
      <c r="A34" s="23">
        <f t="shared" si="0"/>
        <v>37652</v>
      </c>
      <c r="B34" s="24">
        <f>B33-100</f>
        <v>10900</v>
      </c>
      <c r="C34" s="24"/>
      <c r="D34" s="24"/>
      <c r="E34" s="24">
        <f t="shared" si="1"/>
        <v>-10900</v>
      </c>
      <c r="F34" s="24">
        <f>SUBTOTAL(9,E$7:E43)</f>
        <v>59200</v>
      </c>
      <c r="G34" s="25" t="str">
        <f t="shared" si="2"/>
        <v/>
      </c>
      <c r="I34" s="13">
        <f t="shared" si="6"/>
        <v>1</v>
      </c>
      <c r="J34" s="13">
        <f t="shared" si="7"/>
        <v>6</v>
      </c>
      <c r="K34" s="13" t="str">
        <f t="shared" si="4"/>
        <v>полож</v>
      </c>
      <c r="L34" s="26">
        <f>SUM(I$7:I43)</f>
        <v>25</v>
      </c>
    </row>
    <row r="35" spans="1:12" hidden="1" x14ac:dyDescent="0.2">
      <c r="A35" s="20">
        <f t="shared" si="0"/>
        <v>37653</v>
      </c>
      <c r="B35" s="21"/>
      <c r="C35" s="21"/>
      <c r="D35" s="21"/>
      <c r="E35" s="21">
        <f t="shared" si="1"/>
        <v>0</v>
      </c>
      <c r="F35" s="21"/>
      <c r="G35" s="22">
        <f t="shared" si="2"/>
        <v>0</v>
      </c>
      <c r="I35" s="13">
        <f t="shared" si="6"/>
        <v>0</v>
      </c>
      <c r="J35" s="13">
        <f t="shared" si="7"/>
        <v>5</v>
      </c>
      <c r="K35" s="13" t="str">
        <f t="shared" si="4"/>
        <v>полож</v>
      </c>
      <c r="L35" s="26">
        <f>SUM(I$7:I44)</f>
        <v>26</v>
      </c>
    </row>
    <row r="36" spans="1:12" hidden="1" x14ac:dyDescent="0.2">
      <c r="A36" s="20">
        <f t="shared" si="0"/>
        <v>37654</v>
      </c>
      <c r="B36" s="21"/>
      <c r="C36" s="21"/>
      <c r="D36" s="21"/>
      <c r="E36" s="21">
        <f t="shared" si="1"/>
        <v>0</v>
      </c>
      <c r="F36" s="21"/>
      <c r="G36" s="22">
        <f t="shared" si="2"/>
        <v>0</v>
      </c>
      <c r="I36" s="13">
        <f t="shared" si="6"/>
        <v>0</v>
      </c>
      <c r="J36" s="13">
        <f t="shared" si="7"/>
        <v>5</v>
      </c>
      <c r="K36" s="13" t="str">
        <f t="shared" si="4"/>
        <v>полож</v>
      </c>
      <c r="L36" s="26">
        <f>SUM(I$7:I45)</f>
        <v>27</v>
      </c>
    </row>
    <row r="37" spans="1:12" x14ac:dyDescent="0.2">
      <c r="A37" s="23">
        <f t="shared" si="0"/>
        <v>37655</v>
      </c>
      <c r="B37" s="24">
        <f>B34+100</f>
        <v>11000</v>
      </c>
      <c r="C37" s="24"/>
      <c r="D37" s="24"/>
      <c r="E37" s="24">
        <f t="shared" si="1"/>
        <v>-11000</v>
      </c>
      <c r="F37" s="24">
        <f>SUBTOTAL(9,E$7:E46)</f>
        <v>32600</v>
      </c>
      <c r="G37" s="25" t="str">
        <f t="shared" si="2"/>
        <v/>
      </c>
      <c r="I37" s="13">
        <f t="shared" si="6"/>
        <v>1</v>
      </c>
      <c r="J37" s="13">
        <f t="shared" si="7"/>
        <v>6</v>
      </c>
      <c r="K37" s="13" t="str">
        <f t="shared" si="4"/>
        <v>полож</v>
      </c>
      <c r="L37" s="26">
        <f>SUM(I$7:I46)</f>
        <v>28</v>
      </c>
    </row>
    <row r="38" spans="1:12" x14ac:dyDescent="0.2">
      <c r="A38" s="23">
        <f t="shared" si="0"/>
        <v>37656</v>
      </c>
      <c r="B38" s="24">
        <f>B37+400</f>
        <v>11400</v>
      </c>
      <c r="C38" s="24"/>
      <c r="D38" s="24"/>
      <c r="E38" s="24">
        <f t="shared" si="1"/>
        <v>-11400</v>
      </c>
      <c r="F38" s="24">
        <f>SUBTOTAL(9,E$7:E47)</f>
        <v>21400</v>
      </c>
      <c r="G38" s="25" t="str">
        <f t="shared" si="2"/>
        <v/>
      </c>
      <c r="I38" s="13">
        <f t="shared" si="6"/>
        <v>1</v>
      </c>
      <c r="J38" s="13">
        <f t="shared" si="7"/>
        <v>6</v>
      </c>
      <c r="K38" s="13" t="str">
        <f t="shared" si="4"/>
        <v>полож</v>
      </c>
      <c r="L38" s="26">
        <f>SUM(I$7:I47)</f>
        <v>29</v>
      </c>
    </row>
    <row r="39" spans="1:12" x14ac:dyDescent="0.2">
      <c r="A39" s="23">
        <f t="shared" si="0"/>
        <v>37657</v>
      </c>
      <c r="B39" s="24">
        <f>B38-500</f>
        <v>10900</v>
      </c>
      <c r="C39" s="24">
        <v>118000</v>
      </c>
      <c r="D39" s="24"/>
      <c r="E39" s="24">
        <f t="shared" si="1"/>
        <v>107100</v>
      </c>
      <c r="F39" s="24">
        <f>SUBTOTAL(9,E$7:E48)</f>
        <v>10300</v>
      </c>
      <c r="G39" s="25" t="str">
        <f t="shared" si="2"/>
        <v/>
      </c>
      <c r="I39" s="13">
        <f t="shared" si="6"/>
        <v>1</v>
      </c>
      <c r="J39" s="13">
        <f t="shared" si="7"/>
        <v>6</v>
      </c>
      <c r="K39" s="13" t="str">
        <f t="shared" si="4"/>
        <v>полож</v>
      </c>
      <c r="L39" s="26">
        <f>SUM(I$7:I48)</f>
        <v>30</v>
      </c>
    </row>
    <row r="40" spans="1:12" x14ac:dyDescent="0.2">
      <c r="A40" s="23">
        <f t="shared" si="0"/>
        <v>37658</v>
      </c>
      <c r="B40" s="24">
        <f>B39+200</f>
        <v>11100</v>
      </c>
      <c r="C40" s="24"/>
      <c r="D40" s="24"/>
      <c r="E40" s="24">
        <f t="shared" si="1"/>
        <v>-11100</v>
      </c>
      <c r="F40" s="24">
        <f>SUBTOTAL(9,E$7:E49)</f>
        <v>10300</v>
      </c>
      <c r="G40" s="25" t="str">
        <f t="shared" si="2"/>
        <v/>
      </c>
      <c r="I40" s="13">
        <f t="shared" si="6"/>
        <v>1</v>
      </c>
      <c r="J40" s="13">
        <f t="shared" si="7"/>
        <v>6</v>
      </c>
      <c r="K40" s="13" t="str">
        <f t="shared" si="4"/>
        <v>полож</v>
      </c>
      <c r="L40" s="26">
        <f>SUM(I$7:I49)</f>
        <v>30</v>
      </c>
    </row>
    <row r="41" spans="1:12" x14ac:dyDescent="0.2">
      <c r="A41" s="23">
        <f t="shared" si="0"/>
        <v>37659</v>
      </c>
      <c r="B41" s="24">
        <f>B40-100</f>
        <v>11000</v>
      </c>
      <c r="C41" s="24"/>
      <c r="D41" s="24"/>
      <c r="E41" s="24">
        <f t="shared" si="1"/>
        <v>-11000</v>
      </c>
      <c r="F41" s="24">
        <f>SUBTOTAL(9,E$7:E50)</f>
        <v>10300</v>
      </c>
      <c r="G41" s="25" t="str">
        <f t="shared" si="2"/>
        <v/>
      </c>
      <c r="I41" s="13">
        <f t="shared" si="6"/>
        <v>1</v>
      </c>
      <c r="J41" s="13">
        <f t="shared" si="7"/>
        <v>6</v>
      </c>
      <c r="K41" s="13" t="str">
        <f t="shared" si="4"/>
        <v>полож</v>
      </c>
      <c r="L41" s="26">
        <f>SUM(I$7:I50)</f>
        <v>30</v>
      </c>
    </row>
    <row r="42" spans="1:12" hidden="1" x14ac:dyDescent="0.2">
      <c r="A42" s="20">
        <f t="shared" si="0"/>
        <v>37660</v>
      </c>
      <c r="B42" s="21"/>
      <c r="C42" s="21"/>
      <c r="D42" s="21"/>
      <c r="E42" s="21">
        <f t="shared" si="1"/>
        <v>0</v>
      </c>
      <c r="F42" s="21"/>
      <c r="G42" s="22">
        <f t="shared" si="2"/>
        <v>0</v>
      </c>
      <c r="I42" s="13">
        <f t="shared" si="6"/>
        <v>0</v>
      </c>
      <c r="J42" s="13">
        <f t="shared" si="7"/>
        <v>5</v>
      </c>
      <c r="K42" s="13" t="str">
        <f t="shared" si="4"/>
        <v>полож</v>
      </c>
      <c r="L42" s="26">
        <f>SUM(I$7:I51)</f>
        <v>31</v>
      </c>
    </row>
    <row r="43" spans="1:12" hidden="1" x14ac:dyDescent="0.2">
      <c r="A43" s="20">
        <f t="shared" si="0"/>
        <v>37661</v>
      </c>
      <c r="B43" s="21"/>
      <c r="C43" s="21"/>
      <c r="D43" s="21"/>
      <c r="E43" s="21">
        <f t="shared" si="1"/>
        <v>0</v>
      </c>
      <c r="F43" s="21"/>
      <c r="G43" s="22">
        <f t="shared" si="2"/>
        <v>0</v>
      </c>
      <c r="I43" s="13">
        <f t="shared" si="6"/>
        <v>0</v>
      </c>
      <c r="J43" s="13">
        <f t="shared" si="7"/>
        <v>5</v>
      </c>
      <c r="K43" s="13" t="str">
        <f t="shared" si="4"/>
        <v>полож</v>
      </c>
      <c r="L43" s="26">
        <f>SUM(I$7:I52)</f>
        <v>32</v>
      </c>
    </row>
    <row r="44" spans="1:12" x14ac:dyDescent="0.2">
      <c r="A44" s="23">
        <f t="shared" si="0"/>
        <v>37662</v>
      </c>
      <c r="B44" s="24">
        <f>B41+100</f>
        <v>11100</v>
      </c>
      <c r="C44" s="24"/>
      <c r="D44" s="24"/>
      <c r="E44" s="24">
        <f t="shared" si="1"/>
        <v>-11100</v>
      </c>
      <c r="F44" s="24">
        <f>SUBTOTAL(9,E$7:E53)</f>
        <v>-23600</v>
      </c>
      <c r="G44" s="25">
        <f t="shared" si="2"/>
        <v>29.5</v>
      </c>
      <c r="I44" s="13">
        <f t="shared" si="6"/>
        <v>1</v>
      </c>
      <c r="J44" s="13">
        <f t="shared" si="7"/>
        <v>6</v>
      </c>
      <c r="K44" s="13" t="str">
        <f t="shared" si="4"/>
        <v>отр</v>
      </c>
      <c r="L44" s="26">
        <f>SUM(I$7:I53)</f>
        <v>33</v>
      </c>
    </row>
    <row r="45" spans="1:12" x14ac:dyDescent="0.2">
      <c r="A45" s="23">
        <f t="shared" si="0"/>
        <v>37663</v>
      </c>
      <c r="B45" s="24">
        <f>B44+400</f>
        <v>11500</v>
      </c>
      <c r="C45" s="24">
        <v>7000</v>
      </c>
      <c r="D45" s="24"/>
      <c r="E45" s="24">
        <f t="shared" si="1"/>
        <v>-4500</v>
      </c>
      <c r="F45" s="24">
        <f>SUBTOTAL(9,E$7:E54)</f>
        <v>-34900</v>
      </c>
      <c r="G45" s="25">
        <f t="shared" si="2"/>
        <v>43.625</v>
      </c>
      <c r="I45" s="13">
        <f t="shared" si="6"/>
        <v>1</v>
      </c>
      <c r="J45" s="13">
        <f t="shared" si="7"/>
        <v>6</v>
      </c>
      <c r="K45" s="13" t="str">
        <f t="shared" si="4"/>
        <v>отр</v>
      </c>
      <c r="L45" s="26">
        <f>SUM(I$7:I54)</f>
        <v>34</v>
      </c>
    </row>
    <row r="46" spans="1:12" x14ac:dyDescent="0.2">
      <c r="A46" s="23">
        <f t="shared" si="0"/>
        <v>37664</v>
      </c>
      <c r="B46" s="24">
        <f>B45-500</f>
        <v>11000</v>
      </c>
      <c r="C46" s="24"/>
      <c r="D46" s="24"/>
      <c r="E46" s="24">
        <f t="shared" si="1"/>
        <v>-11000</v>
      </c>
      <c r="F46" s="24">
        <f>SUBTOTAL(9,E$7:E55)</f>
        <v>-46100</v>
      </c>
      <c r="G46" s="25">
        <f t="shared" si="2"/>
        <v>57.625</v>
      </c>
      <c r="I46" s="13">
        <f t="shared" si="6"/>
        <v>1</v>
      </c>
      <c r="J46" s="13">
        <f t="shared" si="7"/>
        <v>6</v>
      </c>
      <c r="K46" s="13" t="str">
        <f t="shared" si="4"/>
        <v>отр</v>
      </c>
      <c r="L46" s="26">
        <f>SUM(I$7:I55)</f>
        <v>35</v>
      </c>
    </row>
    <row r="47" spans="1:12" x14ac:dyDescent="0.2">
      <c r="A47" s="23">
        <f t="shared" si="0"/>
        <v>37665</v>
      </c>
      <c r="B47" s="24">
        <f>B46+200</f>
        <v>11200</v>
      </c>
      <c r="C47" s="24"/>
      <c r="D47" s="24"/>
      <c r="E47" s="24">
        <f t="shared" si="1"/>
        <v>-11200</v>
      </c>
      <c r="F47" s="24">
        <f>SUBTOTAL(9,E$7:E56)</f>
        <v>-46100</v>
      </c>
      <c r="G47" s="25">
        <f t="shared" si="2"/>
        <v>57.625</v>
      </c>
      <c r="I47" s="13">
        <f t="shared" si="6"/>
        <v>1</v>
      </c>
      <c r="J47" s="13">
        <f t="shared" si="7"/>
        <v>6</v>
      </c>
      <c r="K47" s="13" t="str">
        <f t="shared" si="4"/>
        <v>отр</v>
      </c>
      <c r="L47" s="26">
        <f>SUM(I$7:I56)</f>
        <v>35</v>
      </c>
    </row>
    <row r="48" spans="1:12" x14ac:dyDescent="0.2">
      <c r="A48" s="23">
        <f t="shared" si="0"/>
        <v>37666</v>
      </c>
      <c r="B48" s="24">
        <f>B47-100</f>
        <v>11100</v>
      </c>
      <c r="C48" s="24"/>
      <c r="D48" s="24"/>
      <c r="E48" s="24">
        <f t="shared" si="1"/>
        <v>-11100</v>
      </c>
      <c r="F48" s="24">
        <f>SUBTOTAL(9,E$7:E57)</f>
        <v>-46100</v>
      </c>
      <c r="G48" s="25">
        <f t="shared" si="2"/>
        <v>57.625</v>
      </c>
      <c r="I48" s="13">
        <f t="shared" si="6"/>
        <v>1</v>
      </c>
      <c r="J48" s="13">
        <f t="shared" si="7"/>
        <v>6</v>
      </c>
      <c r="K48" s="13" t="str">
        <f t="shared" si="4"/>
        <v>отр</v>
      </c>
      <c r="L48" s="26">
        <f>SUM(I$7:I57)</f>
        <v>35</v>
      </c>
    </row>
    <row r="49" spans="1:12" hidden="1" x14ac:dyDescent="0.2">
      <c r="A49" s="20">
        <f t="shared" si="0"/>
        <v>37667</v>
      </c>
      <c r="B49" s="21"/>
      <c r="C49" s="21"/>
      <c r="D49" s="21"/>
      <c r="E49" s="21">
        <f t="shared" si="1"/>
        <v>0</v>
      </c>
      <c r="F49" s="21"/>
      <c r="G49" s="22">
        <f t="shared" si="2"/>
        <v>0</v>
      </c>
      <c r="I49" s="13">
        <f t="shared" si="6"/>
        <v>0</v>
      </c>
      <c r="J49" s="13">
        <f t="shared" si="7"/>
        <v>5</v>
      </c>
      <c r="K49" s="13" t="str">
        <f t="shared" si="4"/>
        <v>полож</v>
      </c>
      <c r="L49" s="26">
        <f>SUM(I$7:I58)</f>
        <v>36</v>
      </c>
    </row>
    <row r="50" spans="1:12" hidden="1" x14ac:dyDescent="0.2">
      <c r="A50" s="20">
        <f t="shared" si="0"/>
        <v>37668</v>
      </c>
      <c r="B50" s="21"/>
      <c r="C50" s="21"/>
      <c r="D50" s="21"/>
      <c r="E50" s="21">
        <f t="shared" si="1"/>
        <v>0</v>
      </c>
      <c r="F50" s="21"/>
      <c r="G50" s="22">
        <f t="shared" si="2"/>
        <v>0</v>
      </c>
      <c r="I50" s="13">
        <f t="shared" si="6"/>
        <v>0</v>
      </c>
      <c r="J50" s="13">
        <f t="shared" si="7"/>
        <v>5</v>
      </c>
      <c r="K50" s="13" t="str">
        <f t="shared" si="4"/>
        <v>полож</v>
      </c>
      <c r="L50" s="26">
        <f>SUM(I$7:I59)</f>
        <v>37</v>
      </c>
    </row>
    <row r="51" spans="1:12" x14ac:dyDescent="0.2">
      <c r="A51" s="23">
        <f t="shared" si="0"/>
        <v>37669</v>
      </c>
      <c r="B51" s="24">
        <f>B48+100</f>
        <v>11200</v>
      </c>
      <c r="C51" s="24"/>
      <c r="D51" s="24"/>
      <c r="E51" s="24">
        <f t="shared" si="1"/>
        <v>-11200</v>
      </c>
      <c r="F51" s="24">
        <f>SUBTOTAL(9,E$7:E60)</f>
        <v>-59300</v>
      </c>
      <c r="G51" s="25">
        <f t="shared" si="2"/>
        <v>74.125</v>
      </c>
      <c r="I51" s="13">
        <f t="shared" si="6"/>
        <v>1</v>
      </c>
      <c r="J51" s="13">
        <f t="shared" si="7"/>
        <v>6</v>
      </c>
      <c r="K51" s="13" t="str">
        <f t="shared" si="4"/>
        <v>отр</v>
      </c>
      <c r="L51" s="26">
        <f>SUM(I$7:I60)</f>
        <v>38</v>
      </c>
    </row>
    <row r="52" spans="1:12" x14ac:dyDescent="0.2">
      <c r="A52" s="23">
        <f t="shared" si="0"/>
        <v>37670</v>
      </c>
      <c r="B52" s="24">
        <f>B51+400</f>
        <v>11600</v>
      </c>
      <c r="C52" s="24"/>
      <c r="D52" s="24"/>
      <c r="E52" s="24">
        <f t="shared" si="1"/>
        <v>-11600</v>
      </c>
      <c r="F52" s="24">
        <f>SUBTOTAL(9,E$7:E61)</f>
        <v>-70700</v>
      </c>
      <c r="G52" s="25">
        <f t="shared" si="2"/>
        <v>88.375</v>
      </c>
      <c r="I52" s="13">
        <f t="shared" si="6"/>
        <v>1</v>
      </c>
      <c r="J52" s="13">
        <f t="shared" si="7"/>
        <v>6</v>
      </c>
      <c r="K52" s="13" t="str">
        <f t="shared" si="4"/>
        <v>отр</v>
      </c>
      <c r="L52" s="26">
        <f>SUM(I$7:I61)</f>
        <v>39</v>
      </c>
    </row>
    <row r="53" spans="1:12" x14ac:dyDescent="0.2">
      <c r="A53" s="23">
        <f t="shared" si="0"/>
        <v>37671</v>
      </c>
      <c r="B53" s="24">
        <f>B52-500</f>
        <v>11100</v>
      </c>
      <c r="C53" s="24"/>
      <c r="D53" s="24"/>
      <c r="E53" s="24">
        <f t="shared" si="1"/>
        <v>-11100</v>
      </c>
      <c r="F53" s="24">
        <f>SUBTOTAL(9,E$7:E62)</f>
        <v>-82000</v>
      </c>
      <c r="G53" s="25">
        <f t="shared" si="2"/>
        <v>102.5</v>
      </c>
      <c r="I53" s="13">
        <f t="shared" si="6"/>
        <v>1</v>
      </c>
      <c r="J53" s="13">
        <f t="shared" si="7"/>
        <v>6</v>
      </c>
      <c r="K53" s="13" t="str">
        <f t="shared" si="4"/>
        <v>отр</v>
      </c>
      <c r="L53" s="26">
        <f>SUM(I$7:I62)</f>
        <v>40</v>
      </c>
    </row>
    <row r="54" spans="1:12" x14ac:dyDescent="0.2">
      <c r="A54" s="23">
        <f t="shared" si="0"/>
        <v>37672</v>
      </c>
      <c r="B54" s="24">
        <f>B53+200</f>
        <v>11300</v>
      </c>
      <c r="C54" s="24"/>
      <c r="D54" s="24"/>
      <c r="E54" s="24">
        <f t="shared" si="1"/>
        <v>-11300</v>
      </c>
      <c r="F54" s="24">
        <f>SUBTOTAL(9,E$7:E63)</f>
        <v>-82000</v>
      </c>
      <c r="G54" s="25">
        <f t="shared" si="2"/>
        <v>102.5</v>
      </c>
      <c r="I54" s="13">
        <f t="shared" si="6"/>
        <v>1</v>
      </c>
      <c r="J54" s="13">
        <f t="shared" si="7"/>
        <v>6</v>
      </c>
      <c r="K54" s="13" t="str">
        <f t="shared" si="4"/>
        <v>отр</v>
      </c>
      <c r="L54" s="26">
        <f>SUM(I$7:I63)</f>
        <v>40</v>
      </c>
    </row>
    <row r="55" spans="1:12" x14ac:dyDescent="0.2">
      <c r="A55" s="23">
        <f t="shared" si="0"/>
        <v>37673</v>
      </c>
      <c r="B55" s="24">
        <f>B54-100</f>
        <v>11200</v>
      </c>
      <c r="C55" s="24"/>
      <c r="D55" s="24"/>
      <c r="E55" s="24">
        <f t="shared" si="1"/>
        <v>-11200</v>
      </c>
      <c r="F55" s="24">
        <f>SUBTOTAL(9,E$7:E64)</f>
        <v>-82000</v>
      </c>
      <c r="G55" s="25">
        <f t="shared" si="2"/>
        <v>102.5</v>
      </c>
      <c r="I55" s="13">
        <f t="shared" si="6"/>
        <v>1</v>
      </c>
      <c r="J55" s="13">
        <f t="shared" si="7"/>
        <v>6</v>
      </c>
      <c r="K55" s="13" t="str">
        <f t="shared" si="4"/>
        <v>отр</v>
      </c>
      <c r="L55" s="26">
        <f>SUM(I$7:I64)</f>
        <v>40</v>
      </c>
    </row>
    <row r="56" spans="1:12" hidden="1" x14ac:dyDescent="0.2">
      <c r="A56" s="20">
        <f t="shared" si="0"/>
        <v>37674</v>
      </c>
      <c r="B56" s="21"/>
      <c r="C56" s="21"/>
      <c r="D56" s="21"/>
      <c r="E56" s="21">
        <f t="shared" si="1"/>
        <v>0</v>
      </c>
      <c r="F56" s="21"/>
      <c r="G56" s="22">
        <f t="shared" si="2"/>
        <v>0</v>
      </c>
      <c r="I56" s="13">
        <f t="shared" si="6"/>
        <v>0</v>
      </c>
      <c r="J56" s="13">
        <f t="shared" si="7"/>
        <v>5</v>
      </c>
      <c r="K56" s="13" t="str">
        <f t="shared" si="4"/>
        <v>полож</v>
      </c>
      <c r="L56" s="26">
        <f>SUM(I$7:I65)</f>
        <v>41</v>
      </c>
    </row>
    <row r="57" spans="1:12" hidden="1" x14ac:dyDescent="0.2">
      <c r="A57" s="20">
        <f t="shared" si="0"/>
        <v>37675</v>
      </c>
      <c r="B57" s="21"/>
      <c r="C57" s="21"/>
      <c r="D57" s="21"/>
      <c r="E57" s="21">
        <f t="shared" si="1"/>
        <v>0</v>
      </c>
      <c r="F57" s="21"/>
      <c r="G57" s="22">
        <f t="shared" si="2"/>
        <v>0</v>
      </c>
      <c r="I57" s="13">
        <f t="shared" si="6"/>
        <v>0</v>
      </c>
      <c r="J57" s="13">
        <f t="shared" si="7"/>
        <v>5</v>
      </c>
      <c r="K57" s="13" t="str">
        <f t="shared" si="4"/>
        <v>полож</v>
      </c>
      <c r="L57" s="26">
        <f>SUM(I$7:I66)</f>
        <v>42</v>
      </c>
    </row>
    <row r="58" spans="1:12" x14ac:dyDescent="0.2">
      <c r="A58" s="23">
        <f t="shared" si="0"/>
        <v>37676</v>
      </c>
      <c r="B58" s="24">
        <f>B55+100</f>
        <v>11300</v>
      </c>
      <c r="C58" s="24"/>
      <c r="D58" s="24"/>
      <c r="E58" s="24">
        <f t="shared" si="1"/>
        <v>-11300</v>
      </c>
      <c r="F58" s="24">
        <f>SUBTOTAL(9,E$7:E67)</f>
        <v>-116500</v>
      </c>
      <c r="G58" s="25">
        <f t="shared" si="2"/>
        <v>145.625</v>
      </c>
      <c r="I58" s="13">
        <f t="shared" si="6"/>
        <v>1</v>
      </c>
      <c r="J58" s="13">
        <f t="shared" si="7"/>
        <v>6</v>
      </c>
      <c r="K58" s="13" t="str">
        <f t="shared" si="4"/>
        <v>отр</v>
      </c>
      <c r="L58" s="26">
        <f>SUM(I$7:I67)</f>
        <v>43</v>
      </c>
    </row>
    <row r="59" spans="1:12" x14ac:dyDescent="0.2">
      <c r="A59" s="23">
        <f t="shared" si="0"/>
        <v>37677</v>
      </c>
      <c r="B59" s="24">
        <f>B58+400</f>
        <v>11700</v>
      </c>
      <c r="C59" s="24"/>
      <c r="D59" s="24"/>
      <c r="E59" s="24">
        <f t="shared" si="1"/>
        <v>-11700</v>
      </c>
      <c r="F59" s="24">
        <f>SUBTOTAL(9,E$7:E68)</f>
        <v>-128000</v>
      </c>
      <c r="G59" s="25">
        <f t="shared" si="2"/>
        <v>160</v>
      </c>
      <c r="I59" s="13">
        <f t="shared" si="6"/>
        <v>1</v>
      </c>
      <c r="J59" s="13">
        <f t="shared" si="7"/>
        <v>6</v>
      </c>
      <c r="K59" s="13" t="str">
        <f t="shared" si="4"/>
        <v>отр</v>
      </c>
      <c r="L59" s="26">
        <f>SUM(I$7:I68)</f>
        <v>44</v>
      </c>
    </row>
    <row r="60" spans="1:12" x14ac:dyDescent="0.2">
      <c r="A60" s="23">
        <f t="shared" si="0"/>
        <v>37678</v>
      </c>
      <c r="B60" s="24">
        <f>B59-500</f>
        <v>11200</v>
      </c>
      <c r="C60" s="24"/>
      <c r="D60" s="24">
        <v>21000</v>
      </c>
      <c r="E60" s="24">
        <f t="shared" si="1"/>
        <v>9800</v>
      </c>
      <c r="F60" s="24">
        <f>SUBTOTAL(9,E$7:E69)</f>
        <v>-139400</v>
      </c>
      <c r="G60" s="25">
        <f t="shared" si="2"/>
        <v>174.25</v>
      </c>
      <c r="I60" s="13">
        <f t="shared" si="6"/>
        <v>1</v>
      </c>
      <c r="J60" s="13">
        <f t="shared" si="7"/>
        <v>6</v>
      </c>
      <c r="K60" s="13" t="str">
        <f t="shared" si="4"/>
        <v>отр</v>
      </c>
      <c r="L60" s="26">
        <f>SUM(I$7:I69)</f>
        <v>45</v>
      </c>
    </row>
    <row r="61" spans="1:12" x14ac:dyDescent="0.2">
      <c r="A61" s="23">
        <f t="shared" si="0"/>
        <v>37679</v>
      </c>
      <c r="B61" s="24">
        <f>B60+200</f>
        <v>11400</v>
      </c>
      <c r="C61" s="24"/>
      <c r="D61" s="24"/>
      <c r="E61" s="24">
        <f t="shared" si="1"/>
        <v>-11400</v>
      </c>
      <c r="F61" s="24">
        <f>SUBTOTAL(9,E$7:E70)</f>
        <v>-139400</v>
      </c>
      <c r="G61" s="25">
        <f t="shared" si="2"/>
        <v>174.25</v>
      </c>
      <c r="I61" s="13">
        <f t="shared" si="6"/>
        <v>1</v>
      </c>
      <c r="J61" s="13">
        <f t="shared" si="7"/>
        <v>6</v>
      </c>
      <c r="K61" s="13" t="str">
        <f t="shared" si="4"/>
        <v>отр</v>
      </c>
      <c r="L61" s="26">
        <f>SUM(I$7:I70)</f>
        <v>45</v>
      </c>
    </row>
    <row r="62" spans="1:12" x14ac:dyDescent="0.2">
      <c r="A62" s="23">
        <f t="shared" si="0"/>
        <v>37680</v>
      </c>
      <c r="B62" s="24">
        <f>B61-100</f>
        <v>11300</v>
      </c>
      <c r="C62" s="24"/>
      <c r="D62" s="24"/>
      <c r="E62" s="24">
        <f t="shared" si="1"/>
        <v>-11300</v>
      </c>
      <c r="F62" s="24">
        <f>SUBTOTAL(9,E$7:E71)</f>
        <v>-139400</v>
      </c>
      <c r="G62" s="25">
        <f t="shared" si="2"/>
        <v>174.25</v>
      </c>
      <c r="I62" s="13">
        <f t="shared" si="6"/>
        <v>1</v>
      </c>
      <c r="J62" s="13">
        <f t="shared" si="7"/>
        <v>6</v>
      </c>
      <c r="K62" s="13" t="str">
        <f t="shared" si="4"/>
        <v>отр</v>
      </c>
      <c r="L62" s="26">
        <f>SUM(I$7:I71)</f>
        <v>45</v>
      </c>
    </row>
    <row r="63" spans="1:12" hidden="1" x14ac:dyDescent="0.2">
      <c r="A63" s="20">
        <f t="shared" si="0"/>
        <v>37681</v>
      </c>
      <c r="B63" s="21"/>
      <c r="C63" s="21"/>
      <c r="D63" s="21"/>
      <c r="E63" s="21">
        <f t="shared" si="1"/>
        <v>0</v>
      </c>
      <c r="F63" s="21"/>
      <c r="G63" s="22">
        <f t="shared" si="2"/>
        <v>0</v>
      </c>
      <c r="I63" s="13">
        <f t="shared" si="6"/>
        <v>0</v>
      </c>
      <c r="J63" s="13">
        <f t="shared" si="7"/>
        <v>5</v>
      </c>
      <c r="K63" s="13" t="str">
        <f t="shared" si="4"/>
        <v>полож</v>
      </c>
      <c r="L63" s="26">
        <f>SUM(I$7:I72)</f>
        <v>46</v>
      </c>
    </row>
    <row r="64" spans="1:12" hidden="1" x14ac:dyDescent="0.2">
      <c r="A64" s="20">
        <f t="shared" si="0"/>
        <v>37682</v>
      </c>
      <c r="B64" s="21"/>
      <c r="C64" s="21"/>
      <c r="D64" s="21"/>
      <c r="E64" s="21">
        <f t="shared" si="1"/>
        <v>0</v>
      </c>
      <c r="F64" s="21"/>
      <c r="G64" s="22">
        <f t="shared" si="2"/>
        <v>0</v>
      </c>
      <c r="I64" s="13">
        <f t="shared" si="6"/>
        <v>0</v>
      </c>
      <c r="J64" s="13">
        <f t="shared" si="7"/>
        <v>5</v>
      </c>
      <c r="K64" s="13" t="str">
        <f t="shared" si="4"/>
        <v>полож</v>
      </c>
      <c r="L64" s="26">
        <f>SUM(I$7:I73)</f>
        <v>47</v>
      </c>
    </row>
    <row r="65" spans="1:12" x14ac:dyDescent="0.2">
      <c r="A65" s="23">
        <f t="shared" si="0"/>
        <v>37683</v>
      </c>
      <c r="B65" s="24">
        <f>B62+100</f>
        <v>11400</v>
      </c>
      <c r="C65" s="24"/>
      <c r="D65" s="24"/>
      <c r="E65" s="24">
        <f t="shared" si="1"/>
        <v>-11400</v>
      </c>
      <c r="F65" s="24">
        <f>SUBTOTAL(9,E$7:E74)</f>
        <v>25800</v>
      </c>
      <c r="G65" s="25" t="str">
        <f t="shared" si="2"/>
        <v/>
      </c>
      <c r="I65" s="13">
        <f t="shared" si="6"/>
        <v>1</v>
      </c>
      <c r="J65" s="13">
        <f t="shared" si="7"/>
        <v>6</v>
      </c>
      <c r="K65" s="13" t="str">
        <f t="shared" si="4"/>
        <v>полож</v>
      </c>
      <c r="L65" s="26">
        <f>SUM(I$7:I74)</f>
        <v>48</v>
      </c>
    </row>
    <row r="66" spans="1:12" x14ac:dyDescent="0.2">
      <c r="A66" s="23">
        <f t="shared" si="0"/>
        <v>37684</v>
      </c>
      <c r="B66" s="24">
        <f>B65+400</f>
        <v>11800</v>
      </c>
      <c r="C66" s="24"/>
      <c r="D66" s="24"/>
      <c r="E66" s="24">
        <f t="shared" si="1"/>
        <v>-11800</v>
      </c>
      <c r="F66" s="24">
        <f>SUBTOTAL(9,E$7:E75)</f>
        <v>14200</v>
      </c>
      <c r="G66" s="25" t="str">
        <f t="shared" si="2"/>
        <v/>
      </c>
      <c r="I66" s="13">
        <f t="shared" si="6"/>
        <v>1</v>
      </c>
      <c r="J66" s="13">
        <f t="shared" si="7"/>
        <v>6</v>
      </c>
      <c r="K66" s="13" t="str">
        <f t="shared" si="4"/>
        <v>полож</v>
      </c>
      <c r="L66" s="26">
        <f>SUM(I$7:I75)</f>
        <v>49</v>
      </c>
    </row>
    <row r="67" spans="1:12" x14ac:dyDescent="0.2">
      <c r="A67" s="23">
        <f t="shared" si="0"/>
        <v>37685</v>
      </c>
      <c r="B67" s="24">
        <f>B66-500</f>
        <v>11300</v>
      </c>
      <c r="C67" s="24"/>
      <c r="D67" s="24"/>
      <c r="E67" s="24">
        <f t="shared" si="1"/>
        <v>-11300</v>
      </c>
      <c r="F67" s="24">
        <f>SUBTOTAL(9,E$7:E76)</f>
        <v>2700</v>
      </c>
      <c r="G67" s="25" t="str">
        <f t="shared" si="2"/>
        <v/>
      </c>
      <c r="I67" s="13">
        <f t="shared" si="6"/>
        <v>1</v>
      </c>
      <c r="J67" s="13">
        <f t="shared" si="7"/>
        <v>6</v>
      </c>
      <c r="K67" s="13" t="str">
        <f t="shared" si="4"/>
        <v>полож</v>
      </c>
      <c r="L67" s="26">
        <f>SUM(I$7:I76)</f>
        <v>50</v>
      </c>
    </row>
    <row r="68" spans="1:12" x14ac:dyDescent="0.2">
      <c r="A68" s="23">
        <f t="shared" si="0"/>
        <v>37686</v>
      </c>
      <c r="B68" s="24">
        <f>B67+200</f>
        <v>11500</v>
      </c>
      <c r="C68" s="24"/>
      <c r="D68" s="24"/>
      <c r="E68" s="24">
        <f t="shared" si="1"/>
        <v>-11500</v>
      </c>
      <c r="F68" s="24">
        <f>SUBTOTAL(9,E$7:E77)</f>
        <v>2700</v>
      </c>
      <c r="G68" s="25" t="str">
        <f t="shared" si="2"/>
        <v/>
      </c>
      <c r="I68" s="13">
        <f t="shared" si="6"/>
        <v>1</v>
      </c>
      <c r="J68" s="13">
        <f t="shared" si="7"/>
        <v>6</v>
      </c>
      <c r="K68" s="13" t="str">
        <f t="shared" si="4"/>
        <v>полож</v>
      </c>
      <c r="L68" s="26">
        <f>SUM(I$7:I77)</f>
        <v>50</v>
      </c>
    </row>
    <row r="69" spans="1:12" x14ac:dyDescent="0.2">
      <c r="A69" s="23">
        <f t="shared" si="0"/>
        <v>37687</v>
      </c>
      <c r="B69" s="24">
        <f>B68-100</f>
        <v>11400</v>
      </c>
      <c r="C69" s="24"/>
      <c r="D69" s="24"/>
      <c r="E69" s="24">
        <f t="shared" si="1"/>
        <v>-11400</v>
      </c>
      <c r="F69" s="24">
        <f>SUBTOTAL(9,E$7:E78)</f>
        <v>2700</v>
      </c>
      <c r="G69" s="25" t="str">
        <f t="shared" si="2"/>
        <v/>
      </c>
      <c r="I69" s="13">
        <f t="shared" si="6"/>
        <v>1</v>
      </c>
      <c r="J69" s="13">
        <f t="shared" si="7"/>
        <v>6</v>
      </c>
      <c r="K69" s="13" t="str">
        <f t="shared" si="4"/>
        <v>полож</v>
      </c>
      <c r="L69" s="26">
        <f>SUM(I$7:I78)</f>
        <v>50</v>
      </c>
    </row>
    <row r="70" spans="1:12" hidden="1" x14ac:dyDescent="0.2">
      <c r="A70" s="20">
        <f t="shared" ref="A70:A133" si="8">A69+1</f>
        <v>37688</v>
      </c>
      <c r="B70" s="21"/>
      <c r="C70" s="21"/>
      <c r="D70" s="21"/>
      <c r="E70" s="21">
        <f t="shared" si="1"/>
        <v>0</v>
      </c>
      <c r="F70" s="21"/>
      <c r="G70" s="22">
        <f t="shared" si="2"/>
        <v>0</v>
      </c>
      <c r="I70" s="13">
        <f t="shared" si="6"/>
        <v>0</v>
      </c>
      <c r="J70" s="13">
        <f t="shared" si="7"/>
        <v>5</v>
      </c>
      <c r="K70" s="13" t="str">
        <f t="shared" si="4"/>
        <v>полож</v>
      </c>
      <c r="L70" s="26">
        <f>SUM(I$7:I79)</f>
        <v>51</v>
      </c>
    </row>
    <row r="71" spans="1:12" hidden="1" x14ac:dyDescent="0.2">
      <c r="A71" s="20">
        <f t="shared" si="8"/>
        <v>37689</v>
      </c>
      <c r="B71" s="21"/>
      <c r="C71" s="21"/>
      <c r="D71" s="21"/>
      <c r="E71" s="21">
        <f t="shared" si="1"/>
        <v>0</v>
      </c>
      <c r="F71" s="21"/>
      <c r="G71" s="22">
        <f t="shared" si="2"/>
        <v>0</v>
      </c>
      <c r="I71" s="13">
        <f t="shared" si="6"/>
        <v>0</v>
      </c>
      <c r="J71" s="13">
        <f t="shared" si="7"/>
        <v>5</v>
      </c>
      <c r="K71" s="13" t="str">
        <f t="shared" si="4"/>
        <v>полож</v>
      </c>
      <c r="L71" s="26">
        <f>SUM(I$7:I80)</f>
        <v>52</v>
      </c>
    </row>
    <row r="72" spans="1:12" x14ac:dyDescent="0.2">
      <c r="A72" s="23">
        <f t="shared" si="8"/>
        <v>37690</v>
      </c>
      <c r="B72" s="24">
        <f>B69+100</f>
        <v>11500</v>
      </c>
      <c r="C72" s="24"/>
      <c r="D72" s="24"/>
      <c r="E72" s="24">
        <f t="shared" ref="E72:E135" si="9">-B72+C72+D72</f>
        <v>-11500</v>
      </c>
      <c r="F72" s="24">
        <f>SUBTOTAL(9,E$7:E81)</f>
        <v>-11500</v>
      </c>
      <c r="G72" s="25">
        <f t="shared" ref="G72:G135" si="10">IF(F72&gt;0,"",F72*G$1)</f>
        <v>14.375</v>
      </c>
      <c r="I72" s="13">
        <f t="shared" si="6"/>
        <v>1</v>
      </c>
      <c r="J72" s="13">
        <f t="shared" si="7"/>
        <v>6</v>
      </c>
      <c r="K72" s="13" t="str">
        <f t="shared" ref="K72:K135" si="11">IF(F72&lt;0,"отр","полож")</f>
        <v>отр</v>
      </c>
      <c r="L72" s="26">
        <f>SUM(I$7:I81)</f>
        <v>53</v>
      </c>
    </row>
    <row r="73" spans="1:12" x14ac:dyDescent="0.2">
      <c r="A73" s="23">
        <f t="shared" si="8"/>
        <v>37691</v>
      </c>
      <c r="B73" s="24">
        <f>B72+400</f>
        <v>11900</v>
      </c>
      <c r="C73" s="24"/>
      <c r="D73" s="24"/>
      <c r="E73" s="24">
        <f t="shared" si="9"/>
        <v>-11900</v>
      </c>
      <c r="F73" s="24">
        <f>SUBTOTAL(9,E$7:E82)</f>
        <v>-23200</v>
      </c>
      <c r="G73" s="25">
        <f t="shared" si="10"/>
        <v>29</v>
      </c>
      <c r="I73" s="13">
        <f t="shared" si="6"/>
        <v>1</v>
      </c>
      <c r="J73" s="13">
        <f t="shared" si="7"/>
        <v>6</v>
      </c>
      <c r="K73" s="13" t="str">
        <f t="shared" si="11"/>
        <v>отр</v>
      </c>
      <c r="L73" s="26">
        <f>SUM(I$7:I82)</f>
        <v>54</v>
      </c>
    </row>
    <row r="74" spans="1:12" x14ac:dyDescent="0.2">
      <c r="A74" s="23">
        <f t="shared" si="8"/>
        <v>37692</v>
      </c>
      <c r="B74" s="24">
        <f>B73-500</f>
        <v>11400</v>
      </c>
      <c r="C74" s="24">
        <v>200000</v>
      </c>
      <c r="D74" s="24"/>
      <c r="E74" s="24">
        <f t="shared" si="9"/>
        <v>188600</v>
      </c>
      <c r="F74" s="24">
        <f>SUBTOTAL(9,E$7:E83)</f>
        <v>-34800</v>
      </c>
      <c r="G74" s="25">
        <f t="shared" si="10"/>
        <v>43.5</v>
      </c>
      <c r="I74" s="13">
        <f t="shared" si="6"/>
        <v>1</v>
      </c>
      <c r="J74" s="13">
        <f t="shared" si="7"/>
        <v>6</v>
      </c>
      <c r="K74" s="13" t="str">
        <f t="shared" si="11"/>
        <v>отр</v>
      </c>
      <c r="L74" s="26">
        <f>SUM(I$7:I83)</f>
        <v>55</v>
      </c>
    </row>
    <row r="75" spans="1:12" x14ac:dyDescent="0.2">
      <c r="A75" s="23">
        <f t="shared" si="8"/>
        <v>37693</v>
      </c>
      <c r="B75" s="24">
        <f>B74+200</f>
        <v>11600</v>
      </c>
      <c r="C75" s="24"/>
      <c r="D75" s="24"/>
      <c r="E75" s="24">
        <f t="shared" si="9"/>
        <v>-11600</v>
      </c>
      <c r="F75" s="24">
        <f>SUBTOTAL(9,E$7:E84)</f>
        <v>-34800</v>
      </c>
      <c r="G75" s="25">
        <f t="shared" si="10"/>
        <v>43.5</v>
      </c>
      <c r="I75" s="13">
        <f t="shared" si="6"/>
        <v>1</v>
      </c>
      <c r="J75" s="13">
        <f t="shared" si="7"/>
        <v>6</v>
      </c>
      <c r="K75" s="13" t="str">
        <f t="shared" si="11"/>
        <v>отр</v>
      </c>
      <c r="L75" s="26">
        <f>SUM(I$7:I84)</f>
        <v>55</v>
      </c>
    </row>
    <row r="76" spans="1:12" x14ac:dyDescent="0.2">
      <c r="A76" s="23">
        <f t="shared" si="8"/>
        <v>37694</v>
      </c>
      <c r="B76" s="24">
        <f>B75-100</f>
        <v>11500</v>
      </c>
      <c r="C76" s="24"/>
      <c r="D76" s="24"/>
      <c r="E76" s="24">
        <f t="shared" si="9"/>
        <v>-11500</v>
      </c>
      <c r="F76" s="24">
        <f>SUBTOTAL(9,E$7:E85)</f>
        <v>-34800</v>
      </c>
      <c r="G76" s="25">
        <f t="shared" si="10"/>
        <v>43.5</v>
      </c>
      <c r="I76" s="13">
        <f t="shared" ref="I76:I139" si="12">NETWORKDAYS(A76,A76,)</f>
        <v>1</v>
      </c>
      <c r="J76" s="13">
        <f t="shared" si="7"/>
        <v>6</v>
      </c>
      <c r="K76" s="13" t="str">
        <f t="shared" si="11"/>
        <v>отр</v>
      </c>
      <c r="L76" s="26">
        <f>SUM(I$7:I85)</f>
        <v>55</v>
      </c>
    </row>
    <row r="77" spans="1:12" hidden="1" x14ac:dyDescent="0.2">
      <c r="A77" s="20">
        <f t="shared" si="8"/>
        <v>37695</v>
      </c>
      <c r="B77" s="21"/>
      <c r="C77" s="21"/>
      <c r="D77" s="21"/>
      <c r="E77" s="21">
        <f t="shared" si="9"/>
        <v>0</v>
      </c>
      <c r="F77" s="21"/>
      <c r="G77" s="22">
        <f t="shared" si="10"/>
        <v>0</v>
      </c>
      <c r="I77" s="13">
        <f t="shared" si="12"/>
        <v>0</v>
      </c>
      <c r="J77" s="13">
        <f t="shared" si="7"/>
        <v>5</v>
      </c>
      <c r="K77" s="13" t="str">
        <f t="shared" si="11"/>
        <v>полож</v>
      </c>
      <c r="L77" s="26">
        <f>SUM(I$7:I86)</f>
        <v>56</v>
      </c>
    </row>
    <row r="78" spans="1:12" hidden="1" x14ac:dyDescent="0.2">
      <c r="A78" s="20">
        <f t="shared" si="8"/>
        <v>37696</v>
      </c>
      <c r="B78" s="21"/>
      <c r="C78" s="21"/>
      <c r="D78" s="21"/>
      <c r="E78" s="21">
        <f t="shared" si="9"/>
        <v>0</v>
      </c>
      <c r="F78" s="21"/>
      <c r="G78" s="22">
        <f t="shared" si="10"/>
        <v>0</v>
      </c>
      <c r="I78" s="13">
        <f t="shared" si="12"/>
        <v>0</v>
      </c>
      <c r="J78" s="13">
        <f t="shared" si="7"/>
        <v>5</v>
      </c>
      <c r="K78" s="13" t="str">
        <f t="shared" si="11"/>
        <v>полож</v>
      </c>
      <c r="L78" s="26">
        <f>SUM(I$7:I87)</f>
        <v>57</v>
      </c>
    </row>
    <row r="79" spans="1:12" x14ac:dyDescent="0.2">
      <c r="A79" s="23">
        <f t="shared" si="8"/>
        <v>37697</v>
      </c>
      <c r="B79" s="24">
        <f>B76+100</f>
        <v>11600</v>
      </c>
      <c r="C79" s="24"/>
      <c r="D79" s="24"/>
      <c r="E79" s="24">
        <f t="shared" si="9"/>
        <v>-11600</v>
      </c>
      <c r="F79" s="24">
        <f>SUBTOTAL(9,E$7:E88)</f>
        <v>-70200</v>
      </c>
      <c r="G79" s="25">
        <f t="shared" si="10"/>
        <v>87.75</v>
      </c>
      <c r="I79" s="13">
        <f t="shared" si="12"/>
        <v>1</v>
      </c>
      <c r="J79" s="13">
        <f t="shared" si="7"/>
        <v>6</v>
      </c>
      <c r="K79" s="13" t="str">
        <f t="shared" si="11"/>
        <v>отр</v>
      </c>
      <c r="L79" s="26">
        <f>SUM(I$7:I88)</f>
        <v>58</v>
      </c>
    </row>
    <row r="80" spans="1:12" x14ac:dyDescent="0.2">
      <c r="A80" s="23">
        <f t="shared" si="8"/>
        <v>37698</v>
      </c>
      <c r="B80" s="24">
        <f>B79+400</f>
        <v>12000</v>
      </c>
      <c r="C80" s="24"/>
      <c r="D80" s="24">
        <v>20900</v>
      </c>
      <c r="E80" s="24">
        <f t="shared" si="9"/>
        <v>8900</v>
      </c>
      <c r="F80" s="24">
        <f>SUBTOTAL(9,E$7:E89)</f>
        <v>-82000</v>
      </c>
      <c r="G80" s="25">
        <f t="shared" si="10"/>
        <v>102.5</v>
      </c>
      <c r="I80" s="13">
        <f t="shared" si="12"/>
        <v>1</v>
      </c>
      <c r="J80" s="13">
        <f t="shared" si="7"/>
        <v>6</v>
      </c>
      <c r="K80" s="13" t="str">
        <f t="shared" si="11"/>
        <v>отр</v>
      </c>
      <c r="L80" s="26">
        <f>SUM(I$7:I89)</f>
        <v>59</v>
      </c>
    </row>
    <row r="81" spans="1:12" x14ac:dyDescent="0.2">
      <c r="A81" s="23">
        <f t="shared" si="8"/>
        <v>37699</v>
      </c>
      <c r="B81" s="24">
        <f>B80-500</f>
        <v>11500</v>
      </c>
      <c r="C81" s="24"/>
      <c r="D81" s="24"/>
      <c r="E81" s="24">
        <f t="shared" si="9"/>
        <v>-11500</v>
      </c>
      <c r="F81" s="24">
        <f>SUBTOTAL(9,E$7:E90)</f>
        <v>-93700</v>
      </c>
      <c r="G81" s="25">
        <f t="shared" si="10"/>
        <v>117.125</v>
      </c>
      <c r="I81" s="13">
        <f t="shared" si="12"/>
        <v>1</v>
      </c>
      <c r="J81" s="13">
        <f t="shared" si="7"/>
        <v>6</v>
      </c>
      <c r="K81" s="13" t="str">
        <f t="shared" si="11"/>
        <v>отр</v>
      </c>
      <c r="L81" s="26">
        <f>SUM(I$7:I90)</f>
        <v>60</v>
      </c>
    </row>
    <row r="82" spans="1:12" x14ac:dyDescent="0.2">
      <c r="A82" s="23">
        <f t="shared" si="8"/>
        <v>37700</v>
      </c>
      <c r="B82" s="24">
        <f>B81+200</f>
        <v>11700</v>
      </c>
      <c r="C82" s="24"/>
      <c r="D82" s="24"/>
      <c r="E82" s="24">
        <f t="shared" si="9"/>
        <v>-11700</v>
      </c>
      <c r="F82" s="24">
        <f>SUBTOTAL(9,E$7:E91)</f>
        <v>-93700</v>
      </c>
      <c r="G82" s="25">
        <f t="shared" si="10"/>
        <v>117.125</v>
      </c>
      <c r="I82" s="13">
        <f t="shared" si="12"/>
        <v>1</v>
      </c>
      <c r="J82" s="13">
        <f t="shared" ref="J82:J145" si="13">SUM(I75:I82)</f>
        <v>6</v>
      </c>
      <c r="K82" s="13" t="str">
        <f t="shared" si="11"/>
        <v>отр</v>
      </c>
      <c r="L82" s="26">
        <f>SUM(I$7:I91)</f>
        <v>60</v>
      </c>
    </row>
    <row r="83" spans="1:12" x14ac:dyDescent="0.2">
      <c r="A83" s="23">
        <f t="shared" si="8"/>
        <v>37701</v>
      </c>
      <c r="B83" s="24">
        <f>B82-100</f>
        <v>11600</v>
      </c>
      <c r="C83" s="24"/>
      <c r="D83" s="24"/>
      <c r="E83" s="24">
        <f t="shared" si="9"/>
        <v>-11600</v>
      </c>
      <c r="F83" s="24">
        <f>SUBTOTAL(9,E$7:E92)</f>
        <v>-93700</v>
      </c>
      <c r="G83" s="25">
        <f t="shared" si="10"/>
        <v>117.125</v>
      </c>
      <c r="I83" s="13">
        <f t="shared" si="12"/>
        <v>1</v>
      </c>
      <c r="J83" s="13">
        <f t="shared" si="13"/>
        <v>6</v>
      </c>
      <c r="K83" s="13" t="str">
        <f t="shared" si="11"/>
        <v>отр</v>
      </c>
      <c r="L83" s="26">
        <f>SUM(I$7:I92)</f>
        <v>60</v>
      </c>
    </row>
    <row r="84" spans="1:12" hidden="1" x14ac:dyDescent="0.2">
      <c r="A84" s="20">
        <f t="shared" si="8"/>
        <v>37702</v>
      </c>
      <c r="B84" s="21"/>
      <c r="C84" s="21"/>
      <c r="D84" s="21"/>
      <c r="E84" s="21">
        <f t="shared" si="9"/>
        <v>0</v>
      </c>
      <c r="F84" s="21"/>
      <c r="G84" s="22">
        <f t="shared" si="10"/>
        <v>0</v>
      </c>
      <c r="I84" s="13">
        <f t="shared" si="12"/>
        <v>0</v>
      </c>
      <c r="J84" s="13">
        <f t="shared" si="13"/>
        <v>5</v>
      </c>
      <c r="K84" s="13" t="str">
        <f t="shared" si="11"/>
        <v>полож</v>
      </c>
      <c r="L84" s="26">
        <f>SUM(I$7:I93)</f>
        <v>61</v>
      </c>
    </row>
    <row r="85" spans="1:12" hidden="1" x14ac:dyDescent="0.2">
      <c r="A85" s="20">
        <f t="shared" si="8"/>
        <v>37703</v>
      </c>
      <c r="B85" s="21"/>
      <c r="C85" s="21"/>
      <c r="D85" s="21"/>
      <c r="E85" s="21">
        <f t="shared" si="9"/>
        <v>0</v>
      </c>
      <c r="F85" s="21"/>
      <c r="G85" s="22">
        <f t="shared" si="10"/>
        <v>0</v>
      </c>
      <c r="I85" s="13">
        <f t="shared" si="12"/>
        <v>0</v>
      </c>
      <c r="J85" s="13">
        <f t="shared" si="13"/>
        <v>5</v>
      </c>
      <c r="K85" s="13" t="str">
        <f t="shared" si="11"/>
        <v>полож</v>
      </c>
      <c r="L85" s="26">
        <f>SUM(I$7:I94)</f>
        <v>62</v>
      </c>
    </row>
    <row r="86" spans="1:12" x14ac:dyDescent="0.2">
      <c r="A86" s="23">
        <f t="shared" si="8"/>
        <v>37704</v>
      </c>
      <c r="B86" s="24">
        <f>B83+100</f>
        <v>11700</v>
      </c>
      <c r="C86" s="24"/>
      <c r="D86" s="24"/>
      <c r="E86" s="24">
        <f t="shared" si="9"/>
        <v>-11700</v>
      </c>
      <c r="F86" s="24">
        <f>SUBTOTAL(9,E$7:E95)</f>
        <v>-129400</v>
      </c>
      <c r="G86" s="25">
        <f t="shared" si="10"/>
        <v>161.75</v>
      </c>
      <c r="I86" s="13">
        <f t="shared" si="12"/>
        <v>1</v>
      </c>
      <c r="J86" s="13">
        <f t="shared" si="13"/>
        <v>6</v>
      </c>
      <c r="K86" s="13" t="str">
        <f t="shared" si="11"/>
        <v>отр</v>
      </c>
      <c r="L86" s="26">
        <f>SUM(I$7:I95)</f>
        <v>63</v>
      </c>
    </row>
    <row r="87" spans="1:12" x14ac:dyDescent="0.2">
      <c r="A87" s="23">
        <f t="shared" si="8"/>
        <v>37705</v>
      </c>
      <c r="B87" s="24">
        <f>B86+400</f>
        <v>12100</v>
      </c>
      <c r="C87" s="24"/>
      <c r="D87" s="24"/>
      <c r="E87" s="24">
        <f t="shared" si="9"/>
        <v>-12100</v>
      </c>
      <c r="F87" s="24">
        <f>SUBTOTAL(9,E$7:E96)</f>
        <v>-1300</v>
      </c>
      <c r="G87" s="25">
        <f t="shared" si="10"/>
        <v>1.625</v>
      </c>
      <c r="I87" s="13">
        <f t="shared" si="12"/>
        <v>1</v>
      </c>
      <c r="J87" s="13">
        <f t="shared" si="13"/>
        <v>6</v>
      </c>
      <c r="K87" s="13" t="str">
        <f t="shared" si="11"/>
        <v>отр</v>
      </c>
      <c r="L87" s="26">
        <f>SUM(I$7:I96)</f>
        <v>64</v>
      </c>
    </row>
    <row r="88" spans="1:12" x14ac:dyDescent="0.2">
      <c r="A88" s="23">
        <f t="shared" si="8"/>
        <v>37706</v>
      </c>
      <c r="B88" s="24">
        <f>B87-500</f>
        <v>11600</v>
      </c>
      <c r="C88" s="24"/>
      <c r="D88" s="24"/>
      <c r="E88" s="24">
        <f t="shared" si="9"/>
        <v>-11600</v>
      </c>
      <c r="F88" s="24">
        <f>SUBTOTAL(9,E$7:E97)</f>
        <v>-13100</v>
      </c>
      <c r="G88" s="25">
        <f t="shared" si="10"/>
        <v>16.375</v>
      </c>
      <c r="I88" s="13">
        <f t="shared" si="12"/>
        <v>1</v>
      </c>
      <c r="J88" s="13">
        <f t="shared" si="13"/>
        <v>6</v>
      </c>
      <c r="K88" s="13" t="str">
        <f t="shared" si="11"/>
        <v>отр</v>
      </c>
      <c r="L88" s="26">
        <f>SUM(I$7:I97)</f>
        <v>65</v>
      </c>
    </row>
    <row r="89" spans="1:12" x14ac:dyDescent="0.2">
      <c r="A89" s="23">
        <f t="shared" si="8"/>
        <v>37707</v>
      </c>
      <c r="B89" s="24">
        <f>B88+200</f>
        <v>11800</v>
      </c>
      <c r="C89" s="24"/>
      <c r="D89" s="24"/>
      <c r="E89" s="24">
        <f t="shared" si="9"/>
        <v>-11800</v>
      </c>
      <c r="F89" s="24">
        <f>SUBTOTAL(9,E$7:E98)</f>
        <v>-13100</v>
      </c>
      <c r="G89" s="25">
        <f t="shared" si="10"/>
        <v>16.375</v>
      </c>
      <c r="I89" s="13">
        <f t="shared" si="12"/>
        <v>1</v>
      </c>
      <c r="J89" s="13">
        <f t="shared" si="13"/>
        <v>6</v>
      </c>
      <c r="K89" s="13" t="str">
        <f t="shared" si="11"/>
        <v>отр</v>
      </c>
      <c r="L89" s="26">
        <f>SUM(I$7:I98)</f>
        <v>65</v>
      </c>
    </row>
    <row r="90" spans="1:12" x14ac:dyDescent="0.2">
      <c r="A90" s="23">
        <f t="shared" si="8"/>
        <v>37708</v>
      </c>
      <c r="B90" s="24">
        <f>B89-100</f>
        <v>11700</v>
      </c>
      <c r="C90" s="24"/>
      <c r="D90" s="24"/>
      <c r="E90" s="24">
        <f t="shared" si="9"/>
        <v>-11700</v>
      </c>
      <c r="F90" s="24">
        <f>SUBTOTAL(9,E$7:E99)</f>
        <v>-13100</v>
      </c>
      <c r="G90" s="25">
        <f t="shared" si="10"/>
        <v>16.375</v>
      </c>
      <c r="I90" s="13">
        <f t="shared" si="12"/>
        <v>1</v>
      </c>
      <c r="J90" s="13">
        <f t="shared" si="13"/>
        <v>6</v>
      </c>
      <c r="K90" s="13" t="str">
        <f t="shared" si="11"/>
        <v>отр</v>
      </c>
      <c r="L90" s="26">
        <f>SUM(I$7:I99)</f>
        <v>65</v>
      </c>
    </row>
    <row r="91" spans="1:12" hidden="1" x14ac:dyDescent="0.2">
      <c r="A91" s="20">
        <f t="shared" si="8"/>
        <v>37709</v>
      </c>
      <c r="B91" s="21"/>
      <c r="C91" s="21"/>
      <c r="D91" s="21"/>
      <c r="E91" s="21">
        <f t="shared" si="9"/>
        <v>0</v>
      </c>
      <c r="F91" s="21"/>
      <c r="G91" s="22">
        <f t="shared" si="10"/>
        <v>0</v>
      </c>
      <c r="I91" s="13">
        <f t="shared" si="12"/>
        <v>0</v>
      </c>
      <c r="J91" s="13">
        <f t="shared" si="13"/>
        <v>5</v>
      </c>
      <c r="K91" s="13" t="str">
        <f t="shared" si="11"/>
        <v>полож</v>
      </c>
      <c r="L91" s="26">
        <f>SUM(I$7:I100)</f>
        <v>66</v>
      </c>
    </row>
    <row r="92" spans="1:12" hidden="1" x14ac:dyDescent="0.2">
      <c r="A92" s="20">
        <f t="shared" si="8"/>
        <v>37710</v>
      </c>
      <c r="B92" s="21"/>
      <c r="C92" s="21"/>
      <c r="D92" s="21"/>
      <c r="E92" s="21">
        <f t="shared" si="9"/>
        <v>0</v>
      </c>
      <c r="F92" s="21"/>
      <c r="G92" s="22">
        <f t="shared" si="10"/>
        <v>0</v>
      </c>
      <c r="I92" s="13">
        <f t="shared" si="12"/>
        <v>0</v>
      </c>
      <c r="J92" s="13">
        <f t="shared" si="13"/>
        <v>5</v>
      </c>
      <c r="K92" s="13" t="str">
        <f t="shared" si="11"/>
        <v>полож</v>
      </c>
      <c r="L92" s="26">
        <f>SUM(I$7:I101)</f>
        <v>67</v>
      </c>
    </row>
    <row r="93" spans="1:12" x14ac:dyDescent="0.2">
      <c r="A93" s="23">
        <f t="shared" si="8"/>
        <v>37711</v>
      </c>
      <c r="B93" s="24">
        <f>B90+100</f>
        <v>11800</v>
      </c>
      <c r="C93" s="24"/>
      <c r="D93" s="24"/>
      <c r="E93" s="24">
        <f t="shared" si="9"/>
        <v>-11800</v>
      </c>
      <c r="F93" s="24">
        <f>SUBTOTAL(9,E$7:E102)</f>
        <v>-49100</v>
      </c>
      <c r="G93" s="25">
        <f t="shared" si="10"/>
        <v>61.375</v>
      </c>
      <c r="I93" s="13">
        <f t="shared" si="12"/>
        <v>1</v>
      </c>
      <c r="J93" s="13">
        <f t="shared" si="13"/>
        <v>6</v>
      </c>
      <c r="K93" s="13" t="str">
        <f t="shared" si="11"/>
        <v>отр</v>
      </c>
      <c r="L93" s="26">
        <f>SUM(I$7:I102)</f>
        <v>68</v>
      </c>
    </row>
    <row r="94" spans="1:12" x14ac:dyDescent="0.2">
      <c r="A94" s="23">
        <f t="shared" si="8"/>
        <v>37712</v>
      </c>
      <c r="B94" s="24">
        <f>B93+400</f>
        <v>12200</v>
      </c>
      <c r="C94" s="24"/>
      <c r="D94" s="24"/>
      <c r="E94" s="24">
        <f t="shared" si="9"/>
        <v>-12200</v>
      </c>
      <c r="F94" s="24">
        <f>SUBTOTAL(9,E$7:E103)</f>
        <v>-61100</v>
      </c>
      <c r="G94" s="25">
        <f t="shared" si="10"/>
        <v>76.375</v>
      </c>
      <c r="I94" s="13">
        <f t="shared" si="12"/>
        <v>1</v>
      </c>
      <c r="J94" s="13">
        <f t="shared" si="13"/>
        <v>6</v>
      </c>
      <c r="K94" s="13" t="str">
        <f t="shared" si="11"/>
        <v>отр</v>
      </c>
      <c r="L94" s="26">
        <f>SUM(I$7:I103)</f>
        <v>69</v>
      </c>
    </row>
    <row r="95" spans="1:12" x14ac:dyDescent="0.2">
      <c r="A95" s="23">
        <f t="shared" si="8"/>
        <v>37713</v>
      </c>
      <c r="B95" s="24">
        <f>B94-500</f>
        <v>11700</v>
      </c>
      <c r="C95" s="24"/>
      <c r="D95" s="24"/>
      <c r="E95" s="24">
        <f t="shared" si="9"/>
        <v>-11700</v>
      </c>
      <c r="F95" s="24">
        <f>SUBTOTAL(9,E$7:E104)</f>
        <v>-73000</v>
      </c>
      <c r="G95" s="25">
        <f t="shared" si="10"/>
        <v>91.25</v>
      </c>
      <c r="I95" s="13">
        <f t="shared" si="12"/>
        <v>1</v>
      </c>
      <c r="J95" s="13">
        <f t="shared" si="13"/>
        <v>6</v>
      </c>
      <c r="K95" s="13" t="str">
        <f t="shared" si="11"/>
        <v>отр</v>
      </c>
      <c r="L95" s="26">
        <f>SUM(I$7:I104)</f>
        <v>70</v>
      </c>
    </row>
    <row r="96" spans="1:12" x14ac:dyDescent="0.2">
      <c r="A96" s="23">
        <f t="shared" si="8"/>
        <v>37714</v>
      </c>
      <c r="B96" s="24">
        <f>B95+200</f>
        <v>11900</v>
      </c>
      <c r="C96" s="24">
        <v>140000</v>
      </c>
      <c r="D96" s="24"/>
      <c r="E96" s="24">
        <f t="shared" si="9"/>
        <v>128100</v>
      </c>
      <c r="F96" s="24">
        <f>SUBTOTAL(9,E$7:E105)</f>
        <v>-73000</v>
      </c>
      <c r="G96" s="25">
        <f t="shared" si="10"/>
        <v>91.25</v>
      </c>
      <c r="I96" s="13">
        <f t="shared" si="12"/>
        <v>1</v>
      </c>
      <c r="J96" s="13">
        <f t="shared" si="13"/>
        <v>6</v>
      </c>
      <c r="K96" s="13" t="str">
        <f t="shared" si="11"/>
        <v>отр</v>
      </c>
      <c r="L96" s="26">
        <f>SUM(I$7:I105)</f>
        <v>70</v>
      </c>
    </row>
    <row r="97" spans="1:12" x14ac:dyDescent="0.2">
      <c r="A97" s="23">
        <f t="shared" si="8"/>
        <v>37715</v>
      </c>
      <c r="B97" s="24">
        <f>B96-100</f>
        <v>11800</v>
      </c>
      <c r="C97" s="24"/>
      <c r="D97" s="24"/>
      <c r="E97" s="24">
        <f t="shared" si="9"/>
        <v>-11800</v>
      </c>
      <c r="F97" s="24">
        <f>SUBTOTAL(9,E$7:E106)</f>
        <v>-73000</v>
      </c>
      <c r="G97" s="25">
        <f t="shared" si="10"/>
        <v>91.25</v>
      </c>
      <c r="I97" s="13">
        <f t="shared" si="12"/>
        <v>1</v>
      </c>
      <c r="J97" s="13">
        <f t="shared" si="13"/>
        <v>6</v>
      </c>
      <c r="K97" s="13" t="str">
        <f t="shared" si="11"/>
        <v>отр</v>
      </c>
      <c r="L97" s="26">
        <f>SUM(I$7:I106)</f>
        <v>70</v>
      </c>
    </row>
    <row r="98" spans="1:12" hidden="1" x14ac:dyDescent="0.2">
      <c r="A98" s="20">
        <f t="shared" si="8"/>
        <v>37716</v>
      </c>
      <c r="B98" s="21"/>
      <c r="C98" s="21"/>
      <c r="D98" s="21"/>
      <c r="E98" s="21">
        <f t="shared" si="9"/>
        <v>0</v>
      </c>
      <c r="F98" s="21"/>
      <c r="G98" s="22">
        <f t="shared" si="10"/>
        <v>0</v>
      </c>
      <c r="I98" s="13">
        <f t="shared" si="12"/>
        <v>0</v>
      </c>
      <c r="J98" s="13">
        <f t="shared" si="13"/>
        <v>5</v>
      </c>
      <c r="K98" s="13" t="str">
        <f t="shared" si="11"/>
        <v>полож</v>
      </c>
      <c r="L98" s="26">
        <f>SUM(I$7:I107)</f>
        <v>71</v>
      </c>
    </row>
    <row r="99" spans="1:12" hidden="1" x14ac:dyDescent="0.2">
      <c r="A99" s="20">
        <f t="shared" si="8"/>
        <v>37717</v>
      </c>
      <c r="B99" s="21"/>
      <c r="C99" s="21"/>
      <c r="D99" s="21"/>
      <c r="E99" s="21">
        <f t="shared" si="9"/>
        <v>0</v>
      </c>
      <c r="F99" s="21"/>
      <c r="G99" s="22">
        <f t="shared" si="10"/>
        <v>0</v>
      </c>
      <c r="I99" s="13">
        <f t="shared" si="12"/>
        <v>0</v>
      </c>
      <c r="J99" s="13">
        <f t="shared" si="13"/>
        <v>5</v>
      </c>
      <c r="K99" s="13" t="str">
        <f t="shared" si="11"/>
        <v>полож</v>
      </c>
      <c r="L99" s="26">
        <f>SUM(I$7:I108)</f>
        <v>72</v>
      </c>
    </row>
    <row r="100" spans="1:12" x14ac:dyDescent="0.2">
      <c r="A100" s="23">
        <f t="shared" si="8"/>
        <v>37718</v>
      </c>
      <c r="B100" s="24">
        <f>B97+100</f>
        <v>11900</v>
      </c>
      <c r="C100" s="24"/>
      <c r="D100" s="24"/>
      <c r="E100" s="24">
        <f t="shared" si="9"/>
        <v>-11900</v>
      </c>
      <c r="F100" s="24">
        <f>SUBTOTAL(9,E$7:E109)</f>
        <v>-29300</v>
      </c>
      <c r="G100" s="25">
        <f t="shared" si="10"/>
        <v>36.625</v>
      </c>
      <c r="I100" s="13">
        <f t="shared" si="12"/>
        <v>1</v>
      </c>
      <c r="J100" s="13">
        <f t="shared" si="13"/>
        <v>6</v>
      </c>
      <c r="K100" s="13" t="str">
        <f t="shared" si="11"/>
        <v>отр</v>
      </c>
      <c r="L100" s="26">
        <f>SUM(I$7:I109)</f>
        <v>73</v>
      </c>
    </row>
    <row r="101" spans="1:12" x14ac:dyDescent="0.2">
      <c r="A101" s="23">
        <f t="shared" si="8"/>
        <v>37719</v>
      </c>
      <c r="B101" s="24">
        <f>B100+400</f>
        <v>12300</v>
      </c>
      <c r="C101" s="24"/>
      <c r="D101" s="24"/>
      <c r="E101" s="24">
        <f t="shared" si="9"/>
        <v>-12300</v>
      </c>
      <c r="F101" s="24">
        <f>SUBTOTAL(9,E$7:E110)</f>
        <v>-41400</v>
      </c>
      <c r="G101" s="25">
        <f t="shared" si="10"/>
        <v>51.75</v>
      </c>
      <c r="I101" s="13">
        <f t="shared" si="12"/>
        <v>1</v>
      </c>
      <c r="J101" s="13">
        <f t="shared" si="13"/>
        <v>6</v>
      </c>
      <c r="K101" s="13" t="str">
        <f t="shared" si="11"/>
        <v>отр</v>
      </c>
      <c r="L101" s="26">
        <f>SUM(I$7:I110)</f>
        <v>74</v>
      </c>
    </row>
    <row r="102" spans="1:12" x14ac:dyDescent="0.2">
      <c r="A102" s="23">
        <f t="shared" si="8"/>
        <v>37720</v>
      </c>
      <c r="B102" s="24">
        <f>B101-500</f>
        <v>11800</v>
      </c>
      <c r="C102" s="24"/>
      <c r="D102" s="24"/>
      <c r="E102" s="24">
        <f t="shared" si="9"/>
        <v>-11800</v>
      </c>
      <c r="F102" s="24">
        <f>SUBTOTAL(9,E$7:E111)</f>
        <v>-53400</v>
      </c>
      <c r="G102" s="25">
        <f t="shared" si="10"/>
        <v>66.75</v>
      </c>
      <c r="I102" s="13">
        <f t="shared" si="12"/>
        <v>1</v>
      </c>
      <c r="J102" s="13">
        <f t="shared" si="13"/>
        <v>6</v>
      </c>
      <c r="K102" s="13" t="str">
        <f t="shared" si="11"/>
        <v>отр</v>
      </c>
      <c r="L102" s="26">
        <f>SUM(I$7:I111)</f>
        <v>75</v>
      </c>
    </row>
    <row r="103" spans="1:12" x14ac:dyDescent="0.2">
      <c r="A103" s="23">
        <f t="shared" si="8"/>
        <v>37721</v>
      </c>
      <c r="B103" s="24">
        <f>B102+200</f>
        <v>12000</v>
      </c>
      <c r="C103" s="24"/>
      <c r="D103" s="24"/>
      <c r="E103" s="24">
        <f t="shared" si="9"/>
        <v>-12000</v>
      </c>
      <c r="F103" s="24">
        <f>SUBTOTAL(9,E$7:E112)</f>
        <v>-53400</v>
      </c>
      <c r="G103" s="25">
        <f t="shared" si="10"/>
        <v>66.75</v>
      </c>
      <c r="I103" s="13">
        <f t="shared" si="12"/>
        <v>1</v>
      </c>
      <c r="J103" s="13">
        <f t="shared" si="13"/>
        <v>6</v>
      </c>
      <c r="K103" s="13" t="str">
        <f t="shared" si="11"/>
        <v>отр</v>
      </c>
      <c r="L103" s="26">
        <f>SUM(I$7:I112)</f>
        <v>75</v>
      </c>
    </row>
    <row r="104" spans="1:12" x14ac:dyDescent="0.2">
      <c r="A104" s="23">
        <f t="shared" si="8"/>
        <v>37722</v>
      </c>
      <c r="B104" s="24">
        <f>B103-100</f>
        <v>11900</v>
      </c>
      <c r="C104" s="24"/>
      <c r="D104" s="24"/>
      <c r="E104" s="24">
        <f t="shared" si="9"/>
        <v>-11900</v>
      </c>
      <c r="F104" s="24">
        <f>SUBTOTAL(9,E$7:E113)</f>
        <v>-53400</v>
      </c>
      <c r="G104" s="25">
        <f t="shared" si="10"/>
        <v>66.75</v>
      </c>
      <c r="I104" s="13">
        <f t="shared" si="12"/>
        <v>1</v>
      </c>
      <c r="J104" s="13">
        <f t="shared" si="13"/>
        <v>6</v>
      </c>
      <c r="K104" s="13" t="str">
        <f t="shared" si="11"/>
        <v>отр</v>
      </c>
      <c r="L104" s="26">
        <f>SUM(I$7:I113)</f>
        <v>75</v>
      </c>
    </row>
    <row r="105" spans="1:12" hidden="1" x14ac:dyDescent="0.2">
      <c r="A105" s="20">
        <f t="shared" si="8"/>
        <v>37723</v>
      </c>
      <c r="B105" s="21"/>
      <c r="C105" s="21"/>
      <c r="D105" s="21"/>
      <c r="E105" s="21">
        <f t="shared" si="9"/>
        <v>0</v>
      </c>
      <c r="F105" s="21"/>
      <c r="G105" s="22">
        <f t="shared" si="10"/>
        <v>0</v>
      </c>
      <c r="I105" s="13">
        <f t="shared" si="12"/>
        <v>0</v>
      </c>
      <c r="J105" s="13">
        <f t="shared" si="13"/>
        <v>5</v>
      </c>
      <c r="K105" s="13" t="str">
        <f t="shared" si="11"/>
        <v>полож</v>
      </c>
      <c r="L105" s="26">
        <f>SUM(I$7:I114)</f>
        <v>76</v>
      </c>
    </row>
    <row r="106" spans="1:12" hidden="1" x14ac:dyDescent="0.2">
      <c r="A106" s="20">
        <f t="shared" si="8"/>
        <v>37724</v>
      </c>
      <c r="B106" s="21"/>
      <c r="C106" s="21"/>
      <c r="D106" s="21"/>
      <c r="E106" s="21">
        <f t="shared" si="9"/>
        <v>0</v>
      </c>
      <c r="F106" s="21"/>
      <c r="G106" s="22">
        <f t="shared" si="10"/>
        <v>0</v>
      </c>
      <c r="I106" s="13">
        <f t="shared" si="12"/>
        <v>0</v>
      </c>
      <c r="J106" s="13">
        <f t="shared" si="13"/>
        <v>5</v>
      </c>
      <c r="K106" s="13" t="str">
        <f t="shared" si="11"/>
        <v>полож</v>
      </c>
      <c r="L106" s="26">
        <f>SUM(I$7:I115)</f>
        <v>77</v>
      </c>
    </row>
    <row r="107" spans="1:12" x14ac:dyDescent="0.2">
      <c r="A107" s="23">
        <f t="shared" si="8"/>
        <v>37725</v>
      </c>
      <c r="B107" s="24">
        <f>B104+100</f>
        <v>12000</v>
      </c>
      <c r="C107" s="24"/>
      <c r="D107" s="24"/>
      <c r="E107" s="24">
        <f t="shared" si="9"/>
        <v>-12000</v>
      </c>
      <c r="F107" s="24">
        <f>SUBTOTAL(9,E$7:E116)</f>
        <v>-90000</v>
      </c>
      <c r="G107" s="25">
        <f t="shared" si="10"/>
        <v>112.5</v>
      </c>
      <c r="I107" s="13">
        <f t="shared" si="12"/>
        <v>1</v>
      </c>
      <c r="J107" s="13">
        <f t="shared" si="13"/>
        <v>6</v>
      </c>
      <c r="K107" s="13" t="str">
        <f t="shared" si="11"/>
        <v>отр</v>
      </c>
      <c r="L107" s="26">
        <f>SUM(I$7:I116)</f>
        <v>78</v>
      </c>
    </row>
    <row r="108" spans="1:12" x14ac:dyDescent="0.2">
      <c r="A108" s="23">
        <f t="shared" si="8"/>
        <v>37726</v>
      </c>
      <c r="B108" s="24">
        <f>B107+400</f>
        <v>12400</v>
      </c>
      <c r="C108" s="24"/>
      <c r="D108" s="24"/>
      <c r="E108" s="24">
        <f t="shared" si="9"/>
        <v>-12400</v>
      </c>
      <c r="F108" s="24">
        <f>SUBTOTAL(9,E$7:E117)</f>
        <v>-102200</v>
      </c>
      <c r="G108" s="25">
        <f t="shared" si="10"/>
        <v>127.75</v>
      </c>
      <c r="I108" s="13">
        <f t="shared" si="12"/>
        <v>1</v>
      </c>
      <c r="J108" s="13">
        <f t="shared" si="13"/>
        <v>6</v>
      </c>
      <c r="K108" s="13" t="str">
        <f t="shared" si="11"/>
        <v>отр</v>
      </c>
      <c r="L108" s="26">
        <f>SUM(I$7:I117)</f>
        <v>79</v>
      </c>
    </row>
    <row r="109" spans="1:12" x14ac:dyDescent="0.2">
      <c r="A109" s="23">
        <f t="shared" si="8"/>
        <v>37727</v>
      </c>
      <c r="B109" s="24">
        <f>B108-500</f>
        <v>11900</v>
      </c>
      <c r="C109" s="24">
        <v>80000</v>
      </c>
      <c r="D109" s="24"/>
      <c r="E109" s="24">
        <f t="shared" si="9"/>
        <v>68100</v>
      </c>
      <c r="F109" s="24">
        <f>SUBTOTAL(9,E$7:E118)</f>
        <v>-114300</v>
      </c>
      <c r="G109" s="25">
        <f t="shared" si="10"/>
        <v>142.875</v>
      </c>
      <c r="I109" s="13">
        <f t="shared" si="12"/>
        <v>1</v>
      </c>
      <c r="J109" s="13">
        <f t="shared" si="13"/>
        <v>6</v>
      </c>
      <c r="K109" s="13" t="str">
        <f t="shared" si="11"/>
        <v>отр</v>
      </c>
      <c r="L109" s="26">
        <f>SUM(I$7:I118)</f>
        <v>80</v>
      </c>
    </row>
    <row r="110" spans="1:12" x14ac:dyDescent="0.2">
      <c r="A110" s="23">
        <f t="shared" si="8"/>
        <v>37728</v>
      </c>
      <c r="B110" s="24">
        <f>B109+200</f>
        <v>12100</v>
      </c>
      <c r="C110" s="24"/>
      <c r="D110" s="24"/>
      <c r="E110" s="24">
        <f t="shared" si="9"/>
        <v>-12100</v>
      </c>
      <c r="F110" s="24">
        <f>SUBTOTAL(9,E$7:E119)</f>
        <v>-114300</v>
      </c>
      <c r="G110" s="25">
        <f t="shared" si="10"/>
        <v>142.875</v>
      </c>
      <c r="I110" s="13">
        <f t="shared" si="12"/>
        <v>1</v>
      </c>
      <c r="J110" s="13">
        <f t="shared" si="13"/>
        <v>6</v>
      </c>
      <c r="K110" s="13" t="str">
        <f t="shared" si="11"/>
        <v>отр</v>
      </c>
      <c r="L110" s="26">
        <f>SUM(I$7:I119)</f>
        <v>80</v>
      </c>
    </row>
    <row r="111" spans="1:12" x14ac:dyDescent="0.2">
      <c r="A111" s="23">
        <f t="shared" si="8"/>
        <v>37729</v>
      </c>
      <c r="B111" s="24">
        <f>B110-100</f>
        <v>12000</v>
      </c>
      <c r="C111" s="24"/>
      <c r="D111" s="24"/>
      <c r="E111" s="24">
        <f t="shared" si="9"/>
        <v>-12000</v>
      </c>
      <c r="F111" s="24">
        <f>SUBTOTAL(9,E$7:E120)</f>
        <v>-114300</v>
      </c>
      <c r="G111" s="25">
        <f t="shared" si="10"/>
        <v>142.875</v>
      </c>
      <c r="I111" s="13">
        <f t="shared" si="12"/>
        <v>1</v>
      </c>
      <c r="J111" s="13">
        <f t="shared" si="13"/>
        <v>6</v>
      </c>
      <c r="K111" s="13" t="str">
        <f t="shared" si="11"/>
        <v>отр</v>
      </c>
      <c r="L111" s="26">
        <f>SUM(I$7:I120)</f>
        <v>80</v>
      </c>
    </row>
    <row r="112" spans="1:12" hidden="1" x14ac:dyDescent="0.2">
      <c r="A112" s="20">
        <f t="shared" si="8"/>
        <v>37730</v>
      </c>
      <c r="B112" s="21"/>
      <c r="C112" s="21"/>
      <c r="D112" s="21"/>
      <c r="E112" s="21">
        <f t="shared" si="9"/>
        <v>0</v>
      </c>
      <c r="F112" s="21"/>
      <c r="G112" s="22">
        <f t="shared" si="10"/>
        <v>0</v>
      </c>
      <c r="I112" s="13">
        <f t="shared" si="12"/>
        <v>0</v>
      </c>
      <c r="J112" s="13">
        <f t="shared" si="13"/>
        <v>5</v>
      </c>
      <c r="K112" s="13" t="str">
        <f t="shared" si="11"/>
        <v>полож</v>
      </c>
      <c r="L112" s="26">
        <f>SUM(I$7:I121)</f>
        <v>81</v>
      </c>
    </row>
    <row r="113" spans="1:12" hidden="1" x14ac:dyDescent="0.2">
      <c r="A113" s="20">
        <f t="shared" si="8"/>
        <v>37731</v>
      </c>
      <c r="B113" s="21"/>
      <c r="C113" s="21"/>
      <c r="D113" s="21"/>
      <c r="E113" s="21">
        <f t="shared" si="9"/>
        <v>0</v>
      </c>
      <c r="F113" s="21"/>
      <c r="G113" s="22">
        <f t="shared" si="10"/>
        <v>0</v>
      </c>
      <c r="I113" s="13">
        <f t="shared" si="12"/>
        <v>0</v>
      </c>
      <c r="J113" s="13">
        <f t="shared" si="13"/>
        <v>5</v>
      </c>
      <c r="K113" s="13" t="str">
        <f t="shared" si="11"/>
        <v>полож</v>
      </c>
      <c r="L113" s="26">
        <f>SUM(I$7:I122)</f>
        <v>82</v>
      </c>
    </row>
    <row r="114" spans="1:12" x14ac:dyDescent="0.2">
      <c r="A114" s="23">
        <f t="shared" si="8"/>
        <v>37732</v>
      </c>
      <c r="B114" s="24">
        <f>B111+100</f>
        <v>12100</v>
      </c>
      <c r="C114" s="24"/>
      <c r="D114" s="24"/>
      <c r="E114" s="24">
        <f t="shared" si="9"/>
        <v>-12100</v>
      </c>
      <c r="F114" s="24">
        <f>SUBTOTAL(9,E$7:E123)</f>
        <v>-101200</v>
      </c>
      <c r="G114" s="25">
        <f t="shared" si="10"/>
        <v>126.5</v>
      </c>
      <c r="I114" s="13">
        <f t="shared" si="12"/>
        <v>1</v>
      </c>
      <c r="J114" s="13">
        <f t="shared" si="13"/>
        <v>6</v>
      </c>
      <c r="K114" s="13" t="str">
        <f t="shared" si="11"/>
        <v>отр</v>
      </c>
      <c r="L114" s="26">
        <f>SUM(I$7:I123)</f>
        <v>83</v>
      </c>
    </row>
    <row r="115" spans="1:12" x14ac:dyDescent="0.2">
      <c r="A115" s="23">
        <f t="shared" si="8"/>
        <v>37733</v>
      </c>
      <c r="B115" s="24">
        <f>B114+400</f>
        <v>12500</v>
      </c>
      <c r="C115" s="24"/>
      <c r="D115" s="24"/>
      <c r="E115" s="24">
        <f t="shared" si="9"/>
        <v>-12500</v>
      </c>
      <c r="F115" s="24">
        <f>SUBTOTAL(9,E$7:E124)</f>
        <v>-113500</v>
      </c>
      <c r="G115" s="25">
        <f t="shared" si="10"/>
        <v>141.875</v>
      </c>
      <c r="I115" s="13">
        <f t="shared" si="12"/>
        <v>1</v>
      </c>
      <c r="J115" s="13">
        <f t="shared" si="13"/>
        <v>6</v>
      </c>
      <c r="K115" s="13" t="str">
        <f t="shared" si="11"/>
        <v>отр</v>
      </c>
      <c r="L115" s="26">
        <f>SUM(I$7:I124)</f>
        <v>84</v>
      </c>
    </row>
    <row r="116" spans="1:12" x14ac:dyDescent="0.2">
      <c r="A116" s="23">
        <f t="shared" si="8"/>
        <v>37734</v>
      </c>
      <c r="B116" s="24">
        <f>B115-500</f>
        <v>12000</v>
      </c>
      <c r="C116" s="24"/>
      <c r="D116" s="24"/>
      <c r="E116" s="24">
        <f t="shared" si="9"/>
        <v>-12000</v>
      </c>
      <c r="F116" s="24">
        <f>SUBTOTAL(9,E$7:E125)</f>
        <v>-125700</v>
      </c>
      <c r="G116" s="25">
        <f t="shared" si="10"/>
        <v>157.125</v>
      </c>
      <c r="I116" s="13">
        <f t="shared" si="12"/>
        <v>1</v>
      </c>
      <c r="J116" s="13">
        <f t="shared" si="13"/>
        <v>6</v>
      </c>
      <c r="K116" s="13" t="str">
        <f t="shared" si="11"/>
        <v>отр</v>
      </c>
      <c r="L116" s="26">
        <f>SUM(I$7:I125)</f>
        <v>85</v>
      </c>
    </row>
    <row r="117" spans="1:12" x14ac:dyDescent="0.2">
      <c r="A117" s="23">
        <f t="shared" si="8"/>
        <v>37735</v>
      </c>
      <c r="B117" s="24">
        <f>B116+200</f>
        <v>12200</v>
      </c>
      <c r="C117" s="24"/>
      <c r="D117" s="24"/>
      <c r="E117" s="24">
        <f t="shared" si="9"/>
        <v>-12200</v>
      </c>
      <c r="F117" s="24">
        <f>SUBTOTAL(9,E$7:E126)</f>
        <v>-125700</v>
      </c>
      <c r="G117" s="25">
        <f t="shared" si="10"/>
        <v>157.125</v>
      </c>
      <c r="I117" s="13">
        <f t="shared" si="12"/>
        <v>1</v>
      </c>
      <c r="J117" s="13">
        <f t="shared" si="13"/>
        <v>6</v>
      </c>
      <c r="K117" s="13" t="str">
        <f t="shared" si="11"/>
        <v>отр</v>
      </c>
      <c r="L117" s="26">
        <f>SUM(I$7:I126)</f>
        <v>85</v>
      </c>
    </row>
    <row r="118" spans="1:12" x14ac:dyDescent="0.2">
      <c r="A118" s="23">
        <f t="shared" si="8"/>
        <v>37736</v>
      </c>
      <c r="B118" s="24">
        <f>B117-100</f>
        <v>12100</v>
      </c>
      <c r="C118" s="24"/>
      <c r="D118" s="24"/>
      <c r="E118" s="24">
        <f t="shared" si="9"/>
        <v>-12100</v>
      </c>
      <c r="F118" s="24">
        <f>SUBTOTAL(9,E$7:E127)</f>
        <v>-125700</v>
      </c>
      <c r="G118" s="25">
        <f t="shared" si="10"/>
        <v>157.125</v>
      </c>
      <c r="I118" s="13">
        <f t="shared" si="12"/>
        <v>1</v>
      </c>
      <c r="J118" s="13">
        <f t="shared" si="13"/>
        <v>6</v>
      </c>
      <c r="K118" s="13" t="str">
        <f t="shared" si="11"/>
        <v>отр</v>
      </c>
      <c r="L118" s="26">
        <f>SUM(I$7:I127)</f>
        <v>85</v>
      </c>
    </row>
    <row r="119" spans="1:12" hidden="1" x14ac:dyDescent="0.2">
      <c r="A119" s="20">
        <f t="shared" si="8"/>
        <v>37737</v>
      </c>
      <c r="B119" s="21"/>
      <c r="C119" s="21"/>
      <c r="D119" s="21"/>
      <c r="E119" s="21">
        <f t="shared" si="9"/>
        <v>0</v>
      </c>
      <c r="F119" s="21"/>
      <c r="G119" s="22">
        <f t="shared" si="10"/>
        <v>0</v>
      </c>
      <c r="I119" s="13">
        <f t="shared" si="12"/>
        <v>0</v>
      </c>
      <c r="J119" s="13">
        <f t="shared" si="13"/>
        <v>5</v>
      </c>
      <c r="K119" s="13" t="str">
        <f t="shared" si="11"/>
        <v>полож</v>
      </c>
      <c r="L119" s="26">
        <f>SUM(I$7:I128)</f>
        <v>86</v>
      </c>
    </row>
    <row r="120" spans="1:12" hidden="1" x14ac:dyDescent="0.2">
      <c r="A120" s="20">
        <f t="shared" si="8"/>
        <v>37738</v>
      </c>
      <c r="B120" s="21"/>
      <c r="C120" s="21"/>
      <c r="D120" s="21"/>
      <c r="E120" s="21">
        <f t="shared" si="9"/>
        <v>0</v>
      </c>
      <c r="F120" s="21"/>
      <c r="G120" s="22">
        <f t="shared" si="10"/>
        <v>0</v>
      </c>
      <c r="I120" s="13">
        <f t="shared" si="12"/>
        <v>0</v>
      </c>
      <c r="J120" s="13">
        <f t="shared" si="13"/>
        <v>5</v>
      </c>
      <c r="K120" s="13" t="str">
        <f t="shared" si="11"/>
        <v>полож</v>
      </c>
      <c r="L120" s="26">
        <f>SUM(I$7:I129)</f>
        <v>87</v>
      </c>
    </row>
    <row r="121" spans="1:12" x14ac:dyDescent="0.2">
      <c r="A121" s="23">
        <f t="shared" si="8"/>
        <v>37739</v>
      </c>
      <c r="B121" s="24">
        <f>B118+100</f>
        <v>12200</v>
      </c>
      <c r="C121" s="24"/>
      <c r="D121" s="24"/>
      <c r="E121" s="24">
        <f t="shared" si="9"/>
        <v>-12200</v>
      </c>
      <c r="F121" s="24">
        <f>SUBTOTAL(9,E$7:E130)</f>
        <v>-138900</v>
      </c>
      <c r="G121" s="25">
        <f t="shared" si="10"/>
        <v>173.625</v>
      </c>
      <c r="I121" s="13">
        <f t="shared" si="12"/>
        <v>1</v>
      </c>
      <c r="J121" s="13">
        <f t="shared" si="13"/>
        <v>6</v>
      </c>
      <c r="K121" s="13" t="str">
        <f t="shared" si="11"/>
        <v>отр</v>
      </c>
      <c r="L121" s="26">
        <f>SUM(I$7:I130)</f>
        <v>88</v>
      </c>
    </row>
    <row r="122" spans="1:12" x14ac:dyDescent="0.2">
      <c r="A122" s="23">
        <f t="shared" si="8"/>
        <v>37740</v>
      </c>
      <c r="B122" s="24">
        <f>B121+400</f>
        <v>12600</v>
      </c>
      <c r="C122" s="24">
        <v>50000</v>
      </c>
      <c r="D122" s="24"/>
      <c r="E122" s="24">
        <f t="shared" si="9"/>
        <v>37400</v>
      </c>
      <c r="F122" s="24">
        <f>SUBTOTAL(9,E$7:E131)</f>
        <v>-151300</v>
      </c>
      <c r="G122" s="25">
        <f t="shared" si="10"/>
        <v>189.125</v>
      </c>
      <c r="I122" s="13">
        <f t="shared" si="12"/>
        <v>1</v>
      </c>
      <c r="J122" s="13">
        <f t="shared" si="13"/>
        <v>6</v>
      </c>
      <c r="K122" s="13" t="str">
        <f t="shared" si="11"/>
        <v>отр</v>
      </c>
      <c r="L122" s="26">
        <f>SUM(I$7:I131)</f>
        <v>89</v>
      </c>
    </row>
    <row r="123" spans="1:12" x14ac:dyDescent="0.2">
      <c r="A123" s="23">
        <f t="shared" si="8"/>
        <v>37741</v>
      </c>
      <c r="B123" s="24">
        <f>B122-500</f>
        <v>12100</v>
      </c>
      <c r="C123" s="24"/>
      <c r="D123" s="24"/>
      <c r="E123" s="24">
        <f t="shared" si="9"/>
        <v>-12100</v>
      </c>
      <c r="F123" s="24">
        <f>SUBTOTAL(9,E$7:E132)</f>
        <v>-163600</v>
      </c>
      <c r="G123" s="25">
        <f t="shared" si="10"/>
        <v>204.5</v>
      </c>
      <c r="I123" s="13">
        <f t="shared" si="12"/>
        <v>1</v>
      </c>
      <c r="J123" s="13">
        <f t="shared" si="13"/>
        <v>6</v>
      </c>
      <c r="K123" s="13" t="str">
        <f t="shared" si="11"/>
        <v>отр</v>
      </c>
      <c r="L123" s="26">
        <f>SUM(I$7:I132)</f>
        <v>90</v>
      </c>
    </row>
    <row r="124" spans="1:12" x14ac:dyDescent="0.2">
      <c r="A124" s="23">
        <f t="shared" si="8"/>
        <v>37742</v>
      </c>
      <c r="B124" s="24">
        <f>B123+200</f>
        <v>12300</v>
      </c>
      <c r="C124" s="24"/>
      <c r="D124" s="24"/>
      <c r="E124" s="24">
        <f t="shared" si="9"/>
        <v>-12300</v>
      </c>
      <c r="F124" s="24">
        <f>SUBTOTAL(9,E$7:E133)</f>
        <v>-163600</v>
      </c>
      <c r="G124" s="25">
        <f t="shared" si="10"/>
        <v>204.5</v>
      </c>
      <c r="I124" s="13">
        <f t="shared" si="12"/>
        <v>1</v>
      </c>
      <c r="J124" s="13">
        <f t="shared" si="13"/>
        <v>6</v>
      </c>
      <c r="K124" s="13" t="str">
        <f t="shared" si="11"/>
        <v>отр</v>
      </c>
      <c r="L124" s="26">
        <f>SUM(I$7:I133)</f>
        <v>90</v>
      </c>
    </row>
    <row r="125" spans="1:12" x14ac:dyDescent="0.2">
      <c r="A125" s="23">
        <f t="shared" si="8"/>
        <v>37743</v>
      </c>
      <c r="B125" s="24">
        <f>B124-100</f>
        <v>12200</v>
      </c>
      <c r="C125" s="24"/>
      <c r="D125" s="24"/>
      <c r="E125" s="24">
        <f t="shared" si="9"/>
        <v>-12200</v>
      </c>
      <c r="F125" s="24">
        <f>SUBTOTAL(9,E$7:E134)</f>
        <v>-163600</v>
      </c>
      <c r="G125" s="25">
        <f t="shared" si="10"/>
        <v>204.5</v>
      </c>
      <c r="I125" s="13">
        <f t="shared" si="12"/>
        <v>1</v>
      </c>
      <c r="J125" s="13">
        <f t="shared" si="13"/>
        <v>6</v>
      </c>
      <c r="K125" s="13" t="str">
        <f t="shared" si="11"/>
        <v>отр</v>
      </c>
      <c r="L125" s="26">
        <f>SUM(I$7:I134)</f>
        <v>90</v>
      </c>
    </row>
    <row r="126" spans="1:12" hidden="1" x14ac:dyDescent="0.2">
      <c r="A126" s="20">
        <f t="shared" si="8"/>
        <v>37744</v>
      </c>
      <c r="B126" s="21"/>
      <c r="C126" s="21"/>
      <c r="D126" s="21"/>
      <c r="E126" s="21">
        <f t="shared" si="9"/>
        <v>0</v>
      </c>
      <c r="F126" s="21"/>
      <c r="G126" s="22">
        <f t="shared" si="10"/>
        <v>0</v>
      </c>
      <c r="I126" s="13">
        <f t="shared" si="12"/>
        <v>0</v>
      </c>
      <c r="J126" s="13">
        <f t="shared" si="13"/>
        <v>5</v>
      </c>
      <c r="K126" s="13" t="str">
        <f t="shared" si="11"/>
        <v>полож</v>
      </c>
      <c r="L126" s="26">
        <f>SUM(I$7:I135)</f>
        <v>91</v>
      </c>
    </row>
    <row r="127" spans="1:12" hidden="1" x14ac:dyDescent="0.2">
      <c r="A127" s="20">
        <f t="shared" si="8"/>
        <v>37745</v>
      </c>
      <c r="B127" s="21"/>
      <c r="C127" s="21"/>
      <c r="D127" s="21"/>
      <c r="E127" s="21">
        <f t="shared" si="9"/>
        <v>0</v>
      </c>
      <c r="F127" s="21"/>
      <c r="G127" s="22">
        <f t="shared" si="10"/>
        <v>0</v>
      </c>
      <c r="I127" s="13">
        <f t="shared" si="12"/>
        <v>0</v>
      </c>
      <c r="J127" s="13">
        <f t="shared" si="13"/>
        <v>5</v>
      </c>
      <c r="K127" s="13" t="str">
        <f t="shared" si="11"/>
        <v>полож</v>
      </c>
      <c r="L127" s="26">
        <f>SUM(I$7:I136)</f>
        <v>92</v>
      </c>
    </row>
    <row r="128" spans="1:12" x14ac:dyDescent="0.2">
      <c r="A128" s="23">
        <f t="shared" si="8"/>
        <v>37746</v>
      </c>
      <c r="B128" s="24">
        <f>B125+100</f>
        <v>12300</v>
      </c>
      <c r="C128" s="24"/>
      <c r="D128" s="24"/>
      <c r="E128" s="24">
        <f t="shared" si="9"/>
        <v>-12300</v>
      </c>
      <c r="F128" s="24">
        <f>SUBTOTAL(9,E$7:E137)</f>
        <v>-201100</v>
      </c>
      <c r="G128" s="25">
        <f t="shared" si="10"/>
        <v>251.375</v>
      </c>
      <c r="I128" s="13">
        <f t="shared" si="12"/>
        <v>1</v>
      </c>
      <c r="J128" s="13">
        <f t="shared" si="13"/>
        <v>6</v>
      </c>
      <c r="K128" s="13" t="str">
        <f t="shared" si="11"/>
        <v>отр</v>
      </c>
      <c r="L128" s="26">
        <f>SUM(I$7:I137)</f>
        <v>93</v>
      </c>
    </row>
    <row r="129" spans="1:12" x14ac:dyDescent="0.2">
      <c r="A129" s="23">
        <f t="shared" si="8"/>
        <v>37747</v>
      </c>
      <c r="B129" s="24">
        <f>B128+400</f>
        <v>12700</v>
      </c>
      <c r="C129" s="24"/>
      <c r="D129" s="24">
        <v>24000</v>
      </c>
      <c r="E129" s="24">
        <f t="shared" si="9"/>
        <v>11300</v>
      </c>
      <c r="F129" s="24">
        <f>SUBTOTAL(9,E$7:E138)</f>
        <v>36400</v>
      </c>
      <c r="G129" s="25" t="str">
        <f t="shared" si="10"/>
        <v/>
      </c>
      <c r="I129" s="13">
        <f t="shared" si="12"/>
        <v>1</v>
      </c>
      <c r="J129" s="13">
        <f t="shared" si="13"/>
        <v>6</v>
      </c>
      <c r="K129" s="13" t="str">
        <f t="shared" si="11"/>
        <v>полож</v>
      </c>
      <c r="L129" s="26">
        <f>SUM(I$7:I138)</f>
        <v>94</v>
      </c>
    </row>
    <row r="130" spans="1:12" x14ac:dyDescent="0.2">
      <c r="A130" s="23">
        <f t="shared" si="8"/>
        <v>37748</v>
      </c>
      <c r="B130" s="24">
        <f>B129-500</f>
        <v>12200</v>
      </c>
      <c r="C130" s="24"/>
      <c r="D130" s="24"/>
      <c r="E130" s="24">
        <f t="shared" si="9"/>
        <v>-12200</v>
      </c>
      <c r="F130" s="24">
        <f>SUBTOTAL(9,E$7:E139)</f>
        <v>24000</v>
      </c>
      <c r="G130" s="25" t="str">
        <f t="shared" si="10"/>
        <v/>
      </c>
      <c r="I130" s="13">
        <f t="shared" si="12"/>
        <v>1</v>
      </c>
      <c r="J130" s="13">
        <f t="shared" si="13"/>
        <v>6</v>
      </c>
      <c r="K130" s="13" t="str">
        <f t="shared" si="11"/>
        <v>полож</v>
      </c>
      <c r="L130" s="26">
        <f>SUM(I$7:I139)</f>
        <v>95</v>
      </c>
    </row>
    <row r="131" spans="1:12" x14ac:dyDescent="0.2">
      <c r="A131" s="23">
        <f t="shared" si="8"/>
        <v>37749</v>
      </c>
      <c r="B131" s="24">
        <f>B130+200</f>
        <v>12400</v>
      </c>
      <c r="C131" s="24"/>
      <c r="D131" s="24"/>
      <c r="E131" s="24">
        <f t="shared" si="9"/>
        <v>-12400</v>
      </c>
      <c r="F131" s="24">
        <f>SUBTOTAL(9,E$7:E140)</f>
        <v>24000</v>
      </c>
      <c r="G131" s="25" t="str">
        <f t="shared" si="10"/>
        <v/>
      </c>
      <c r="I131" s="13">
        <f t="shared" si="12"/>
        <v>1</v>
      </c>
      <c r="J131" s="13">
        <f t="shared" si="13"/>
        <v>6</v>
      </c>
      <c r="K131" s="13" t="str">
        <f t="shared" si="11"/>
        <v>полож</v>
      </c>
      <c r="L131" s="26">
        <f>SUM(I$7:I140)</f>
        <v>95</v>
      </c>
    </row>
    <row r="132" spans="1:12" x14ac:dyDescent="0.2">
      <c r="A132" s="23">
        <f t="shared" si="8"/>
        <v>37750</v>
      </c>
      <c r="B132" s="24">
        <f>B131-100</f>
        <v>12300</v>
      </c>
      <c r="C132" s="24"/>
      <c r="D132" s="24"/>
      <c r="E132" s="24">
        <f t="shared" si="9"/>
        <v>-12300</v>
      </c>
      <c r="F132" s="24">
        <f>SUBTOTAL(9,E$7:E141)</f>
        <v>24000</v>
      </c>
      <c r="G132" s="25" t="str">
        <f t="shared" si="10"/>
        <v/>
      </c>
      <c r="I132" s="13">
        <f t="shared" si="12"/>
        <v>1</v>
      </c>
      <c r="J132" s="13">
        <f t="shared" si="13"/>
        <v>6</v>
      </c>
      <c r="K132" s="13" t="str">
        <f t="shared" si="11"/>
        <v>полож</v>
      </c>
      <c r="L132" s="26">
        <f>SUM(I$7:I141)</f>
        <v>95</v>
      </c>
    </row>
    <row r="133" spans="1:12" hidden="1" x14ac:dyDescent="0.2">
      <c r="A133" s="20">
        <f t="shared" si="8"/>
        <v>37751</v>
      </c>
      <c r="B133" s="21"/>
      <c r="C133" s="21"/>
      <c r="D133" s="21"/>
      <c r="E133" s="21">
        <f t="shared" si="9"/>
        <v>0</v>
      </c>
      <c r="F133" s="21"/>
      <c r="G133" s="22">
        <f t="shared" si="10"/>
        <v>0</v>
      </c>
      <c r="I133" s="13">
        <f t="shared" si="12"/>
        <v>0</v>
      </c>
      <c r="J133" s="13">
        <f t="shared" si="13"/>
        <v>5</v>
      </c>
      <c r="K133" s="13" t="str">
        <f t="shared" si="11"/>
        <v>полож</v>
      </c>
      <c r="L133" s="26">
        <f>SUM(I$7:I142)</f>
        <v>96</v>
      </c>
    </row>
    <row r="134" spans="1:12" hidden="1" x14ac:dyDescent="0.2">
      <c r="A134" s="20">
        <f t="shared" ref="A134:A146" si="14">A133+1</f>
        <v>37752</v>
      </c>
      <c r="B134" s="21"/>
      <c r="C134" s="21"/>
      <c r="D134" s="21"/>
      <c r="E134" s="21">
        <f t="shared" si="9"/>
        <v>0</v>
      </c>
      <c r="F134" s="21"/>
      <c r="G134" s="22">
        <f t="shared" si="10"/>
        <v>0</v>
      </c>
      <c r="I134" s="13">
        <f t="shared" si="12"/>
        <v>0</v>
      </c>
      <c r="J134" s="13">
        <f t="shared" si="13"/>
        <v>5</v>
      </c>
      <c r="K134" s="13" t="str">
        <f t="shared" si="11"/>
        <v>полож</v>
      </c>
      <c r="L134" s="26">
        <f>SUM(I$7:I143)</f>
        <v>97</v>
      </c>
    </row>
    <row r="135" spans="1:12" x14ac:dyDescent="0.2">
      <c r="A135" s="23">
        <f t="shared" si="14"/>
        <v>37753</v>
      </c>
      <c r="B135" s="24">
        <f>B132+100</f>
        <v>12400</v>
      </c>
      <c r="C135" s="24"/>
      <c r="D135" s="24"/>
      <c r="E135" s="24">
        <f t="shared" si="9"/>
        <v>-12400</v>
      </c>
      <c r="F135" s="24">
        <f>SUBTOTAL(9,E$7:E144)</f>
        <v>-13800</v>
      </c>
      <c r="G135" s="25">
        <f t="shared" si="10"/>
        <v>17.25</v>
      </c>
      <c r="I135" s="13">
        <f t="shared" si="12"/>
        <v>1</v>
      </c>
      <c r="J135" s="13">
        <f t="shared" si="13"/>
        <v>6</v>
      </c>
      <c r="K135" s="13" t="str">
        <f t="shared" si="11"/>
        <v>отр</v>
      </c>
      <c r="L135" s="26">
        <f>SUM(I$7:I144)</f>
        <v>98</v>
      </c>
    </row>
    <row r="136" spans="1:12" x14ac:dyDescent="0.2">
      <c r="A136" s="23">
        <f t="shared" si="14"/>
        <v>37754</v>
      </c>
      <c r="B136" s="24">
        <f>B135+400</f>
        <v>12800</v>
      </c>
      <c r="C136" s="24"/>
      <c r="D136" s="24"/>
      <c r="E136" s="24">
        <f t="shared" ref="E136:E146" si="15">-B136+C136+D136</f>
        <v>-12800</v>
      </c>
      <c r="F136" s="24">
        <f>SUBTOTAL(9,E$7:E145)</f>
        <v>-26400</v>
      </c>
      <c r="G136" s="25">
        <f t="shared" ref="G136:G146" si="16">IF(F136&gt;0,"",F136*G$1)</f>
        <v>33</v>
      </c>
      <c r="I136" s="13">
        <f t="shared" si="12"/>
        <v>1</v>
      </c>
      <c r="J136" s="13">
        <f t="shared" si="13"/>
        <v>6</v>
      </c>
      <c r="K136" s="13" t="str">
        <f t="shared" ref="K136:K146" si="17">IF(F136&lt;0,"отр","полож")</f>
        <v>отр</v>
      </c>
      <c r="L136" s="26">
        <f>SUM(I$7:I145)</f>
        <v>99</v>
      </c>
    </row>
    <row r="137" spans="1:12" x14ac:dyDescent="0.2">
      <c r="A137" s="23">
        <f t="shared" si="14"/>
        <v>37755</v>
      </c>
      <c r="B137" s="24">
        <f>B136-500</f>
        <v>12300</v>
      </c>
      <c r="C137" s="24"/>
      <c r="D137" s="24"/>
      <c r="E137" s="24">
        <f t="shared" si="15"/>
        <v>-12300</v>
      </c>
      <c r="F137" s="24">
        <f>SUBTOTAL(9,E$7:E146)</f>
        <v>-38900</v>
      </c>
      <c r="G137" s="25">
        <f t="shared" si="16"/>
        <v>48.625</v>
      </c>
      <c r="I137" s="13">
        <f t="shared" si="12"/>
        <v>1</v>
      </c>
      <c r="J137" s="13">
        <f t="shared" si="13"/>
        <v>6</v>
      </c>
      <c r="K137" s="13" t="str">
        <f t="shared" si="17"/>
        <v>отр</v>
      </c>
      <c r="L137" s="26">
        <f>SUM(I$7:I146)</f>
        <v>100</v>
      </c>
    </row>
    <row r="138" spans="1:12" x14ac:dyDescent="0.2">
      <c r="A138" s="23">
        <f t="shared" si="14"/>
        <v>37756</v>
      </c>
      <c r="B138" s="24">
        <f>B137+200</f>
        <v>12500</v>
      </c>
      <c r="C138" s="24">
        <v>250000</v>
      </c>
      <c r="D138" s="24"/>
      <c r="E138" s="24">
        <f t="shared" si="15"/>
        <v>237500</v>
      </c>
      <c r="F138" s="24">
        <f>SUBTOTAL(9,E$7:E147)</f>
        <v>-38900</v>
      </c>
      <c r="G138" s="25">
        <f t="shared" si="16"/>
        <v>48.625</v>
      </c>
      <c r="I138" s="13">
        <f t="shared" si="12"/>
        <v>1</v>
      </c>
      <c r="J138" s="13">
        <f t="shared" si="13"/>
        <v>6</v>
      </c>
      <c r="K138" s="13" t="str">
        <f t="shared" si="17"/>
        <v>отр</v>
      </c>
      <c r="L138" s="26">
        <f>SUM(I$7:I147)</f>
        <v>100</v>
      </c>
    </row>
    <row r="139" spans="1:12" x14ac:dyDescent="0.2">
      <c r="A139" s="23">
        <f t="shared" si="14"/>
        <v>37757</v>
      </c>
      <c r="B139" s="24">
        <f>B138-100</f>
        <v>12400</v>
      </c>
      <c r="C139" s="24"/>
      <c r="D139" s="24"/>
      <c r="E139" s="24">
        <f t="shared" si="15"/>
        <v>-12400</v>
      </c>
      <c r="F139" s="24"/>
      <c r="G139" s="25">
        <f t="shared" si="16"/>
        <v>0</v>
      </c>
      <c r="I139" s="13">
        <f t="shared" si="12"/>
        <v>1</v>
      </c>
      <c r="J139" s="13">
        <f t="shared" si="13"/>
        <v>6</v>
      </c>
      <c r="K139" s="13" t="str">
        <f t="shared" si="17"/>
        <v>полож</v>
      </c>
      <c r="L139" s="26">
        <f>SUM(I$7:I148)</f>
        <v>100</v>
      </c>
    </row>
    <row r="140" spans="1:12" hidden="1" x14ac:dyDescent="0.2">
      <c r="A140" s="20">
        <f t="shared" si="14"/>
        <v>37758</v>
      </c>
      <c r="B140" s="21"/>
      <c r="C140" s="21"/>
      <c r="D140" s="21"/>
      <c r="E140" s="21">
        <f t="shared" si="15"/>
        <v>0</v>
      </c>
      <c r="F140" s="21"/>
      <c r="G140" s="22">
        <f t="shared" si="16"/>
        <v>0</v>
      </c>
      <c r="I140" s="13">
        <f t="shared" ref="I140:I146" si="18">NETWORKDAYS(A140,A140,)</f>
        <v>0</v>
      </c>
      <c r="J140" s="13">
        <f t="shared" si="13"/>
        <v>5</v>
      </c>
      <c r="K140" s="13" t="str">
        <f t="shared" si="17"/>
        <v>полож</v>
      </c>
      <c r="L140" s="26">
        <f>SUM(I$7:I149)</f>
        <v>100</v>
      </c>
    </row>
    <row r="141" spans="1:12" hidden="1" x14ac:dyDescent="0.2">
      <c r="A141" s="20">
        <f t="shared" si="14"/>
        <v>37759</v>
      </c>
      <c r="B141" s="21"/>
      <c r="C141" s="21"/>
      <c r="D141" s="21"/>
      <c r="E141" s="21">
        <f t="shared" si="15"/>
        <v>0</v>
      </c>
      <c r="F141" s="21"/>
      <c r="G141" s="22">
        <f t="shared" si="16"/>
        <v>0</v>
      </c>
      <c r="I141" s="13">
        <f t="shared" si="18"/>
        <v>0</v>
      </c>
      <c r="J141" s="13">
        <f t="shared" si="13"/>
        <v>5</v>
      </c>
      <c r="K141" s="13" t="str">
        <f t="shared" si="17"/>
        <v>полож</v>
      </c>
      <c r="L141" s="26">
        <f>SUM(I$7:I150)</f>
        <v>100</v>
      </c>
    </row>
    <row r="142" spans="1:12" x14ac:dyDescent="0.2">
      <c r="A142" s="23">
        <f t="shared" si="14"/>
        <v>37760</v>
      </c>
      <c r="B142" s="24">
        <f>B139+100</f>
        <v>12500</v>
      </c>
      <c r="C142" s="24"/>
      <c r="D142" s="24"/>
      <c r="E142" s="24">
        <f t="shared" si="15"/>
        <v>-12500</v>
      </c>
      <c r="F142" s="24"/>
      <c r="G142" s="25">
        <f t="shared" si="16"/>
        <v>0</v>
      </c>
      <c r="I142" s="13">
        <f t="shared" si="18"/>
        <v>1</v>
      </c>
      <c r="J142" s="13">
        <f t="shared" si="13"/>
        <v>6</v>
      </c>
      <c r="K142" s="13" t="str">
        <f t="shared" si="17"/>
        <v>полож</v>
      </c>
      <c r="L142" s="26">
        <f>SUM(I$7:I151)</f>
        <v>100</v>
      </c>
    </row>
    <row r="143" spans="1:12" x14ac:dyDescent="0.2">
      <c r="A143" s="23">
        <f t="shared" si="14"/>
        <v>37761</v>
      </c>
      <c r="B143" s="24">
        <f>B142+400</f>
        <v>12900</v>
      </c>
      <c r="C143" s="24"/>
      <c r="D143" s="24"/>
      <c r="E143" s="24">
        <f t="shared" si="15"/>
        <v>-12900</v>
      </c>
      <c r="F143" s="24"/>
      <c r="G143" s="25">
        <f t="shared" si="16"/>
        <v>0</v>
      </c>
      <c r="I143" s="13">
        <f t="shared" si="18"/>
        <v>1</v>
      </c>
      <c r="J143" s="13">
        <f t="shared" si="13"/>
        <v>6</v>
      </c>
      <c r="K143" s="13" t="str">
        <f t="shared" si="17"/>
        <v>полож</v>
      </c>
      <c r="L143" s="26">
        <f>SUM(I$7:I152)</f>
        <v>100</v>
      </c>
    </row>
    <row r="144" spans="1:12" x14ac:dyDescent="0.2">
      <c r="A144" s="23">
        <f t="shared" si="14"/>
        <v>37762</v>
      </c>
      <c r="B144" s="24">
        <f>B143-500</f>
        <v>12400</v>
      </c>
      <c r="C144" s="24"/>
      <c r="D144" s="24"/>
      <c r="E144" s="24">
        <f t="shared" si="15"/>
        <v>-12400</v>
      </c>
      <c r="F144" s="24"/>
      <c r="G144" s="25">
        <f t="shared" si="16"/>
        <v>0</v>
      </c>
      <c r="I144" s="13">
        <f t="shared" si="18"/>
        <v>1</v>
      </c>
      <c r="J144" s="13">
        <f t="shared" si="13"/>
        <v>6</v>
      </c>
      <c r="K144" s="13" t="str">
        <f t="shared" si="17"/>
        <v>полож</v>
      </c>
      <c r="L144" s="26">
        <f>SUM(I$7:I152)</f>
        <v>100</v>
      </c>
    </row>
    <row r="145" spans="1:12" x14ac:dyDescent="0.2">
      <c r="A145" s="23">
        <f t="shared" si="14"/>
        <v>37763</v>
      </c>
      <c r="B145" s="24">
        <f>B144+200</f>
        <v>12600</v>
      </c>
      <c r="C145" s="24"/>
      <c r="D145" s="24"/>
      <c r="E145" s="24">
        <f t="shared" si="15"/>
        <v>-12600</v>
      </c>
      <c r="F145" s="24"/>
      <c r="G145" s="25">
        <f t="shared" si="16"/>
        <v>0</v>
      </c>
      <c r="I145" s="13">
        <f t="shared" si="18"/>
        <v>1</v>
      </c>
      <c r="J145" s="13">
        <f t="shared" si="13"/>
        <v>6</v>
      </c>
      <c r="K145" s="13" t="str">
        <f t="shared" si="17"/>
        <v>полож</v>
      </c>
      <c r="L145" s="26">
        <f>SUM(I$7:I153)</f>
        <v>100</v>
      </c>
    </row>
    <row r="146" spans="1:12" x14ac:dyDescent="0.2">
      <c r="A146" s="23">
        <f t="shared" si="14"/>
        <v>37764</v>
      </c>
      <c r="B146" s="24">
        <f>B145-100</f>
        <v>12500</v>
      </c>
      <c r="C146" s="24"/>
      <c r="D146" s="24"/>
      <c r="E146" s="24">
        <f t="shared" si="15"/>
        <v>-12500</v>
      </c>
      <c r="F146" s="24"/>
      <c r="G146" s="25">
        <f t="shared" si="16"/>
        <v>0</v>
      </c>
      <c r="I146" s="13">
        <f t="shared" si="18"/>
        <v>1</v>
      </c>
      <c r="J146" s="13">
        <f t="shared" ref="J146" si="19">SUM(I139:I146)</f>
        <v>6</v>
      </c>
      <c r="K146" s="13" t="str">
        <f t="shared" si="17"/>
        <v>полож</v>
      </c>
      <c r="L146" s="26">
        <f>SUM(I$7:I154)</f>
        <v>100</v>
      </c>
    </row>
    <row r="147" spans="1:12" x14ac:dyDescent="0.2">
      <c r="A147" s="27"/>
      <c r="B147" s="26"/>
      <c r="C147" s="26"/>
      <c r="D147" s="26"/>
      <c r="E147" s="26"/>
      <c r="F147" s="26"/>
    </row>
    <row r="148" spans="1:12" x14ac:dyDescent="0.2">
      <c r="A148" s="27"/>
      <c r="B148" s="26"/>
      <c r="C148" s="26"/>
      <c r="D148" s="26"/>
      <c r="E148" s="26"/>
      <c r="F148" s="26"/>
    </row>
    <row r="149" spans="1:12" x14ac:dyDescent="0.2">
      <c r="A149" s="27"/>
      <c r="B149" s="26"/>
      <c r="C149" s="26"/>
      <c r="D149" s="26"/>
      <c r="E149" s="26"/>
      <c r="F149" s="26"/>
    </row>
    <row r="150" spans="1:12" x14ac:dyDescent="0.2">
      <c r="A150" s="27"/>
      <c r="B150" s="26"/>
      <c r="C150" s="26"/>
      <c r="D150" s="26"/>
      <c r="E150" s="26"/>
      <c r="F150" s="26"/>
    </row>
    <row r="151" spans="1:12" x14ac:dyDescent="0.2">
      <c r="A151" s="27"/>
      <c r="B151" s="26"/>
      <c r="C151" s="26"/>
      <c r="D151" s="26"/>
      <c r="E151" s="26"/>
      <c r="F151" s="26"/>
    </row>
    <row r="152" spans="1:12" x14ac:dyDescent="0.2">
      <c r="B152" s="26"/>
      <c r="C152" s="26"/>
      <c r="D152" s="26"/>
    </row>
    <row r="153" spans="1:12" x14ac:dyDescent="0.2">
      <c r="A153" s="29" t="s">
        <v>20</v>
      </c>
      <c r="B153" s="29"/>
      <c r="C153" s="29"/>
      <c r="D153" s="29"/>
      <c r="E153" s="29"/>
      <c r="F153" s="29"/>
      <c r="G153" s="29"/>
    </row>
    <row r="154" spans="1:12" ht="15" x14ac:dyDescent="0.25">
      <c r="A154" s="29" t="s">
        <v>21</v>
      </c>
      <c r="B154" s="29"/>
      <c r="C154" s="29"/>
      <c r="D154" s="29"/>
      <c r="E154" s="29"/>
      <c r="F154" s="29"/>
      <c r="G154" s="29"/>
    </row>
    <row r="155" spans="1:12" x14ac:dyDescent="0.2">
      <c r="A155" s="29" t="s">
        <v>8</v>
      </c>
      <c r="B155" s="29"/>
      <c r="C155" s="29"/>
      <c r="D155" s="29"/>
      <c r="E155" s="29"/>
      <c r="F155" s="29"/>
      <c r="G155" s="29"/>
    </row>
    <row r="156" spans="1:12" x14ac:dyDescent="0.2">
      <c r="A156" s="29" t="s">
        <v>9</v>
      </c>
      <c r="B156" s="29"/>
      <c r="C156" s="29"/>
      <c r="D156" s="29"/>
      <c r="E156" s="29"/>
      <c r="F156" s="29"/>
      <c r="G156" s="29"/>
    </row>
  </sheetData>
  <autoFilter ref="A1:G156" xr:uid="{34C01AB6-161A-4A48-91FA-633FCA1457F8}">
    <filterColumn colId="5">
      <colorFilter dxfId="0"/>
    </filterColumn>
  </autoFilter>
  <pageMargins left="0.4" right="0.43" top="0.54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тест1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sozidayu</dc:creator>
  <cp:lastModifiedBy>Stanislav Maevsky</cp:lastModifiedBy>
  <dcterms:created xsi:type="dcterms:W3CDTF">2015-06-05T18:19:34Z</dcterms:created>
  <dcterms:modified xsi:type="dcterms:W3CDTF">2021-03-30T08:00:20Z</dcterms:modified>
</cp:coreProperties>
</file>