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6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1FF73ABA-18A2-4B95-B608-3F3D77D81BE6}" xr6:coauthVersionLast="46" xr6:coauthVersionMax="46" xr10:uidLastSave="{00000000-0000-0000-0000-000000000000}"/>
  <bookViews>
    <workbookView xWindow="13155" yWindow="5115" windowWidth="24810" windowHeight="10710" activeTab="1" xr2:uid="{00000000-000D-0000-FFFF-FFFF00000000}"/>
  </bookViews>
  <sheets>
    <sheet name="раздой миша" sheetId="3" r:id="rId1"/>
    <sheet name="сухостой миша" sheetId="4" r:id="rId2"/>
  </sheets>
  <definedNames>
    <definedName name="solver_adj" localSheetId="0" hidden="1">'раздой миша'!$B$2:$B$14</definedName>
    <definedName name="solver_adj" localSheetId="1" hidden="1">'сухостой миша'!$B$2:$B$14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2</definedName>
    <definedName name="solver_eng" localSheetId="0" hidden="1">3</definedName>
    <definedName name="solver_eng" localSheetId="1" hidden="1">3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'раздой миша'!$B$2:$B$14</definedName>
    <definedName name="solver_lhs1" localSheetId="1" hidden="1">'сухостой миша'!$B$2:$B$14</definedName>
    <definedName name="solver_lhs2" localSheetId="0" hidden="1">'раздой миша'!$B$2:$B$5</definedName>
    <definedName name="solver_lhs2" localSheetId="1" hidden="1">'сухостой миша'!$B$2:$B$5</definedName>
    <definedName name="solver_lhs3" localSheetId="0" hidden="1">'раздой миша'!$B$6:$B$7</definedName>
    <definedName name="solver_lhs3" localSheetId="1" hidden="1">'сухостой миша'!$B$6:$B$7</definedName>
    <definedName name="solver_lhs4" localSheetId="0" hidden="1">'раздой миша'!$B$8:$B$14</definedName>
    <definedName name="solver_lhs4" localSheetId="1" hidden="1">'сухостой миша'!$B$8:$B$14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4</definedName>
    <definedName name="solver_num" localSheetId="1" hidden="1">4</definedName>
    <definedName name="solver_nwt" localSheetId="0" hidden="1">1</definedName>
    <definedName name="solver_nwt" localSheetId="1" hidden="1">1</definedName>
    <definedName name="solver_opt" localSheetId="0" hidden="1">'раздой миша'!$I$16</definedName>
    <definedName name="solver_opt" localSheetId="1" hidden="1">'сухостой миша'!$I$16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2</definedName>
    <definedName name="solver_rel1" localSheetId="0" hidden="1">3</definedName>
    <definedName name="solver_rel1" localSheetId="1" hidden="1">3</definedName>
    <definedName name="solver_rel2" localSheetId="0" hidden="1">1</definedName>
    <definedName name="solver_rel2" localSheetId="1" hidden="1">1</definedName>
    <definedName name="solver_rel3" localSheetId="0" hidden="1">1</definedName>
    <definedName name="solver_rel3" localSheetId="1" hidden="1">1</definedName>
    <definedName name="solver_rel4" localSheetId="0" hidden="1">1</definedName>
    <definedName name="solver_rel4" localSheetId="1" hidden="1">1</definedName>
    <definedName name="solver_rhs1" localSheetId="0" hidden="1">0</definedName>
    <definedName name="solver_rhs1" localSheetId="1" hidden="1">0</definedName>
    <definedName name="solver_rhs2" localSheetId="0" hidden="1">30</definedName>
    <definedName name="solver_rhs2" localSheetId="1" hidden="1">30</definedName>
    <definedName name="solver_rhs3" localSheetId="0" hidden="1">15</definedName>
    <definedName name="solver_rhs3" localSheetId="1" hidden="1">65</definedName>
    <definedName name="solver_rhs4" localSheetId="0" hidden="1">55</definedName>
    <definedName name="solver_rhs4" localSheetId="1" hidden="1">55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4" l="1"/>
  <c r="L32" i="4"/>
  <c r="C32" i="4"/>
  <c r="D32" i="4"/>
  <c r="E32" i="4"/>
  <c r="F32" i="4"/>
  <c r="G32" i="4"/>
  <c r="H32" i="4"/>
  <c r="I32" i="4"/>
  <c r="J32" i="4"/>
  <c r="K32" i="4"/>
  <c r="M32" i="4"/>
  <c r="B32" i="4"/>
  <c r="J46" i="4"/>
  <c r="K46" i="4"/>
  <c r="G46" i="4"/>
  <c r="E46" i="4"/>
  <c r="D46" i="4"/>
  <c r="C46" i="4"/>
  <c r="I46" i="4" l="1"/>
  <c r="F46" i="4"/>
  <c r="H46" i="4"/>
  <c r="M46" i="4"/>
  <c r="B46" i="4"/>
  <c r="C25" i="4"/>
  <c r="G25" i="4" s="1"/>
  <c r="C24" i="4"/>
  <c r="G24" i="4" s="1"/>
  <c r="C23" i="4"/>
  <c r="G23" i="4" s="1"/>
  <c r="C25" i="3"/>
  <c r="G25" i="3" s="1"/>
  <c r="C24" i="3"/>
  <c r="G24" i="3" s="1"/>
  <c r="C23" i="3"/>
  <c r="G23" i="3" s="1"/>
  <c r="B20" i="4"/>
  <c r="B16" i="4"/>
  <c r="C14" i="4"/>
  <c r="E14" i="4" s="1"/>
  <c r="C13" i="4"/>
  <c r="E13" i="4" s="1"/>
  <c r="C12" i="4"/>
  <c r="E12" i="4" s="1"/>
  <c r="C11" i="4"/>
  <c r="E11" i="4" s="1"/>
  <c r="C10" i="4"/>
  <c r="E10" i="4" s="1"/>
  <c r="C9" i="4"/>
  <c r="E9" i="4" s="1"/>
  <c r="H9" i="4" s="1"/>
  <c r="C8" i="4"/>
  <c r="E8" i="4" s="1"/>
  <c r="C7" i="4"/>
  <c r="E7" i="4" s="1"/>
  <c r="C6" i="4"/>
  <c r="E6" i="4" s="1"/>
  <c r="C5" i="4"/>
  <c r="E5" i="4" s="1"/>
  <c r="C4" i="4"/>
  <c r="E4" i="4" s="1"/>
  <c r="H3" i="4"/>
  <c r="G3" i="4"/>
  <c r="C3" i="4"/>
  <c r="C2" i="4"/>
  <c r="E2" i="4" s="1"/>
  <c r="B20" i="3"/>
  <c r="B16" i="3"/>
  <c r="C14" i="3"/>
  <c r="E14" i="3" s="1"/>
  <c r="H14" i="3" s="1"/>
  <c r="C13" i="3"/>
  <c r="E13" i="3" s="1"/>
  <c r="C12" i="3"/>
  <c r="E12" i="3" s="1"/>
  <c r="C11" i="3"/>
  <c r="E11" i="3" s="1"/>
  <c r="C10" i="3"/>
  <c r="E10" i="3" s="1"/>
  <c r="C9" i="3"/>
  <c r="E9" i="3" s="1"/>
  <c r="C8" i="3"/>
  <c r="E8" i="3" s="1"/>
  <c r="C7" i="3"/>
  <c r="E7" i="3" s="1"/>
  <c r="C6" i="3"/>
  <c r="E6" i="3" s="1"/>
  <c r="H6" i="3" s="1"/>
  <c r="C5" i="3"/>
  <c r="E5" i="3" s="1"/>
  <c r="C4" i="3"/>
  <c r="E4" i="3" s="1"/>
  <c r="H3" i="3"/>
  <c r="G3" i="3"/>
  <c r="C3" i="3"/>
  <c r="C2" i="3"/>
  <c r="C15" i="4" l="1"/>
  <c r="H2" i="4"/>
  <c r="G2" i="4"/>
  <c r="F2" i="4"/>
  <c r="F7" i="4"/>
  <c r="G7" i="4"/>
  <c r="H7" i="4"/>
  <c r="G10" i="4"/>
  <c r="F10" i="4"/>
  <c r="H10" i="4"/>
  <c r="G12" i="4"/>
  <c r="H12" i="4"/>
  <c r="F12" i="4"/>
  <c r="F14" i="4"/>
  <c r="H14" i="4"/>
  <c r="G14" i="4"/>
  <c r="F8" i="4"/>
  <c r="H8" i="4"/>
  <c r="G8" i="4"/>
  <c r="G4" i="4"/>
  <c r="F4" i="4"/>
  <c r="H4" i="4"/>
  <c r="H11" i="4"/>
  <c r="G11" i="4"/>
  <c r="F11" i="4"/>
  <c r="H5" i="4"/>
  <c r="G5" i="4"/>
  <c r="F5" i="4"/>
  <c r="F6" i="4"/>
  <c r="H6" i="4"/>
  <c r="G6" i="4"/>
  <c r="H13" i="4"/>
  <c r="G13" i="4"/>
  <c r="F13" i="4"/>
  <c r="F9" i="4"/>
  <c r="G9" i="4"/>
  <c r="G9" i="3"/>
  <c r="F9" i="3"/>
  <c r="H9" i="3"/>
  <c r="C15" i="3"/>
  <c r="G7" i="3"/>
  <c r="F7" i="3"/>
  <c r="H7" i="3"/>
  <c r="G8" i="3"/>
  <c r="F8" i="3"/>
  <c r="H8" i="3"/>
  <c r="H10" i="3"/>
  <c r="G10" i="3"/>
  <c r="F10" i="3"/>
  <c r="G11" i="3"/>
  <c r="F11" i="3"/>
  <c r="H11" i="3"/>
  <c r="G12" i="3"/>
  <c r="F12" i="3"/>
  <c r="H12" i="3"/>
  <c r="G13" i="3"/>
  <c r="F13" i="3"/>
  <c r="H13" i="3"/>
  <c r="F4" i="3"/>
  <c r="G4" i="3"/>
  <c r="H4" i="3"/>
  <c r="G5" i="3"/>
  <c r="F5" i="3"/>
  <c r="H5" i="3"/>
  <c r="F14" i="3"/>
  <c r="E2" i="3"/>
  <c r="F6" i="3"/>
  <c r="G6" i="3"/>
  <c r="G14" i="3"/>
  <c r="G15" i="4" l="1"/>
  <c r="G18" i="4" s="1"/>
  <c r="H15" i="4"/>
  <c r="H18" i="4" s="1"/>
  <c r="F15" i="4"/>
  <c r="F2" i="3"/>
  <c r="F15" i="3" s="1"/>
  <c r="H2" i="3"/>
  <c r="H15" i="3" s="1"/>
  <c r="H18" i="3" s="1"/>
  <c r="G2" i="3"/>
  <c r="G15" i="3" s="1"/>
  <c r="I16" i="4" l="1"/>
  <c r="I16" i="3"/>
  <c r="G18" i="3"/>
</calcChain>
</file>

<file path=xl/sharedStrings.xml><?xml version="1.0" encoding="utf-8"?>
<sst xmlns="http://schemas.openxmlformats.org/spreadsheetml/2006/main" count="69" uniqueCount="28">
  <si>
    <t>Корма</t>
  </si>
  <si>
    <t>Структура рациона,%</t>
  </si>
  <si>
    <t>Расчетная ЭКЕ</t>
  </si>
  <si>
    <t>Питательность 1 кг корма, ЭКЕ</t>
  </si>
  <si>
    <t>Количество корма</t>
  </si>
  <si>
    <t>ЭКЕ</t>
  </si>
  <si>
    <t>ПП,г</t>
  </si>
  <si>
    <t>Сахар,г</t>
  </si>
  <si>
    <t>Имеется в рационе</t>
  </si>
  <si>
    <t>Требуется в норме</t>
  </si>
  <si>
    <t>Отклонение по норме</t>
  </si>
  <si>
    <t>±0,1</t>
  </si>
  <si>
    <t>ПП</t>
  </si>
  <si>
    <t>Сахар</t>
  </si>
  <si>
    <t>Конц</t>
  </si>
  <si>
    <t>Сено тимофеечное</t>
  </si>
  <si>
    <t>солома пшеничная яровая</t>
  </si>
  <si>
    <t>силос кукурузный</t>
  </si>
  <si>
    <t>сенаж многолетних трав</t>
  </si>
  <si>
    <t>свекла кормовая</t>
  </si>
  <si>
    <t>меласса из свекла</t>
  </si>
  <si>
    <t>ячмень</t>
  </si>
  <si>
    <t>пшеница</t>
  </si>
  <si>
    <t>горох</t>
  </si>
  <si>
    <t>кукуруза</t>
  </si>
  <si>
    <t>жмых подсолнечный</t>
  </si>
  <si>
    <t>шрот рапсовый</t>
  </si>
  <si>
    <t>барда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</si>
</sst>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'сухостой миша'!$A$33</c:f>
              <c:strCache>
                <c:ptCount val="1"/>
                <c:pt idx="0">
                  <c:v>Сено тимофеечное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миша'!$B$33:$M$33</c:f>
              <c:numCache>
                <c:formatCode>General</c:formatCode>
                <c:ptCount val="12"/>
                <c:pt idx="0">
                  <c:v>9.5329770204105806</c:v>
                </c:pt>
                <c:pt idx="1">
                  <c:v>2.7469544648749999</c:v>
                </c:pt>
                <c:pt idx="2">
                  <c:v>2.3943905971478499</c:v>
                </c:pt>
                <c:pt idx="3">
                  <c:v>2.5482796596652602</c:v>
                </c:pt>
                <c:pt idx="4">
                  <c:v>3.1483954216463199</c:v>
                </c:pt>
                <c:pt idx="5">
                  <c:v>9.1234099498997807</c:v>
                </c:pt>
                <c:pt idx="6">
                  <c:v>3.44768098946198</c:v>
                </c:pt>
                <c:pt idx="7">
                  <c:v>0.64169858562476301</c:v>
                </c:pt>
                <c:pt idx="8">
                  <c:v>6.1792934018121599</c:v>
                </c:pt>
                <c:pt idx="9">
                  <c:v>3.64239018484021</c:v>
                </c:pt>
                <c:pt idx="10">
                  <c:v>3.3919331682384199</c:v>
                </c:pt>
                <c:pt idx="11">
                  <c:v>0.93849019573680204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6-4960-A5C9-6F701A66B6E7}"/>
            </c:ext>
          </c:extLst>
        </c:ser>
        <c:ser>
          <c:idx val="1"/>
          <c:order val="1"/>
          <c:tx>
            <c:strRef>
              <c:f>'сухостой миша'!$A$34</c:f>
              <c:strCache>
                <c:ptCount val="1"/>
                <c:pt idx="0">
                  <c:v>солома пшеничная яровая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миша'!$B$34:$M$34</c:f>
              <c:numCache>
                <c:formatCode>General</c:formatCode>
                <c:ptCount val="12"/>
                <c:pt idx="0">
                  <c:v>2.5140000441966599</c:v>
                </c:pt>
                <c:pt idx="1">
                  <c:v>2.0173610748734698</c:v>
                </c:pt>
                <c:pt idx="2">
                  <c:v>1.91506906236805</c:v>
                </c:pt>
                <c:pt idx="3">
                  <c:v>2.2013390020199899</c:v>
                </c:pt>
                <c:pt idx="4">
                  <c:v>1.5150403626543401</c:v>
                </c:pt>
                <c:pt idx="5">
                  <c:v>0.92207026602465902</c:v>
                </c:pt>
                <c:pt idx="6">
                  <c:v>1.9398970664392301</c:v>
                </c:pt>
                <c:pt idx="7">
                  <c:v>0.67390994997099196</c:v>
                </c:pt>
                <c:pt idx="8">
                  <c:v>1.6210689400222</c:v>
                </c:pt>
                <c:pt idx="9">
                  <c:v>1.2684134669885001</c:v>
                </c:pt>
                <c:pt idx="10">
                  <c:v>1.0993337540850301</c:v>
                </c:pt>
                <c:pt idx="11">
                  <c:v>18.951427631419499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6-4960-A5C9-6F701A66B6E7}"/>
            </c:ext>
          </c:extLst>
        </c:ser>
        <c:ser>
          <c:idx val="2"/>
          <c:order val="2"/>
          <c:tx>
            <c:strRef>
              <c:f>'сухостой миша'!$A$35</c:f>
              <c:strCache>
                <c:ptCount val="1"/>
                <c:pt idx="0">
                  <c:v>силос кукурузный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миша'!$B$35:$M$35</c:f>
              <c:numCache>
                <c:formatCode>General</c:formatCode>
                <c:ptCount val="12"/>
                <c:pt idx="0">
                  <c:v>12.4434969591316</c:v>
                </c:pt>
                <c:pt idx="1">
                  <c:v>15.8982551664027</c:v>
                </c:pt>
                <c:pt idx="2">
                  <c:v>14.0331587285238</c:v>
                </c:pt>
                <c:pt idx="3">
                  <c:v>12.478259441878601</c:v>
                </c:pt>
                <c:pt idx="4">
                  <c:v>16.9833207200601</c:v>
                </c:pt>
                <c:pt idx="5">
                  <c:v>11.902335778228201</c:v>
                </c:pt>
                <c:pt idx="6">
                  <c:v>12.560925332911401</c:v>
                </c:pt>
                <c:pt idx="7">
                  <c:v>11.2362974728652</c:v>
                </c:pt>
                <c:pt idx="8">
                  <c:v>8.0655775167252894</c:v>
                </c:pt>
                <c:pt idx="9">
                  <c:v>9.2337980732797202</c:v>
                </c:pt>
                <c:pt idx="10">
                  <c:v>9.1020829121123406</c:v>
                </c:pt>
                <c:pt idx="11">
                  <c:v>0.36483104338511602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6-4960-A5C9-6F701A66B6E7}"/>
            </c:ext>
          </c:extLst>
        </c:ser>
        <c:ser>
          <c:idx val="3"/>
          <c:order val="3"/>
          <c:tx>
            <c:strRef>
              <c:f>'сухостой миша'!$A$36</c:f>
              <c:strCache>
                <c:ptCount val="1"/>
                <c:pt idx="0">
                  <c:v>сенаж многолетних трав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миша'!$B$36:$M$36</c:f>
              <c:numCache>
                <c:formatCode>General</c:formatCode>
                <c:ptCount val="12"/>
                <c:pt idx="0">
                  <c:v>3.7038043002319201</c:v>
                </c:pt>
                <c:pt idx="1">
                  <c:v>5.5481401624139899</c:v>
                </c:pt>
                <c:pt idx="2">
                  <c:v>5.1541797056265004</c:v>
                </c:pt>
                <c:pt idx="3">
                  <c:v>5.6896198123468302</c:v>
                </c:pt>
                <c:pt idx="4">
                  <c:v>2.4233130644919201</c:v>
                </c:pt>
                <c:pt idx="5">
                  <c:v>2.5178205567808698</c:v>
                </c:pt>
                <c:pt idx="6">
                  <c:v>3.2272100268188901</c:v>
                </c:pt>
                <c:pt idx="7">
                  <c:v>4.1842889936594698</c:v>
                </c:pt>
                <c:pt idx="8">
                  <c:v>5.8473640881572999</c:v>
                </c:pt>
                <c:pt idx="9">
                  <c:v>5.5765102639722404</c:v>
                </c:pt>
                <c:pt idx="10">
                  <c:v>5.3542292934516196</c:v>
                </c:pt>
                <c:pt idx="11">
                  <c:v>9.6846896646935399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D6-4960-A5C9-6F701A66B6E7}"/>
            </c:ext>
          </c:extLst>
        </c:ser>
        <c:ser>
          <c:idx val="4"/>
          <c:order val="4"/>
          <c:tx>
            <c:strRef>
              <c:f>'сухостой миша'!$A$37</c:f>
              <c:strCache>
                <c:ptCount val="1"/>
                <c:pt idx="0">
                  <c:v>свекла кормовая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миша'!$B$37:$M$37</c:f>
              <c:numCache>
                <c:formatCode>General</c:formatCode>
                <c:ptCount val="12"/>
                <c:pt idx="0">
                  <c:v>8.7199235595396392</c:v>
                </c:pt>
                <c:pt idx="1">
                  <c:v>20.703073533317301</c:v>
                </c:pt>
                <c:pt idx="2">
                  <c:v>20.734765487136901</c:v>
                </c:pt>
                <c:pt idx="3">
                  <c:v>22.483978919398702</c:v>
                </c:pt>
                <c:pt idx="4">
                  <c:v>13.696772342088201</c:v>
                </c:pt>
                <c:pt idx="5">
                  <c:v>17.213836114704701</c:v>
                </c:pt>
                <c:pt idx="6">
                  <c:v>18.062627589860799</c:v>
                </c:pt>
                <c:pt idx="7">
                  <c:v>22.324227688955499</c:v>
                </c:pt>
                <c:pt idx="8">
                  <c:v>12.7692089985471</c:v>
                </c:pt>
                <c:pt idx="9">
                  <c:v>14.662889338223801</c:v>
                </c:pt>
                <c:pt idx="10">
                  <c:v>14.6799073122657</c:v>
                </c:pt>
                <c:pt idx="11">
                  <c:v>9.4568888301842797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D6-4960-A5C9-6F701A66B6E7}"/>
            </c:ext>
          </c:extLst>
        </c:ser>
        <c:ser>
          <c:idx val="5"/>
          <c:order val="5"/>
          <c:tx>
            <c:strRef>
              <c:f>'сухостой миша'!$A$38</c:f>
              <c:strCache>
                <c:ptCount val="1"/>
                <c:pt idx="0">
                  <c:v>меласса из свекла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миша'!$B$38:$M$38</c:f>
              <c:numCache>
                <c:formatCode>General</c:formatCode>
                <c:ptCount val="12"/>
                <c:pt idx="0">
                  <c:v>8.3571899380970702</c:v>
                </c:pt>
                <c:pt idx="1">
                  <c:v>4.1512366571869901</c:v>
                </c:pt>
                <c:pt idx="2">
                  <c:v>4.4673201885539804</c:v>
                </c:pt>
                <c:pt idx="3">
                  <c:v>3.8876009813964498</c:v>
                </c:pt>
                <c:pt idx="4">
                  <c:v>8.3570133651380694</c:v>
                </c:pt>
                <c:pt idx="5">
                  <c:v>9.0126454992059699</c:v>
                </c:pt>
                <c:pt idx="6">
                  <c:v>8.5006980786429001</c:v>
                </c:pt>
                <c:pt idx="7">
                  <c:v>8.3050074844400292</c:v>
                </c:pt>
                <c:pt idx="8">
                  <c:v>13.6658811639555</c:v>
                </c:pt>
                <c:pt idx="9">
                  <c:v>13.1330053200621</c:v>
                </c:pt>
                <c:pt idx="10">
                  <c:v>13.890499486354599</c:v>
                </c:pt>
                <c:pt idx="11">
                  <c:v>12.692672673360599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D6-4960-A5C9-6F701A66B6E7}"/>
            </c:ext>
          </c:extLst>
        </c:ser>
        <c:ser>
          <c:idx val="6"/>
          <c:order val="6"/>
          <c:tx>
            <c:strRef>
              <c:f>'сухостой миша'!$A$39</c:f>
              <c:strCache>
                <c:ptCount val="1"/>
                <c:pt idx="0">
                  <c:v>ячмень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миша'!$B$39:$M$39</c:f>
              <c:numCache>
                <c:formatCode>General</c:formatCode>
                <c:ptCount val="12"/>
                <c:pt idx="0">
                  <c:v>15.003973896614699</c:v>
                </c:pt>
                <c:pt idx="1">
                  <c:v>19.8872395238872</c:v>
                </c:pt>
                <c:pt idx="2">
                  <c:v>18.853067365922101</c:v>
                </c:pt>
                <c:pt idx="3">
                  <c:v>16.049594588182799</c:v>
                </c:pt>
                <c:pt idx="4">
                  <c:v>15.4405203393543</c:v>
                </c:pt>
                <c:pt idx="5">
                  <c:v>16.994426185853602</c:v>
                </c:pt>
                <c:pt idx="6">
                  <c:v>10.538885024554901</c:v>
                </c:pt>
                <c:pt idx="7">
                  <c:v>16.523528728404301</c:v>
                </c:pt>
                <c:pt idx="8">
                  <c:v>10.6611583195678</c:v>
                </c:pt>
                <c:pt idx="9">
                  <c:v>8.3368272050329004</c:v>
                </c:pt>
                <c:pt idx="10">
                  <c:v>6.6334561315193596</c:v>
                </c:pt>
                <c:pt idx="11">
                  <c:v>8.6725193415199708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D6-4960-A5C9-6F701A66B6E7}"/>
            </c:ext>
          </c:extLst>
        </c:ser>
        <c:ser>
          <c:idx val="7"/>
          <c:order val="7"/>
          <c:tx>
            <c:strRef>
              <c:f>'сухостой миша'!$A$40</c:f>
              <c:strCache>
                <c:ptCount val="1"/>
                <c:pt idx="0">
                  <c:v>пшеница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миша'!$B$40:$M$40</c:f>
              <c:numCache>
                <c:formatCode>General</c:formatCode>
                <c:ptCount val="12"/>
                <c:pt idx="0">
                  <c:v>11.588874525058401</c:v>
                </c:pt>
                <c:pt idx="1">
                  <c:v>3.3108658547263299</c:v>
                </c:pt>
                <c:pt idx="2">
                  <c:v>4.2211732440298402</c:v>
                </c:pt>
                <c:pt idx="3">
                  <c:v>3.9753639323681198</c:v>
                </c:pt>
                <c:pt idx="4">
                  <c:v>6.6901910082262797</c:v>
                </c:pt>
                <c:pt idx="5">
                  <c:v>3.7487427397423998</c:v>
                </c:pt>
                <c:pt idx="6">
                  <c:v>6.4358167202035199</c:v>
                </c:pt>
                <c:pt idx="7">
                  <c:v>2.0094655648831798</c:v>
                </c:pt>
                <c:pt idx="8">
                  <c:v>5.6648832848438202</c:v>
                </c:pt>
                <c:pt idx="9">
                  <c:v>5.0372490914302697</c:v>
                </c:pt>
                <c:pt idx="10">
                  <c:v>5.78366369485612</c:v>
                </c:pt>
                <c:pt idx="11">
                  <c:v>12.303877068244899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D6-4960-A5C9-6F701A66B6E7}"/>
            </c:ext>
          </c:extLst>
        </c:ser>
        <c:ser>
          <c:idx val="8"/>
          <c:order val="8"/>
          <c:tx>
            <c:strRef>
              <c:f>'сухостой миша'!$A$41</c:f>
              <c:strCache>
                <c:ptCount val="1"/>
                <c:pt idx="0">
                  <c:v>горох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миша'!$B$41:$M$41</c:f>
              <c:numCache>
                <c:formatCode>General</c:formatCode>
                <c:ptCount val="12"/>
                <c:pt idx="0">
                  <c:v>7.5785086941316004</c:v>
                </c:pt>
                <c:pt idx="1">
                  <c:v>11.3803819543636</c:v>
                </c:pt>
                <c:pt idx="2">
                  <c:v>12.216436928259499</c:v>
                </c:pt>
                <c:pt idx="3">
                  <c:v>13.3718676740391</c:v>
                </c:pt>
                <c:pt idx="4">
                  <c:v>7.0922914211638997</c:v>
                </c:pt>
                <c:pt idx="5">
                  <c:v>2.1901672128063301</c:v>
                </c:pt>
                <c:pt idx="6">
                  <c:v>7.1682957743306304</c:v>
                </c:pt>
                <c:pt idx="7">
                  <c:v>10.3388792898263</c:v>
                </c:pt>
                <c:pt idx="8">
                  <c:v>3.1424057466474098</c:v>
                </c:pt>
                <c:pt idx="9">
                  <c:v>3.9709878174098101</c:v>
                </c:pt>
                <c:pt idx="10">
                  <c:v>4.8112596734741402</c:v>
                </c:pt>
                <c:pt idx="11">
                  <c:v>4.39700030687934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D6-4960-A5C9-6F701A66B6E7}"/>
            </c:ext>
          </c:extLst>
        </c:ser>
        <c:ser>
          <c:idx val="9"/>
          <c:order val="9"/>
          <c:tx>
            <c:strRef>
              <c:f>'сухостой миша'!$A$42</c:f>
              <c:strCache>
                <c:ptCount val="1"/>
                <c:pt idx="0">
                  <c:v>кукуруза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миша'!$B$42:$M$42</c:f>
              <c:numCache>
                <c:formatCode>General</c:formatCode>
                <c:ptCount val="12"/>
                <c:pt idx="0">
                  <c:v>11.8639845960016</c:v>
                </c:pt>
                <c:pt idx="1">
                  <c:v>6.6982210852159598</c:v>
                </c:pt>
                <c:pt idx="2">
                  <c:v>8.1161744791263697</c:v>
                </c:pt>
                <c:pt idx="3">
                  <c:v>6.7776301669183399</c:v>
                </c:pt>
                <c:pt idx="4">
                  <c:v>9.1933848799870201</c:v>
                </c:pt>
                <c:pt idx="5">
                  <c:v>8.2158668951177098</c:v>
                </c:pt>
                <c:pt idx="6">
                  <c:v>7.7050290764931697</c:v>
                </c:pt>
                <c:pt idx="7">
                  <c:v>1.3516899332400401</c:v>
                </c:pt>
                <c:pt idx="8">
                  <c:v>5.4280640247001601</c:v>
                </c:pt>
                <c:pt idx="9">
                  <c:v>5.3838700910920796</c:v>
                </c:pt>
                <c:pt idx="10">
                  <c:v>5.8655067683477196</c:v>
                </c:pt>
                <c:pt idx="11">
                  <c:v>4.5839287927809096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D6-4960-A5C9-6F701A66B6E7}"/>
            </c:ext>
          </c:extLst>
        </c:ser>
        <c:ser>
          <c:idx val="10"/>
          <c:order val="10"/>
          <c:tx>
            <c:strRef>
              <c:f>'сухостой миша'!$A$43</c:f>
              <c:strCache>
                <c:ptCount val="1"/>
                <c:pt idx="0">
                  <c:v>жмых подсолнечный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миша'!$B$43:$M$43</c:f>
              <c:numCache>
                <c:formatCode>General</c:formatCode>
                <c:ptCount val="12"/>
                <c:pt idx="0">
                  <c:v>2.1524386221297802</c:v>
                </c:pt>
                <c:pt idx="1">
                  <c:v>0.69542604756434701</c:v>
                </c:pt>
                <c:pt idx="2">
                  <c:v>0.467370457249635</c:v>
                </c:pt>
                <c:pt idx="3">
                  <c:v>1.9379871711475201</c:v>
                </c:pt>
                <c:pt idx="4">
                  <c:v>2.3717682454564102</c:v>
                </c:pt>
                <c:pt idx="5">
                  <c:v>4.6838714749671402</c:v>
                </c:pt>
                <c:pt idx="6">
                  <c:v>3.34765014673104</c:v>
                </c:pt>
                <c:pt idx="7">
                  <c:v>4.8840250935986997</c:v>
                </c:pt>
                <c:pt idx="8">
                  <c:v>8.8369053944023896</c:v>
                </c:pt>
                <c:pt idx="9">
                  <c:v>10.2874998146081</c:v>
                </c:pt>
                <c:pt idx="10">
                  <c:v>10.619156060382601</c:v>
                </c:pt>
                <c:pt idx="11">
                  <c:v>10.683207593067101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D6-4960-A5C9-6F701A66B6E7}"/>
            </c:ext>
          </c:extLst>
        </c:ser>
        <c:ser>
          <c:idx val="11"/>
          <c:order val="11"/>
          <c:tx>
            <c:strRef>
              <c:f>'сухостой миша'!$A$44</c:f>
              <c:strCache>
                <c:ptCount val="1"/>
                <c:pt idx="0">
                  <c:v>шрот рапсовый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миша'!$B$44:$M$44</c:f>
              <c:numCache>
                <c:formatCode>General</c:formatCode>
                <c:ptCount val="12"/>
                <c:pt idx="0">
                  <c:v>0.80316739017082694</c:v>
                </c:pt>
                <c:pt idx="1">
                  <c:v>0.28120211772982301</c:v>
                </c:pt>
                <c:pt idx="2">
                  <c:v>0.38846537835702599</c:v>
                </c:pt>
                <c:pt idx="3">
                  <c:v>1.5965056845427199</c:v>
                </c:pt>
                <c:pt idx="4">
                  <c:v>5.0683069781299199</c:v>
                </c:pt>
                <c:pt idx="5">
                  <c:v>6.67385019617927</c:v>
                </c:pt>
                <c:pt idx="6">
                  <c:v>8.1257524885155306</c:v>
                </c:pt>
                <c:pt idx="7">
                  <c:v>7.7575339781427504</c:v>
                </c:pt>
                <c:pt idx="8">
                  <c:v>9.0800980453638793</c:v>
                </c:pt>
                <c:pt idx="9">
                  <c:v>9.1454478575892093</c:v>
                </c:pt>
                <c:pt idx="10">
                  <c:v>9.1577857229309494</c:v>
                </c:pt>
                <c:pt idx="11">
                  <c:v>4.3176098170853399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D6-4960-A5C9-6F701A66B6E7}"/>
            </c:ext>
          </c:extLst>
        </c:ser>
        <c:ser>
          <c:idx val="12"/>
          <c:order val="12"/>
          <c:tx>
            <c:strRef>
              <c:f>'сухостой миша'!$A$45</c:f>
              <c:strCache>
                <c:ptCount val="1"/>
                <c:pt idx="0">
                  <c:v>барда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'сухостой миша'!$B$32:$M$32</c:f>
              <c:numCache>
                <c:formatCode>General</c:formatCode>
                <c:ptCount val="12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2000</c:v>
                </c:pt>
                <c:pt idx="4">
                  <c:v>2070</c:v>
                </c:pt>
                <c:pt idx="5">
                  <c:v>2150</c:v>
                </c:pt>
                <c:pt idx="6">
                  <c:v>2280</c:v>
                </c:pt>
                <c:pt idx="7">
                  <c:v>2460</c:v>
                </c:pt>
                <c:pt idx="8">
                  <c:v>2580</c:v>
                </c:pt>
                <c:pt idx="9">
                  <c:v>2680</c:v>
                </c:pt>
                <c:pt idx="10">
                  <c:v>2690</c:v>
                </c:pt>
                <c:pt idx="11">
                  <c:v>2690</c:v>
                </c:pt>
              </c:numCache>
            </c:numRef>
          </c:cat>
          <c:val>
            <c:numRef>
              <c:f>'сухостой миша'!$B$45:$M$45</c:f>
              <c:numCache>
                <c:formatCode>General</c:formatCode>
                <c:ptCount val="12"/>
                <c:pt idx="0">
                  <c:v>5.7406773380146898</c:v>
                </c:pt>
                <c:pt idx="1">
                  <c:v>6.6816423574432404</c:v>
                </c:pt>
                <c:pt idx="2">
                  <c:v>7.03842837769895</c:v>
                </c:pt>
                <c:pt idx="3">
                  <c:v>7.00197296609596</c:v>
                </c:pt>
                <c:pt idx="4">
                  <c:v>8.0199976339805605</c:v>
                </c:pt>
                <c:pt idx="5">
                  <c:v>6.7948064011294402</c:v>
                </c:pt>
                <c:pt idx="6">
                  <c:v>8.9395316850361102</c:v>
                </c:pt>
                <c:pt idx="7">
                  <c:v>9.7694472363888796</c:v>
                </c:pt>
                <c:pt idx="8">
                  <c:v>9.0380910752552097</c:v>
                </c:pt>
                <c:pt idx="9">
                  <c:v>10.321111475471101</c:v>
                </c:pt>
                <c:pt idx="10">
                  <c:v>9.6111860219818599</c:v>
                </c:pt>
                <c:pt idx="11">
                  <c:v>2.9528570416426199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D6-4960-A5C9-6F701A66B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522591"/>
        <c:axId val="1993525087"/>
      </c:barChart>
      <c:catAx>
        <c:axId val="1993522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525087"/>
        <c:crosses val="autoZero"/>
        <c:auto val="1"/>
        <c:lblAlgn val="ctr"/>
        <c:lblOffset val="100"/>
        <c:noMultiLvlLbl val="0"/>
      </c:catAx>
      <c:valAx>
        <c:axId val="199352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522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185737</xdr:colOff>
      <xdr:row>14</xdr:row>
      <xdr:rowOff>247650</xdr:rowOff>
    </xdr:from>
    <xdr:to>
      <xdr:col>20</xdr:col>
      <xdr:colOff>490537</xdr:colOff>
      <xdr:row>46</xdr:row>
      <xdr:rowOff>38100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658F49E7-7067-49BB-A5AF-EE4E596E05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workbookViewId="0">
      <selection activeCell="B2" sqref="B2:B14"/>
    </sheetView>
  </sheetViews>
  <sheetFormatPr defaultRowHeight="15" x14ac:dyDescent="0.25"/>
  <cols>
    <col min="1" max="1" width="30.85546875" bestFit="1" customWidth="1"/>
    <col min="2" max="2" width="19.28515625" bestFit="1" customWidth="1"/>
    <col min="3" max="3" width="13.42578125" bestFit="1" customWidth="1"/>
    <col min="4" max="4" width="27.28515625" bestFit="1" customWidth="1"/>
    <col min="5" max="5" width="16.855468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L1" t="s">
        <v>12</v>
      </c>
      <c r="M1" t="s">
        <v>13</v>
      </c>
    </row>
    <row r="2" spans="1:13" x14ac:dyDescent="0.25">
      <c r="A2" s="2" t="s">
        <v>15</v>
      </c>
      <c r="B2" s="1">
        <v>0.93849019573680204</v>
      </c>
      <c r="C2" s="1">
        <f t="shared" ref="C2:C14" si="0">$C$16*B2/100</f>
        <v>0.24025349010862099</v>
      </c>
      <c r="D2" s="1">
        <v>0.69</v>
      </c>
      <c r="E2" s="6">
        <f>C2/D2</f>
        <v>0</v>
      </c>
      <c r="F2" s="1">
        <f>D2*E2</f>
        <v>0</v>
      </c>
      <c r="G2" s="5">
        <f>E2*L2</f>
        <v>0</v>
      </c>
      <c r="H2" s="5">
        <f>E2*M2</f>
        <v>0</v>
      </c>
      <c r="L2">
        <v>49</v>
      </c>
      <c r="M2">
        <v>3.9</v>
      </c>
    </row>
    <row r="3" spans="1:13" x14ac:dyDescent="0.25">
      <c r="A3" s="2" t="s">
        <v>16</v>
      </c>
      <c r="B3" s="1">
        <v>18.951427631419499</v>
      </c>
      <c r="C3" s="1">
        <f t="shared" si="0"/>
        <v>4.8515654736433902</v>
      </c>
      <c r="D3" s="1"/>
      <c r="E3" s="6"/>
      <c r="F3" s="1"/>
      <c r="G3" s="5">
        <f t="shared" ref="G3:G14" si="1">E3*L3</f>
        <v>0</v>
      </c>
      <c r="H3" s="5">
        <f t="shared" ref="H3:H14" si="2">E3*M3</f>
        <v>0</v>
      </c>
    </row>
    <row r="4" spans="1:13" x14ac:dyDescent="0.25">
      <c r="A4" s="2" t="s">
        <v>17</v>
      </c>
      <c r="B4" s="1">
        <v>0.36483104338511602</v>
      </c>
      <c r="C4" s="1">
        <f t="shared" si="0"/>
        <v>9.3396747106589698E-2</v>
      </c>
      <c r="D4" s="1">
        <v>0.23</v>
      </c>
      <c r="E4" s="6">
        <f t="shared" ref="E4:E14" si="3">C4/D4</f>
        <v>0</v>
      </c>
      <c r="F4" s="1">
        <f t="shared" ref="F4:F14" si="4">D4*E4</f>
        <v>0</v>
      </c>
      <c r="G4" s="5">
        <f t="shared" si="1"/>
        <v>0</v>
      </c>
      <c r="H4" s="5">
        <f t="shared" si="2"/>
        <v>0</v>
      </c>
      <c r="L4">
        <v>14</v>
      </c>
      <c r="M4">
        <v>6</v>
      </c>
    </row>
    <row r="5" spans="1:13" x14ac:dyDescent="0.25">
      <c r="A5" s="2" t="s">
        <v>18</v>
      </c>
      <c r="B5" s="1">
        <v>9.6846896646935399</v>
      </c>
      <c r="C5" s="1">
        <f t="shared" si="0"/>
        <v>2.4792805541615501</v>
      </c>
      <c r="D5" s="1">
        <v>0.39</v>
      </c>
      <c r="E5" s="6">
        <f t="shared" si="3"/>
        <v>6</v>
      </c>
      <c r="F5" s="1">
        <f t="shared" si="4"/>
        <v>2.34</v>
      </c>
      <c r="G5" s="5">
        <f t="shared" si="1"/>
        <v>223.2</v>
      </c>
      <c r="H5" s="5">
        <f t="shared" si="2"/>
        <v>208.8</v>
      </c>
      <c r="L5">
        <v>37.200000000000003</v>
      </c>
      <c r="M5">
        <v>34.799999999999997</v>
      </c>
    </row>
    <row r="6" spans="1:13" x14ac:dyDescent="0.25">
      <c r="A6" s="2" t="s">
        <v>19</v>
      </c>
      <c r="B6" s="1">
        <v>9.4568888301842797</v>
      </c>
      <c r="C6" s="1">
        <f t="shared" si="0"/>
        <v>2.4209635405271799</v>
      </c>
      <c r="D6" s="1">
        <v>0.17</v>
      </c>
      <c r="E6" s="6">
        <f t="shared" si="3"/>
        <v>14</v>
      </c>
      <c r="F6" s="1">
        <f t="shared" si="4"/>
        <v>2.38</v>
      </c>
      <c r="G6" s="5">
        <f t="shared" si="1"/>
        <v>126</v>
      </c>
      <c r="H6" s="5">
        <f t="shared" si="2"/>
        <v>560</v>
      </c>
      <c r="L6">
        <v>9</v>
      </c>
      <c r="M6">
        <v>40</v>
      </c>
    </row>
    <row r="7" spans="1:13" x14ac:dyDescent="0.25">
      <c r="A7" s="2" t="s">
        <v>20</v>
      </c>
      <c r="B7" s="1">
        <v>12.692672673360599</v>
      </c>
      <c r="C7" s="1">
        <f t="shared" si="0"/>
        <v>3.2493242043803101</v>
      </c>
      <c r="D7" s="1">
        <v>0.94</v>
      </c>
      <c r="E7" s="6">
        <f t="shared" si="3"/>
        <v>3</v>
      </c>
      <c r="F7" s="1">
        <f t="shared" si="4"/>
        <v>2.82</v>
      </c>
      <c r="G7" s="5">
        <f t="shared" si="1"/>
        <v>180</v>
      </c>
      <c r="H7" s="5">
        <f t="shared" si="2"/>
        <v>1629</v>
      </c>
      <c r="L7">
        <v>60</v>
      </c>
      <c r="M7">
        <v>543</v>
      </c>
    </row>
    <row r="8" spans="1:13" x14ac:dyDescent="0.25">
      <c r="A8" s="2" t="s">
        <v>21</v>
      </c>
      <c r="B8" s="1">
        <v>8.6725193415199708</v>
      </c>
      <c r="C8" s="1">
        <f t="shared" si="0"/>
        <v>2.2201649514291102</v>
      </c>
      <c r="D8" s="5">
        <v>1.18</v>
      </c>
      <c r="E8" s="5">
        <f t="shared" si="3"/>
        <v>1.88</v>
      </c>
      <c r="F8" s="1">
        <f t="shared" si="4"/>
        <v>2.2183999999999999</v>
      </c>
      <c r="G8" s="5">
        <f t="shared" si="1"/>
        <v>208.68</v>
      </c>
      <c r="H8" s="5">
        <f t="shared" si="2"/>
        <v>28.2</v>
      </c>
      <c r="L8">
        <v>111</v>
      </c>
      <c r="M8">
        <v>15</v>
      </c>
    </row>
    <row r="9" spans="1:13" x14ac:dyDescent="0.25">
      <c r="A9" s="2" t="s">
        <v>22</v>
      </c>
      <c r="B9" s="1">
        <v>12.303877068244899</v>
      </c>
      <c r="C9" s="1">
        <f t="shared" si="0"/>
        <v>3.1497925294706901</v>
      </c>
      <c r="D9" s="8">
        <v>1.1000000000000001</v>
      </c>
      <c r="E9" s="5">
        <f t="shared" si="3"/>
        <v>2.86</v>
      </c>
      <c r="F9" s="1">
        <f t="shared" si="4"/>
        <v>3.1459999999999999</v>
      </c>
      <c r="G9" s="5">
        <f t="shared" si="1"/>
        <v>303.16000000000003</v>
      </c>
      <c r="H9" s="5">
        <f t="shared" si="2"/>
        <v>57.2</v>
      </c>
      <c r="L9">
        <v>106</v>
      </c>
      <c r="M9">
        <v>20</v>
      </c>
    </row>
    <row r="10" spans="1:13" x14ac:dyDescent="0.25">
      <c r="A10" s="2" t="s">
        <v>23</v>
      </c>
      <c r="B10" s="1">
        <v>4.39700030687934</v>
      </c>
      <c r="C10" s="1">
        <f t="shared" si="0"/>
        <v>1.12563207856111</v>
      </c>
      <c r="D10" s="1">
        <v>1.1100000000000001</v>
      </c>
      <c r="E10" s="5">
        <f t="shared" si="3"/>
        <v>1.01</v>
      </c>
      <c r="F10" s="1">
        <f t="shared" si="4"/>
        <v>1.1211</v>
      </c>
      <c r="G10" s="5">
        <f t="shared" si="1"/>
        <v>193.92</v>
      </c>
      <c r="H10" s="5">
        <f t="shared" si="2"/>
        <v>55.55</v>
      </c>
      <c r="L10">
        <v>192</v>
      </c>
      <c r="M10">
        <v>55</v>
      </c>
    </row>
    <row r="11" spans="1:13" x14ac:dyDescent="0.25">
      <c r="A11" s="2" t="s">
        <v>24</v>
      </c>
      <c r="B11" s="1">
        <v>4.5839287927809096</v>
      </c>
      <c r="C11" s="1">
        <f t="shared" si="0"/>
        <v>1.17348577095191</v>
      </c>
      <c r="D11" s="1">
        <v>1.28</v>
      </c>
      <c r="E11" s="5">
        <f t="shared" si="3"/>
        <v>0.92</v>
      </c>
      <c r="F11" s="1">
        <f t="shared" si="4"/>
        <v>1.1776</v>
      </c>
      <c r="G11" s="5">
        <f t="shared" si="1"/>
        <v>61.64</v>
      </c>
      <c r="H11" s="5">
        <f t="shared" si="2"/>
        <v>18.399999999999999</v>
      </c>
      <c r="L11">
        <v>67</v>
      </c>
      <c r="M11">
        <v>20</v>
      </c>
    </row>
    <row r="12" spans="1:13" x14ac:dyDescent="0.25">
      <c r="A12" s="2" t="s">
        <v>25</v>
      </c>
      <c r="B12" s="1">
        <v>10.683207593067101</v>
      </c>
      <c r="C12" s="1">
        <f t="shared" si="0"/>
        <v>2.73490114382518</v>
      </c>
      <c r="D12" s="1">
        <v>1.04</v>
      </c>
      <c r="E12" s="5">
        <f t="shared" si="3"/>
        <v>2.63</v>
      </c>
      <c r="F12" s="1">
        <f t="shared" si="4"/>
        <v>2.7351999999999999</v>
      </c>
      <c r="G12" s="5">
        <f t="shared" si="1"/>
        <v>852.12</v>
      </c>
      <c r="H12" s="5">
        <f t="shared" si="2"/>
        <v>164.64</v>
      </c>
      <c r="L12">
        <v>324</v>
      </c>
      <c r="M12">
        <v>62.6</v>
      </c>
    </row>
    <row r="13" spans="1:13" x14ac:dyDescent="0.25">
      <c r="A13" s="2" t="s">
        <v>26</v>
      </c>
      <c r="B13" s="1">
        <v>4.3176098170853399</v>
      </c>
      <c r="C13" s="1">
        <f t="shared" si="0"/>
        <v>1.10530811317385</v>
      </c>
      <c r="D13" s="1">
        <v>1.1399999999999999</v>
      </c>
      <c r="E13" s="5">
        <f t="shared" si="3"/>
        <v>0.97</v>
      </c>
      <c r="F13" s="1">
        <f t="shared" si="4"/>
        <v>1.1057999999999999</v>
      </c>
      <c r="G13" s="5">
        <f t="shared" si="1"/>
        <v>308.45999999999998</v>
      </c>
      <c r="H13" s="5">
        <f t="shared" si="2"/>
        <v>40.74</v>
      </c>
      <c r="L13">
        <v>318</v>
      </c>
      <c r="M13">
        <v>42</v>
      </c>
    </row>
    <row r="14" spans="1:13" x14ac:dyDescent="0.25">
      <c r="A14" s="2" t="s">
        <v>27</v>
      </c>
      <c r="B14" s="1">
        <v>2.9528570416426199</v>
      </c>
      <c r="C14" s="1">
        <f t="shared" si="0"/>
        <v>0.75593140266051095</v>
      </c>
      <c r="D14" s="1">
        <v>0.04</v>
      </c>
      <c r="E14" s="5">
        <f t="shared" si="3"/>
        <v>18.899999999999999</v>
      </c>
      <c r="F14" s="1">
        <f t="shared" si="4"/>
        <v>0.75600000000000001</v>
      </c>
      <c r="G14" s="5">
        <f t="shared" si="1"/>
        <v>151.19999999999999</v>
      </c>
      <c r="H14" s="5">
        <f t="shared" si="2"/>
        <v>0</v>
      </c>
      <c r="L14">
        <v>8</v>
      </c>
      <c r="M14">
        <v>0</v>
      </c>
    </row>
    <row r="15" spans="1:13" ht="21" x14ac:dyDescent="0.35">
      <c r="A15" s="3" t="s">
        <v>8</v>
      </c>
      <c r="B15" s="1"/>
      <c r="C15" s="1">
        <f>SUM(C2:C14)</f>
        <v>25.6</v>
      </c>
      <c r="D15" s="1"/>
      <c r="E15" s="1"/>
      <c r="F15" s="9">
        <f>SUM(F2:F14)</f>
        <v>19.8001</v>
      </c>
      <c r="G15" s="10">
        <f>SUM(G2:G14)</f>
        <v>2608.38</v>
      </c>
      <c r="H15" s="10">
        <f>SUM(H2:H14)</f>
        <v>2762.53</v>
      </c>
    </row>
    <row r="16" spans="1:13" ht="21" x14ac:dyDescent="0.35">
      <c r="A16" s="3" t="s">
        <v>9</v>
      </c>
      <c r="B16" s="13">
        <f>SUM(B2:B14)</f>
        <v>100</v>
      </c>
      <c r="C16" s="1">
        <v>25.6</v>
      </c>
      <c r="D16" s="1"/>
      <c r="E16" s="1"/>
      <c r="F16" s="1">
        <v>19.8</v>
      </c>
      <c r="G16" s="1">
        <v>2608.4</v>
      </c>
      <c r="H16" s="1">
        <v>2762.5</v>
      </c>
      <c r="I16" s="12">
        <f>ABS(F15-F16)/F17*F20+ABS(G15-G16)/G17*G20+ABS(H15-H16)/H17*H20+ABS(100-B16)*B19+G23*1000+G24*100+G25*100</f>
        <v>0.27500000000017599</v>
      </c>
    </row>
    <row r="17" spans="1:9" ht="21" x14ac:dyDescent="0.35">
      <c r="A17" s="3" t="s">
        <v>10</v>
      </c>
      <c r="B17" s="1"/>
      <c r="C17" s="4" t="s">
        <v>11</v>
      </c>
      <c r="D17" s="1"/>
      <c r="E17" s="1"/>
      <c r="F17" s="4">
        <v>0.1</v>
      </c>
      <c r="G17" s="4">
        <v>20</v>
      </c>
      <c r="H17" s="4">
        <v>40</v>
      </c>
      <c r="I17" s="1"/>
    </row>
    <row r="18" spans="1:9" x14ac:dyDescent="0.25">
      <c r="A18" s="2"/>
      <c r="G18" s="7">
        <f>G15-G16</f>
        <v>-0.02</v>
      </c>
      <c r="H18" s="7">
        <f>H15-H16</f>
        <v>0.03</v>
      </c>
    </row>
    <row r="19" spans="1:9" x14ac:dyDescent="0.25">
      <c r="A19" s="2"/>
      <c r="B19" s="9">
        <v>100</v>
      </c>
    </row>
    <row r="20" spans="1:9" x14ac:dyDescent="0.25">
      <c r="A20" s="2" t="s">
        <v>14</v>
      </c>
      <c r="B20">
        <f>SUM(B8:B14)</f>
        <v>47.910999961220199</v>
      </c>
      <c r="F20" s="11">
        <v>100</v>
      </c>
      <c r="G20" s="11">
        <v>100</v>
      </c>
      <c r="H20" s="11">
        <v>100</v>
      </c>
    </row>
    <row r="23" spans="1:9" x14ac:dyDescent="0.25">
      <c r="C23" s="11">
        <f>SUM(B2:B5)</f>
        <v>29.939438535234999</v>
      </c>
      <c r="D23" s="11">
        <v>15</v>
      </c>
      <c r="E23" s="11">
        <v>30</v>
      </c>
      <c r="F23" s="11"/>
      <c r="G23" s="11">
        <f>MAX(D23-C23,C23-E23,0)</f>
        <v>0</v>
      </c>
    </row>
    <row r="24" spans="1:9" x14ac:dyDescent="0.25">
      <c r="C24" s="11">
        <f>SUM(B6:B7)</f>
        <v>22.149561503544898</v>
      </c>
      <c r="D24" s="11">
        <v>15</v>
      </c>
      <c r="E24" s="11">
        <v>65</v>
      </c>
      <c r="F24" s="11"/>
      <c r="G24" s="11">
        <f t="shared" ref="G24:G25" si="5">MAX(D24-C24,C24-E24,0)</f>
        <v>0</v>
      </c>
    </row>
    <row r="25" spans="1:9" x14ac:dyDescent="0.25">
      <c r="C25" s="11">
        <f>SUM(B8:B14)</f>
        <v>47.910999961220199</v>
      </c>
      <c r="D25" s="11">
        <v>20</v>
      </c>
      <c r="E25" s="11">
        <v>55</v>
      </c>
      <c r="F25" s="11"/>
      <c r="G25" s="11">
        <f t="shared" si="5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tabSelected="1" topLeftCell="A4" workbookViewId="0">
      <selection activeCell="M24" sqref="M24"/>
    </sheetView>
  </sheetViews>
  <sheetFormatPr defaultRowHeight="15" x14ac:dyDescent="0.25"/>
  <cols>
    <col min="1" max="1" width="30.85546875" bestFit="1" customWidth="1"/>
    <col min="2" max="9" width="14.710937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L1" t="s">
        <v>12</v>
      </c>
      <c r="M1" t="s">
        <v>13</v>
      </c>
    </row>
    <row r="2" spans="1:13" x14ac:dyDescent="0.25">
      <c r="A2" s="2" t="s">
        <v>15</v>
      </c>
      <c r="B2" s="1">
        <v>3.3919331682384199</v>
      </c>
      <c r="C2" s="1">
        <f t="shared" ref="C2:C14" si="0">$C$16*B2/100</f>
        <v>0.67160276731120705</v>
      </c>
      <c r="D2" s="1">
        <v>0.69</v>
      </c>
      <c r="E2" s="6">
        <f>C2/D2</f>
        <v>1</v>
      </c>
      <c r="F2" s="1">
        <f>D2*E2</f>
        <v>0.69</v>
      </c>
      <c r="G2" s="5">
        <f>E2*L2</f>
        <v>49</v>
      </c>
      <c r="H2" s="5">
        <f>E2*M2</f>
        <v>3.9</v>
      </c>
      <c r="L2">
        <v>49</v>
      </c>
      <c r="M2">
        <v>3.9</v>
      </c>
    </row>
    <row r="3" spans="1:13" x14ac:dyDescent="0.25">
      <c r="A3" s="2" t="s">
        <v>16</v>
      </c>
      <c r="B3" s="1">
        <v>1.0993337540850301</v>
      </c>
      <c r="C3" s="1">
        <f t="shared" si="0"/>
        <v>0.217668083308836</v>
      </c>
      <c r="D3" s="1"/>
      <c r="E3" s="6"/>
      <c r="F3" s="1"/>
      <c r="G3" s="5">
        <f t="shared" ref="G3:G14" si="1">E3*L3</f>
        <v>0</v>
      </c>
      <c r="H3" s="5">
        <f t="shared" ref="H3:H14" si="2">E3*M3</f>
        <v>0</v>
      </c>
    </row>
    <row r="4" spans="1:13" x14ac:dyDescent="0.25">
      <c r="A4" s="2" t="s">
        <v>17</v>
      </c>
      <c r="B4" s="1">
        <v>9.1020829121123406</v>
      </c>
      <c r="C4" s="1">
        <f t="shared" si="0"/>
        <v>1.8022124165982401</v>
      </c>
      <c r="D4" s="1">
        <v>0.23</v>
      </c>
      <c r="E4" s="6">
        <f t="shared" ref="E4:E14" si="3">C4/D4</f>
        <v>8</v>
      </c>
      <c r="F4" s="1">
        <f t="shared" ref="F4:F14" si="4">D4*E4</f>
        <v>1.84</v>
      </c>
      <c r="G4" s="5">
        <f t="shared" si="1"/>
        <v>112</v>
      </c>
      <c r="H4" s="5">
        <f t="shared" si="2"/>
        <v>48</v>
      </c>
      <c r="L4">
        <v>14</v>
      </c>
      <c r="M4">
        <v>6</v>
      </c>
    </row>
    <row r="5" spans="1:13" x14ac:dyDescent="0.25">
      <c r="A5" s="2" t="s">
        <v>18</v>
      </c>
      <c r="B5" s="1">
        <v>5.3542292934516196</v>
      </c>
      <c r="C5" s="1">
        <f t="shared" si="0"/>
        <v>1.0601374001034201</v>
      </c>
      <c r="D5" s="1">
        <v>0.39</v>
      </c>
      <c r="E5" s="6">
        <f t="shared" si="3"/>
        <v>3</v>
      </c>
      <c r="F5" s="1">
        <f t="shared" si="4"/>
        <v>1.17</v>
      </c>
      <c r="G5" s="5">
        <f t="shared" si="1"/>
        <v>111.6</v>
      </c>
      <c r="H5" s="5">
        <f t="shared" si="2"/>
        <v>104.4</v>
      </c>
      <c r="L5">
        <v>37.200000000000003</v>
      </c>
      <c r="M5">
        <v>34.799999999999997</v>
      </c>
    </row>
    <row r="6" spans="1:13" x14ac:dyDescent="0.25">
      <c r="A6" s="2" t="s">
        <v>19</v>
      </c>
      <c r="B6" s="1">
        <v>14.6799073122657</v>
      </c>
      <c r="C6" s="1">
        <f t="shared" si="0"/>
        <v>2.9066216478286102</v>
      </c>
      <c r="D6" s="1">
        <v>0.17</v>
      </c>
      <c r="E6" s="6">
        <f t="shared" si="3"/>
        <v>17</v>
      </c>
      <c r="F6" s="1">
        <f t="shared" si="4"/>
        <v>2.89</v>
      </c>
      <c r="G6" s="5">
        <f t="shared" si="1"/>
        <v>153</v>
      </c>
      <c r="H6" s="5">
        <f t="shared" si="2"/>
        <v>680</v>
      </c>
      <c r="L6">
        <v>9</v>
      </c>
      <c r="M6">
        <v>40</v>
      </c>
    </row>
    <row r="7" spans="1:13" x14ac:dyDescent="0.25">
      <c r="A7" s="2" t="s">
        <v>20</v>
      </c>
      <c r="B7" s="1">
        <v>13.890499486354599</v>
      </c>
      <c r="C7" s="1">
        <f t="shared" si="0"/>
        <v>2.7503188982982101</v>
      </c>
      <c r="D7" s="1">
        <v>0.94</v>
      </c>
      <c r="E7" s="6">
        <f t="shared" si="3"/>
        <v>3</v>
      </c>
      <c r="F7" s="1">
        <f t="shared" si="4"/>
        <v>2.82</v>
      </c>
      <c r="G7" s="5">
        <f t="shared" si="1"/>
        <v>180</v>
      </c>
      <c r="H7" s="5">
        <f t="shared" si="2"/>
        <v>1629</v>
      </c>
      <c r="L7">
        <v>60</v>
      </c>
      <c r="M7">
        <v>543</v>
      </c>
    </row>
    <row r="8" spans="1:13" x14ac:dyDescent="0.25">
      <c r="A8" s="2" t="s">
        <v>21</v>
      </c>
      <c r="B8" s="1">
        <v>6.6334561315193596</v>
      </c>
      <c r="C8" s="1">
        <f t="shared" si="0"/>
        <v>1.3134243140408299</v>
      </c>
      <c r="D8" s="1">
        <v>1.18</v>
      </c>
      <c r="E8" s="5">
        <f t="shared" si="3"/>
        <v>1.1100000000000001</v>
      </c>
      <c r="F8" s="1">
        <f t="shared" si="4"/>
        <v>1.3098000000000001</v>
      </c>
      <c r="G8" s="5">
        <f t="shared" si="1"/>
        <v>123.21</v>
      </c>
      <c r="H8" s="5">
        <f t="shared" si="2"/>
        <v>16.649999999999999</v>
      </c>
      <c r="L8">
        <v>111</v>
      </c>
      <c r="M8">
        <v>15</v>
      </c>
    </row>
    <row r="9" spans="1:13" x14ac:dyDescent="0.25">
      <c r="A9" s="2" t="s">
        <v>22</v>
      </c>
      <c r="B9" s="1">
        <v>5.78366369485612</v>
      </c>
      <c r="C9" s="1">
        <f t="shared" si="0"/>
        <v>1.14516541158151</v>
      </c>
      <c r="D9" s="1">
        <v>1.08</v>
      </c>
      <c r="E9" s="5">
        <f t="shared" si="3"/>
        <v>1.06</v>
      </c>
      <c r="F9" s="1">
        <f t="shared" si="4"/>
        <v>1.1448</v>
      </c>
      <c r="G9" s="5">
        <f t="shared" si="1"/>
        <v>112.36</v>
      </c>
      <c r="H9" s="5">
        <f t="shared" si="2"/>
        <v>21.2</v>
      </c>
      <c r="L9">
        <v>106</v>
      </c>
      <c r="M9">
        <v>20</v>
      </c>
    </row>
    <row r="10" spans="1:13" x14ac:dyDescent="0.25">
      <c r="A10" s="2" t="s">
        <v>23</v>
      </c>
      <c r="B10" s="1">
        <v>4.8112596734741402</v>
      </c>
      <c r="C10" s="1">
        <f t="shared" si="0"/>
        <v>0.95262941534788004</v>
      </c>
      <c r="D10" s="1">
        <v>1.1100000000000001</v>
      </c>
      <c r="E10" s="5">
        <f t="shared" si="3"/>
        <v>0.86</v>
      </c>
      <c r="F10" s="1">
        <f t="shared" si="4"/>
        <v>0.9546</v>
      </c>
      <c r="G10" s="5">
        <f t="shared" si="1"/>
        <v>165.12</v>
      </c>
      <c r="H10" s="5">
        <f t="shared" si="2"/>
        <v>47.3</v>
      </c>
      <c r="L10">
        <v>192</v>
      </c>
      <c r="M10">
        <v>55</v>
      </c>
    </row>
    <row r="11" spans="1:13" x14ac:dyDescent="0.25">
      <c r="A11" s="2" t="s">
        <v>24</v>
      </c>
      <c r="B11" s="1">
        <v>5.8655067683477196</v>
      </c>
      <c r="C11" s="1">
        <f t="shared" si="0"/>
        <v>1.1613703401328499</v>
      </c>
      <c r="D11" s="1">
        <v>1.28</v>
      </c>
      <c r="E11" s="5">
        <f t="shared" si="3"/>
        <v>0.91</v>
      </c>
      <c r="F11" s="1">
        <f t="shared" si="4"/>
        <v>1.1648000000000001</v>
      </c>
      <c r="G11" s="5">
        <f t="shared" si="1"/>
        <v>60.97</v>
      </c>
      <c r="H11" s="5">
        <f t="shared" si="2"/>
        <v>18.2</v>
      </c>
      <c r="L11">
        <v>67</v>
      </c>
      <c r="M11">
        <v>20</v>
      </c>
    </row>
    <row r="12" spans="1:13" x14ac:dyDescent="0.25">
      <c r="A12" s="2" t="s">
        <v>25</v>
      </c>
      <c r="B12" s="1">
        <v>10.619156060382601</v>
      </c>
      <c r="C12" s="1">
        <f t="shared" si="0"/>
        <v>2.1025928999557499</v>
      </c>
      <c r="D12" s="1">
        <v>1.04</v>
      </c>
      <c r="E12" s="5">
        <f t="shared" si="3"/>
        <v>2.02</v>
      </c>
      <c r="F12" s="1">
        <f t="shared" si="4"/>
        <v>2.1008</v>
      </c>
      <c r="G12" s="5">
        <f t="shared" si="1"/>
        <v>654.48</v>
      </c>
      <c r="H12" s="5">
        <f t="shared" si="2"/>
        <v>126.45</v>
      </c>
      <c r="L12">
        <v>324</v>
      </c>
      <c r="M12">
        <v>62.6</v>
      </c>
    </row>
    <row r="13" spans="1:13" x14ac:dyDescent="0.25">
      <c r="A13" s="2" t="s">
        <v>26</v>
      </c>
      <c r="B13" s="1">
        <v>9.1577857229309494</v>
      </c>
      <c r="C13" s="1">
        <f t="shared" si="0"/>
        <v>1.81324157314033</v>
      </c>
      <c r="D13" s="1">
        <v>1.1399999999999999</v>
      </c>
      <c r="E13" s="5">
        <f t="shared" si="3"/>
        <v>1.59</v>
      </c>
      <c r="F13" s="1">
        <f t="shared" si="4"/>
        <v>1.8126</v>
      </c>
      <c r="G13" s="5">
        <f t="shared" si="1"/>
        <v>505.62</v>
      </c>
      <c r="H13" s="5">
        <f t="shared" si="2"/>
        <v>66.78</v>
      </c>
      <c r="L13">
        <v>318</v>
      </c>
      <c r="M13">
        <v>42</v>
      </c>
    </row>
    <row r="14" spans="1:13" x14ac:dyDescent="0.25">
      <c r="A14" s="2" t="s">
        <v>27</v>
      </c>
      <c r="B14" s="1">
        <v>9.6111860219818599</v>
      </c>
      <c r="C14" s="1">
        <f t="shared" si="0"/>
        <v>1.9030148323524101</v>
      </c>
      <c r="D14" s="1">
        <v>0.04</v>
      </c>
      <c r="E14" s="5">
        <f t="shared" si="3"/>
        <v>47.58</v>
      </c>
      <c r="F14" s="1">
        <f t="shared" si="4"/>
        <v>1.9032</v>
      </c>
      <c r="G14" s="5">
        <f t="shared" si="1"/>
        <v>380.64</v>
      </c>
      <c r="H14" s="5">
        <f t="shared" si="2"/>
        <v>0</v>
      </c>
      <c r="L14">
        <v>8</v>
      </c>
      <c r="M14">
        <v>0</v>
      </c>
    </row>
    <row r="15" spans="1:13" ht="21" x14ac:dyDescent="0.35">
      <c r="A15" s="3" t="s">
        <v>8</v>
      </c>
      <c r="B15" s="1"/>
      <c r="C15" s="1">
        <f>SUM(C2:C14)</f>
        <v>19.8000000000001</v>
      </c>
      <c r="D15" s="1"/>
      <c r="E15" s="1"/>
      <c r="F15" s="1">
        <f>SUM(F2:F14)</f>
        <v>19.800599999999999</v>
      </c>
      <c r="G15" s="5">
        <f>SUM(G2:G14)</f>
        <v>2608</v>
      </c>
      <c r="H15" s="5">
        <f>SUM(H2:H14)</f>
        <v>2761.88</v>
      </c>
    </row>
    <row r="16" spans="1:13" ht="21" x14ac:dyDescent="0.35">
      <c r="A16" s="3" t="s">
        <v>9</v>
      </c>
      <c r="B16" s="1">
        <f>SUM(B2:B14)</f>
        <v>100</v>
      </c>
      <c r="C16" s="1">
        <v>19.8</v>
      </c>
      <c r="D16" s="1"/>
      <c r="E16" s="1"/>
      <c r="F16" s="1">
        <v>19.8</v>
      </c>
      <c r="G16" s="1">
        <v>2608</v>
      </c>
      <c r="H16" s="1">
        <v>2762</v>
      </c>
      <c r="I16" s="12">
        <f>ABS(F15-F16)/F17*F20+ABS(G15-G16)/G17*G20+ABS(H15-H16)/H17*H20+ABS(100-B16)*B19+G23*1000+G24*100+G25*100</f>
        <v>0.89999999999832903</v>
      </c>
    </row>
    <row r="17" spans="1:13" ht="21" x14ac:dyDescent="0.35">
      <c r="A17" s="3" t="s">
        <v>10</v>
      </c>
      <c r="B17" s="1"/>
      <c r="C17" s="4" t="s">
        <v>11</v>
      </c>
      <c r="D17" s="1"/>
      <c r="E17" s="1"/>
      <c r="F17" s="4">
        <v>0.1</v>
      </c>
      <c r="G17" s="4">
        <v>20</v>
      </c>
      <c r="H17" s="4">
        <v>40</v>
      </c>
      <c r="I17" s="1"/>
    </row>
    <row r="18" spans="1:13" x14ac:dyDescent="0.25">
      <c r="A18" s="2"/>
      <c r="G18" s="7">
        <f>G15-G16</f>
        <v>0</v>
      </c>
      <c r="H18" s="7">
        <f>H15-H16</f>
        <v>-0.12</v>
      </c>
    </row>
    <row r="19" spans="1:13" x14ac:dyDescent="0.25">
      <c r="A19" s="2"/>
      <c r="B19" s="11">
        <v>100</v>
      </c>
    </row>
    <row r="20" spans="1:13" x14ac:dyDescent="0.25">
      <c r="A20" s="2" t="s">
        <v>14</v>
      </c>
      <c r="B20">
        <f>SUM(B8:B14)</f>
        <v>52.482014073492699</v>
      </c>
      <c r="F20" s="11">
        <v>100</v>
      </c>
      <c r="G20" s="11">
        <v>100</v>
      </c>
      <c r="H20" s="11">
        <v>100</v>
      </c>
    </row>
    <row r="23" spans="1:13" x14ac:dyDescent="0.25">
      <c r="C23" s="11">
        <f>SUM(B2:B5)</f>
        <v>18.947579127887401</v>
      </c>
      <c r="D23" s="11">
        <v>15</v>
      </c>
      <c r="E23" s="11">
        <v>30</v>
      </c>
      <c r="F23" s="11"/>
      <c r="G23" s="11">
        <f>MAX(D23-C23,C23-E23,0)</f>
        <v>0</v>
      </c>
    </row>
    <row r="24" spans="1:13" x14ac:dyDescent="0.25">
      <c r="C24" s="11">
        <f>SUM(B6:B7)</f>
        <v>28.570406798620301</v>
      </c>
      <c r="D24" s="11">
        <v>15</v>
      </c>
      <c r="E24" s="11">
        <v>65</v>
      </c>
      <c r="F24" s="11"/>
      <c r="G24" s="11">
        <f t="shared" ref="G24:G25" si="5">MAX(D24-C24,C24-E24,0)</f>
        <v>0</v>
      </c>
    </row>
    <row r="25" spans="1:13" x14ac:dyDescent="0.25">
      <c r="C25" s="11">
        <f>SUM(B8:B14)</f>
        <v>52.482014073492699</v>
      </c>
      <c r="D25" s="11">
        <v>20</v>
      </c>
      <c r="E25" s="11">
        <v>55</v>
      </c>
      <c r="F25" s="11"/>
      <c r="G25" s="11">
        <f t="shared" si="5"/>
        <v>0</v>
      </c>
    </row>
    <row r="30" spans="1:13" x14ac:dyDescent="0.25">
      <c r="B30" s="1">
        <v>1877</v>
      </c>
      <c r="C30">
        <v>1900</v>
      </c>
      <c r="D30">
        <v>1900</v>
      </c>
      <c r="E30">
        <v>2000</v>
      </c>
      <c r="F30">
        <v>2060</v>
      </c>
      <c r="G30">
        <v>2100</v>
      </c>
      <c r="H30">
        <v>2243</v>
      </c>
      <c r="I30">
        <v>2400</v>
      </c>
      <c r="J30">
        <v>2500</v>
      </c>
      <c r="K30">
        <v>2600</v>
      </c>
      <c r="L30">
        <v>2608</v>
      </c>
      <c r="M30">
        <v>2608.4</v>
      </c>
    </row>
    <row r="31" spans="1:13" x14ac:dyDescent="0.25">
      <c r="B31" s="1">
        <v>1856</v>
      </c>
      <c r="C31">
        <v>1850</v>
      </c>
      <c r="D31">
        <v>1870</v>
      </c>
      <c r="E31">
        <v>2000</v>
      </c>
      <c r="F31">
        <v>2082</v>
      </c>
      <c r="G31">
        <v>2200</v>
      </c>
      <c r="H31">
        <v>2309</v>
      </c>
      <c r="I31">
        <v>2525</v>
      </c>
      <c r="J31">
        <v>2650</v>
      </c>
      <c r="K31">
        <v>2750</v>
      </c>
      <c r="L31">
        <v>2762</v>
      </c>
      <c r="M31">
        <v>2762.5</v>
      </c>
    </row>
    <row r="32" spans="1:13" x14ac:dyDescent="0.25">
      <c r="B32" s="1">
        <f>MROUND(AVERAGE(B30:B31),10)</f>
        <v>1870</v>
      </c>
      <c r="C32" s="1">
        <f t="shared" ref="C32:L32" si="6">MROUND(AVERAGE(C30:C31),10)</f>
        <v>1880</v>
      </c>
      <c r="D32" s="1">
        <f t="shared" si="6"/>
        <v>1890</v>
      </c>
      <c r="E32" s="1">
        <f t="shared" si="6"/>
        <v>2000</v>
      </c>
      <c r="F32" s="1">
        <f t="shared" si="6"/>
        <v>2070</v>
      </c>
      <c r="G32" s="1">
        <f t="shared" si="6"/>
        <v>2150</v>
      </c>
      <c r="H32" s="1">
        <f t="shared" si="6"/>
        <v>2280</v>
      </c>
      <c r="I32" s="1">
        <f t="shared" si="6"/>
        <v>2460</v>
      </c>
      <c r="J32" s="1">
        <f t="shared" si="6"/>
        <v>2580</v>
      </c>
      <c r="K32" s="1">
        <f t="shared" si="6"/>
        <v>2680</v>
      </c>
      <c r="L32" s="1">
        <f t="shared" si="6"/>
        <v>2690</v>
      </c>
      <c r="M32" s="1">
        <f>MROUND(AVERAGE(M30:M31),10)</f>
        <v>2690</v>
      </c>
    </row>
    <row r="33" spans="1:13" x14ac:dyDescent="0.25">
      <c r="A33" t="s">
        <v>15</v>
      </c>
      <c r="B33">
        <v>9.5329770204105806</v>
      </c>
      <c r="C33">
        <v>2.7469544648749999</v>
      </c>
      <c r="D33">
        <v>2.3943905971478499</v>
      </c>
      <c r="E33">
        <v>2.5482796596652602</v>
      </c>
      <c r="F33">
        <v>3.1483954216463199</v>
      </c>
      <c r="G33">
        <v>9.1234099498997807</v>
      </c>
      <c r="H33" s="1">
        <v>3.44768098946198</v>
      </c>
      <c r="I33">
        <v>0.64169858562476301</v>
      </c>
      <c r="J33">
        <v>6.1792934018121599</v>
      </c>
      <c r="K33">
        <v>3.64239018484021</v>
      </c>
      <c r="L33">
        <v>3.3919331682384199</v>
      </c>
      <c r="M33">
        <v>0.93849019573680204</v>
      </c>
    </row>
    <row r="34" spans="1:13" x14ac:dyDescent="0.25">
      <c r="A34" t="s">
        <v>16</v>
      </c>
      <c r="B34">
        <v>2.5140000441966599</v>
      </c>
      <c r="C34">
        <v>2.0173610748734698</v>
      </c>
      <c r="D34">
        <v>1.91506906236805</v>
      </c>
      <c r="E34">
        <v>2.2013390020199899</v>
      </c>
      <c r="F34">
        <v>1.5150403626543401</v>
      </c>
      <c r="G34">
        <v>0.92207026602465902</v>
      </c>
      <c r="H34" s="1">
        <v>1.9398970664392301</v>
      </c>
      <c r="I34">
        <v>0.67390994997099196</v>
      </c>
      <c r="J34">
        <v>1.6210689400222</v>
      </c>
      <c r="K34">
        <v>1.2684134669885001</v>
      </c>
      <c r="L34">
        <v>1.0993337540850301</v>
      </c>
      <c r="M34">
        <v>18.951427631419499</v>
      </c>
    </row>
    <row r="35" spans="1:13" x14ac:dyDescent="0.25">
      <c r="A35" t="s">
        <v>17</v>
      </c>
      <c r="B35">
        <v>12.4434969591316</v>
      </c>
      <c r="C35">
        <v>15.8982551664027</v>
      </c>
      <c r="D35">
        <v>14.0331587285238</v>
      </c>
      <c r="E35">
        <v>12.478259441878601</v>
      </c>
      <c r="F35">
        <v>16.9833207200601</v>
      </c>
      <c r="G35">
        <v>11.902335778228201</v>
      </c>
      <c r="H35" s="1">
        <v>12.560925332911401</v>
      </c>
      <c r="I35">
        <v>11.2362974728652</v>
      </c>
      <c r="J35">
        <v>8.0655775167252894</v>
      </c>
      <c r="K35">
        <v>9.2337980732797202</v>
      </c>
      <c r="L35">
        <v>9.1020829121123406</v>
      </c>
      <c r="M35">
        <v>0.36483104338511602</v>
      </c>
    </row>
    <row r="36" spans="1:13" x14ac:dyDescent="0.25">
      <c r="A36" t="s">
        <v>18</v>
      </c>
      <c r="B36">
        <v>3.7038043002319201</v>
      </c>
      <c r="C36">
        <v>5.5481401624139899</v>
      </c>
      <c r="D36">
        <v>5.1541797056265004</v>
      </c>
      <c r="E36">
        <v>5.6896198123468302</v>
      </c>
      <c r="F36">
        <v>2.4233130644919201</v>
      </c>
      <c r="G36">
        <v>2.5178205567808698</v>
      </c>
      <c r="H36" s="1">
        <v>3.2272100268188901</v>
      </c>
      <c r="I36">
        <v>4.1842889936594698</v>
      </c>
      <c r="J36">
        <v>5.8473640881572999</v>
      </c>
      <c r="K36">
        <v>5.5765102639722404</v>
      </c>
      <c r="L36">
        <v>5.3542292934516196</v>
      </c>
      <c r="M36">
        <v>9.6846896646935399</v>
      </c>
    </row>
    <row r="37" spans="1:13" x14ac:dyDescent="0.25">
      <c r="A37" t="s">
        <v>19</v>
      </c>
      <c r="B37">
        <v>8.7199235595396392</v>
      </c>
      <c r="C37">
        <v>20.703073533317301</v>
      </c>
      <c r="D37">
        <v>20.734765487136901</v>
      </c>
      <c r="E37">
        <v>22.483978919398702</v>
      </c>
      <c r="F37">
        <v>13.696772342088201</v>
      </c>
      <c r="G37">
        <v>17.213836114704701</v>
      </c>
      <c r="H37" s="1">
        <v>18.062627589860799</v>
      </c>
      <c r="I37">
        <v>22.324227688955499</v>
      </c>
      <c r="J37">
        <v>12.7692089985471</v>
      </c>
      <c r="K37">
        <v>14.662889338223801</v>
      </c>
      <c r="L37">
        <v>14.6799073122657</v>
      </c>
      <c r="M37">
        <v>9.4568888301842797</v>
      </c>
    </row>
    <row r="38" spans="1:13" x14ac:dyDescent="0.25">
      <c r="A38" t="s">
        <v>20</v>
      </c>
      <c r="B38">
        <v>8.3571899380970702</v>
      </c>
      <c r="C38">
        <v>4.1512366571869901</v>
      </c>
      <c r="D38">
        <v>4.4673201885539804</v>
      </c>
      <c r="E38">
        <v>3.8876009813964498</v>
      </c>
      <c r="F38">
        <v>8.3570133651380694</v>
      </c>
      <c r="G38">
        <v>9.0126454992059699</v>
      </c>
      <c r="H38" s="1">
        <v>8.5006980786429001</v>
      </c>
      <c r="I38">
        <v>8.3050074844400292</v>
      </c>
      <c r="J38">
        <v>13.6658811639555</v>
      </c>
      <c r="K38">
        <v>13.1330053200621</v>
      </c>
      <c r="L38">
        <v>13.890499486354599</v>
      </c>
      <c r="M38">
        <v>12.692672673360599</v>
      </c>
    </row>
    <row r="39" spans="1:13" x14ac:dyDescent="0.25">
      <c r="A39" t="s">
        <v>21</v>
      </c>
      <c r="B39">
        <v>15.003973896614699</v>
      </c>
      <c r="C39">
        <v>19.8872395238872</v>
      </c>
      <c r="D39">
        <v>18.853067365922101</v>
      </c>
      <c r="E39">
        <v>16.049594588182799</v>
      </c>
      <c r="F39">
        <v>15.4405203393543</v>
      </c>
      <c r="G39">
        <v>16.994426185853602</v>
      </c>
      <c r="H39" s="1">
        <v>10.538885024554901</v>
      </c>
      <c r="I39">
        <v>16.523528728404301</v>
      </c>
      <c r="J39">
        <v>10.6611583195678</v>
      </c>
      <c r="K39">
        <v>8.3368272050329004</v>
      </c>
      <c r="L39">
        <v>6.6334561315193596</v>
      </c>
      <c r="M39">
        <v>8.6725193415199708</v>
      </c>
    </row>
    <row r="40" spans="1:13" x14ac:dyDescent="0.25">
      <c r="A40" t="s">
        <v>22</v>
      </c>
      <c r="B40">
        <v>11.588874525058401</v>
      </c>
      <c r="C40">
        <v>3.3108658547263299</v>
      </c>
      <c r="D40">
        <v>4.2211732440298402</v>
      </c>
      <c r="E40">
        <v>3.9753639323681198</v>
      </c>
      <c r="F40">
        <v>6.6901910082262797</v>
      </c>
      <c r="G40">
        <v>3.7487427397423998</v>
      </c>
      <c r="H40" s="1">
        <v>6.4358167202035199</v>
      </c>
      <c r="I40">
        <v>2.0094655648831798</v>
      </c>
      <c r="J40">
        <v>5.6648832848438202</v>
      </c>
      <c r="K40">
        <v>5.0372490914302697</v>
      </c>
      <c r="L40">
        <v>5.78366369485612</v>
      </c>
      <c r="M40">
        <v>12.303877068244899</v>
      </c>
    </row>
    <row r="41" spans="1:13" x14ac:dyDescent="0.25">
      <c r="A41" t="s">
        <v>23</v>
      </c>
      <c r="B41">
        <v>7.5785086941316004</v>
      </c>
      <c r="C41">
        <v>11.3803819543636</v>
      </c>
      <c r="D41">
        <v>12.216436928259499</v>
      </c>
      <c r="E41">
        <v>13.3718676740391</v>
      </c>
      <c r="F41">
        <v>7.0922914211638997</v>
      </c>
      <c r="G41">
        <v>2.1901672128063301</v>
      </c>
      <c r="H41" s="1">
        <v>7.1682957743306304</v>
      </c>
      <c r="I41">
        <v>10.3388792898263</v>
      </c>
      <c r="J41">
        <v>3.1424057466474098</v>
      </c>
      <c r="K41">
        <v>3.9709878174098101</v>
      </c>
      <c r="L41">
        <v>4.8112596734741402</v>
      </c>
      <c r="M41">
        <v>4.39700030687934</v>
      </c>
    </row>
    <row r="42" spans="1:13" x14ac:dyDescent="0.25">
      <c r="A42" t="s">
        <v>24</v>
      </c>
      <c r="B42">
        <v>11.8639845960016</v>
      </c>
      <c r="C42">
        <v>6.6982210852159598</v>
      </c>
      <c r="D42">
        <v>8.1161744791263697</v>
      </c>
      <c r="E42">
        <v>6.7776301669183399</v>
      </c>
      <c r="F42">
        <v>9.1933848799870201</v>
      </c>
      <c r="G42">
        <v>8.2158668951177098</v>
      </c>
      <c r="H42" s="1">
        <v>7.7050290764931697</v>
      </c>
      <c r="I42">
        <v>1.3516899332400401</v>
      </c>
      <c r="J42">
        <v>5.4280640247001601</v>
      </c>
      <c r="K42">
        <v>5.3838700910920796</v>
      </c>
      <c r="L42">
        <v>5.8655067683477196</v>
      </c>
      <c r="M42">
        <v>4.5839287927809096</v>
      </c>
    </row>
    <row r="43" spans="1:13" x14ac:dyDescent="0.25">
      <c r="A43" t="s">
        <v>25</v>
      </c>
      <c r="B43">
        <v>2.1524386221297802</v>
      </c>
      <c r="C43">
        <v>0.69542604756434701</v>
      </c>
      <c r="D43">
        <v>0.467370457249635</v>
      </c>
      <c r="E43">
        <v>1.9379871711475201</v>
      </c>
      <c r="F43">
        <v>2.3717682454564102</v>
      </c>
      <c r="G43">
        <v>4.6838714749671402</v>
      </c>
      <c r="H43" s="1">
        <v>3.34765014673104</v>
      </c>
      <c r="I43">
        <v>4.8840250935986997</v>
      </c>
      <c r="J43">
        <v>8.8369053944023896</v>
      </c>
      <c r="K43">
        <v>10.2874998146081</v>
      </c>
      <c r="L43">
        <v>10.619156060382601</v>
      </c>
      <c r="M43">
        <v>10.683207593067101</v>
      </c>
    </row>
    <row r="44" spans="1:13" x14ac:dyDescent="0.25">
      <c r="A44" t="s">
        <v>26</v>
      </c>
      <c r="B44">
        <v>0.80316739017082694</v>
      </c>
      <c r="C44">
        <v>0.28120211772982301</v>
      </c>
      <c r="D44">
        <v>0.38846537835702599</v>
      </c>
      <c r="E44">
        <v>1.5965056845427199</v>
      </c>
      <c r="F44">
        <v>5.0683069781299199</v>
      </c>
      <c r="G44">
        <v>6.67385019617927</v>
      </c>
      <c r="H44" s="1">
        <v>8.1257524885155306</v>
      </c>
      <c r="I44">
        <v>7.7575339781427504</v>
      </c>
      <c r="J44">
        <v>9.0800980453638793</v>
      </c>
      <c r="K44">
        <v>9.1454478575892093</v>
      </c>
      <c r="L44">
        <v>9.1577857229309494</v>
      </c>
      <c r="M44">
        <v>4.3176098170853399</v>
      </c>
    </row>
    <row r="45" spans="1:13" x14ac:dyDescent="0.25">
      <c r="A45" t="s">
        <v>27</v>
      </c>
      <c r="B45">
        <v>5.7406773380146898</v>
      </c>
      <c r="C45">
        <v>6.6816423574432404</v>
      </c>
      <c r="D45">
        <v>7.03842837769895</v>
      </c>
      <c r="E45">
        <v>7.00197296609596</v>
      </c>
      <c r="F45">
        <v>8.0199976339805605</v>
      </c>
      <c r="G45">
        <v>6.7948064011294402</v>
      </c>
      <c r="H45" s="1">
        <v>8.9395316850361102</v>
      </c>
      <c r="I45">
        <v>9.7694472363888796</v>
      </c>
      <c r="J45">
        <v>9.0380910752552097</v>
      </c>
      <c r="K45">
        <v>10.321111475471101</v>
      </c>
      <c r="L45">
        <v>9.6111860219818599</v>
      </c>
      <c r="M45">
        <v>2.9528570416426199</v>
      </c>
    </row>
    <row r="46" spans="1:13" x14ac:dyDescent="0.25">
      <c r="B46">
        <f>SUM(B33:B45)</f>
        <v>100.003016883729</v>
      </c>
      <c r="C46">
        <f>SUM(C33:C45)</f>
        <v>100</v>
      </c>
      <c r="D46">
        <f>SUM(D33:D45)</f>
        <v>100</v>
      </c>
      <c r="E46">
        <f>SUM(E33:E45)</f>
        <v>100</v>
      </c>
      <c r="F46">
        <f>SUM(F33:F45)</f>
        <v>100.000315782377</v>
      </c>
      <c r="G46">
        <f>SUM(G33:G45)</f>
        <v>99.993849270640098</v>
      </c>
      <c r="H46">
        <f>SUM(H33:H45)</f>
        <v>100</v>
      </c>
      <c r="I46">
        <f>SUM(I33:I45)</f>
        <v>100</v>
      </c>
      <c r="J46">
        <f t="shared" ref="J46:L46" si="7">SUM(J33:J45)</f>
        <v>100</v>
      </c>
      <c r="K46">
        <f t="shared" si="7"/>
        <v>100</v>
      </c>
      <c r="L46">
        <f t="shared" si="7"/>
        <v>100</v>
      </c>
      <c r="M46">
        <f>SUM(M33:M45)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раздой миша</vt:lpstr>
      <vt:lpstr>сухостой миша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dcterms:created xsi:type="dcterms:W3CDTF">2021-03-20T17:40:12Z</dcterms:created>
  <dcterms:modified xsi:type="dcterms:W3CDTF">2021-04-03T22:19:47Z</dcterms:modified>
</cp:coreProperties>
</file>