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Эксель\"/>
    </mc:Choice>
  </mc:AlternateContent>
  <bookViews>
    <workbookView xWindow="3630" yWindow="3630" windowWidth="21600" windowHeight="11385" tabRatio="782"/>
  </bookViews>
  <sheets>
    <sheet name="ЖЭС-1" sheetId="1" r:id="rId1"/>
  </sheets>
  <definedNames>
    <definedName name="_xlnm.Print_Titles" localSheetId="0">'ЖЭС-1'!$2:$2</definedName>
    <definedName name="Срез_Месяц">#N/A</definedName>
    <definedName name="Срез_Ф_И_О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</x15:slicerCaches>
    </ext>
  </extLst>
</workbook>
</file>

<file path=xl/calcChain.xml><?xml version="1.0" encoding="utf-8"?>
<calcChain xmlns="http://schemas.openxmlformats.org/spreadsheetml/2006/main">
  <c r="O44" i="1" l="1"/>
  <c r="N44" i="1"/>
  <c r="M44" i="1"/>
  <c r="L44" i="1"/>
  <c r="K44" i="1"/>
  <c r="J44" i="1"/>
  <c r="I44" i="1"/>
  <c r="H44" i="1"/>
  <c r="G44" i="1"/>
  <c r="B44" i="1"/>
  <c r="F44" i="1"/>
  <c r="E44" i="1"/>
  <c r="D44" i="1"/>
  <c r="E46" i="1" l="1"/>
  <c r="H46" i="1"/>
  <c r="H49" i="1" s="1"/>
  <c r="J46" i="1"/>
  <c r="L46" i="1"/>
  <c r="N46" i="1"/>
  <c r="D46" i="1"/>
  <c r="F46" i="1"/>
  <c r="F49" i="1" s="1"/>
  <c r="G46" i="1"/>
  <c r="G49" i="1" s="1"/>
  <c r="I46" i="1"/>
  <c r="I49" i="1" s="1"/>
  <c r="K46" i="1"/>
  <c r="M46" i="1"/>
  <c r="O46" i="1"/>
  <c r="C44" i="1"/>
  <c r="D48" i="1" s="1"/>
  <c r="E49" i="1" l="1"/>
  <c r="D49" i="1"/>
  <c r="P46" i="1"/>
</calcChain>
</file>

<file path=xl/comments1.xml><?xml version="1.0" encoding="utf-8"?>
<comments xmlns="http://schemas.openxmlformats.org/spreadsheetml/2006/main">
  <authors>
    <author>Energo3</author>
  </authors>
  <commentList>
    <comment ref="D47" authorId="0" shapeId="0">
      <text>
        <r>
          <rPr>
            <b/>
            <sz val="8"/>
            <color indexed="81"/>
            <rFont val="Tahoma"/>
            <charset val="1"/>
          </rPr>
          <t>Количество щитков помесячно, привязанных к техническому обслуживанию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<sst xmlns="http://schemas.openxmlformats.org/spreadsheetml/2006/main" count="273" uniqueCount="78">
  <si>
    <t>Адрес</t>
  </si>
  <si>
    <t>№ п.п</t>
  </si>
  <si>
    <t xml:space="preserve"> ул. БАРАНОВИЧСКАЯ д.12</t>
  </si>
  <si>
    <t xml:space="preserve"> ул. БАРАНОВИЧСКАЯ д.14</t>
  </si>
  <si>
    <t xml:space="preserve"> ул. ВАРШАВСКАЯ д.47</t>
  </si>
  <si>
    <t xml:space="preserve"> ул. ВАРШАВСКАЯ д.49</t>
  </si>
  <si>
    <t xml:space="preserve"> ул. ВАРШАВСКАЯ д.54</t>
  </si>
  <si>
    <t xml:space="preserve"> ул. ВАРШАВСКАЯ д.68</t>
  </si>
  <si>
    <t xml:space="preserve"> ул. ГОРЬКОГО д.50</t>
  </si>
  <si>
    <t xml:space="preserve"> ул. ГОРЬКОГО д.65</t>
  </si>
  <si>
    <t xml:space="preserve"> ул. ГОРЬКОГО д.128</t>
  </si>
  <si>
    <t xml:space="preserve"> ул. ГОРЬКОГО д.130</t>
  </si>
  <si>
    <t xml:space="preserve"> ул. ГОРЬКОГО д.138 корп.3</t>
  </si>
  <si>
    <t xml:space="preserve"> ул. ГОРЬКОГО д.140 корп.2</t>
  </si>
  <si>
    <t xml:space="preserve"> ул. ГОРЬКОГО д.142 корп.7</t>
  </si>
  <si>
    <t xml:space="preserve"> ул. ДЕКАБРИСТОВ д.7</t>
  </si>
  <si>
    <t xml:space="preserve"> пер. КАРЛА МАРКСА 1-Й д.4</t>
  </si>
  <si>
    <t xml:space="preserve"> ул. КАРЛА МАРКСА д.47 корп.1</t>
  </si>
  <si>
    <t xml:space="preserve"> ул. КОММУНИСТИЧЕСКАЯ д.25</t>
  </si>
  <si>
    <t xml:space="preserve"> ул. КОММУНИСТИЧЕСКАЯ д.37 корп.1</t>
  </si>
  <si>
    <t xml:space="preserve"> ул. КОММУНИСТИЧЕСКАЯ д.49</t>
  </si>
  <si>
    <t xml:space="preserve"> ул. КОММУНИСТИЧЕСКАЯ д.51</t>
  </si>
  <si>
    <t xml:space="preserve"> ул. МАШЕРОВА д.5</t>
  </si>
  <si>
    <t xml:space="preserve"> ул. МАШЕРОВА д.6</t>
  </si>
  <si>
    <t xml:space="preserve"> ул. МАШЕРОВА д.7 корп.1</t>
  </si>
  <si>
    <t xml:space="preserve"> ул. МАШЕРОВА д.7 корп.2</t>
  </si>
  <si>
    <t xml:space="preserve"> ул. МАШЕРОВА д.8А</t>
  </si>
  <si>
    <t xml:space="preserve"> ул. МАШЕРОВА д.11 корп.2</t>
  </si>
  <si>
    <t xml:space="preserve"> ул. МАШЕРОВА д.11 корп.3</t>
  </si>
  <si>
    <t xml:space="preserve"> ул. МАШЕРОВА д.15 корп.1</t>
  </si>
  <si>
    <t xml:space="preserve"> ул. МАШЕРОВА д.15 корп.2</t>
  </si>
  <si>
    <t xml:space="preserve"> ул. МАШЕРОВА д.17 корп.2</t>
  </si>
  <si>
    <t xml:space="preserve"> ул. МАШЕРОВА д.17 корп.3</t>
  </si>
  <si>
    <t xml:space="preserve"> ул. МАШЕРОВА д.23 корп.1</t>
  </si>
  <si>
    <t xml:space="preserve"> ул. МАШЕРОВА д.23 корп.2</t>
  </si>
  <si>
    <t xml:space="preserve"> ул. МАШЕРОВА д.23 корп.3</t>
  </si>
  <si>
    <t xml:space="preserve"> ул. НАХИМОВА д.12</t>
  </si>
  <si>
    <t xml:space="preserve"> ул. УРИЦКОГО д.60</t>
  </si>
  <si>
    <t xml:space="preserve"> ул. ФУРМАНОВА д.58 корп.1</t>
  </si>
  <si>
    <t xml:space="preserve"> ул. ФУРМАНОВА д.58 корп.2</t>
  </si>
  <si>
    <t xml:space="preserve"> ул. ФУРМАНОВА д.60 корп.1</t>
  </si>
  <si>
    <t xml:space="preserve"> ул. ЧАЙКОВСКОГО д.10</t>
  </si>
  <si>
    <t xml:space="preserve"> ул. ЧАЙКОВСКОГО д.28</t>
  </si>
  <si>
    <t>Итого</t>
  </si>
  <si>
    <t>Щитки этажные</t>
  </si>
  <si>
    <t>ЖЭС-1</t>
  </si>
  <si>
    <t>ЛОБАЧ ПАВЕЛ СТАНИСЛАВОВИЧ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</si>
  <si>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</si>
  <si>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</si>
  <si>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</si>
  <si>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</si>
  <si>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</si>
  <si>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</si>
  <si>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</si>
  <si>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</si>
  <si>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</si>
  <si>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</si>
  <si>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</si>
  <si>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</si>
  <si>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ДАТА</t>
  </si>
  <si>
    <t>РОСПИСЬ</t>
  </si>
  <si>
    <t>ТО</t>
  </si>
  <si>
    <t>январь.июль</t>
  </si>
  <si>
    <t>февраль. август</t>
  </si>
  <si>
    <t>март.сентябрь</t>
  </si>
  <si>
    <t>апрель.октябрь</t>
  </si>
  <si>
    <t>май. ноябрь</t>
  </si>
  <si>
    <t>июнь. декабрь</t>
  </si>
  <si>
    <t>Богдевич Евгений Геннадьевич</t>
  </si>
  <si>
    <t>Лобач Павел Станиславович</t>
  </si>
  <si>
    <t>Ф И О</t>
  </si>
  <si>
    <t>ЖЭС</t>
  </si>
  <si>
    <t>Месяц</t>
  </si>
  <si>
    <t>ДАТА5</t>
  </si>
  <si>
    <t>РОСПИСЬ6</t>
  </si>
  <si>
    <t>Итог</t>
  </si>
  <si>
    <t>домов</t>
  </si>
  <si>
    <t>щитки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</si>
</sst>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color theme="1"/>
      <name val="Tahoma"/>
      <family val="2"/>
      <charset val="204"/>
    </font>
    <font>
      <sz val="12"/>
      <name val="Arial Cyr"/>
      <charset val="204"/>
    </font>
    <font>
      <sz val="9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</font>
    <font>
      <sz val="9"/>
      <name val="Calibri"/>
      <scheme val="minor"/>
    </font>
    <font>
      <b/>
      <sz val="8"/>
      <color theme="1"/>
      <name val="Tahoma"/>
    </font>
    <font>
      <b/>
      <sz val="8"/>
      <color theme="1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6" borderId="1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6" fillId="2" borderId="1" xfId="2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2" borderId="1" xfId="0" applyFill="1" applyBorder="1"/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7" fillId="7" borderId="4" xfId="1" applyFont="1" applyFill="1" applyBorder="1" applyAlignment="1">
      <alignment horizontal="center" vertical="center" textRotation="90" wrapText="1"/>
    </xf>
    <xf numFmtId="0" fontId="7" fillId="8" borderId="4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10" fillId="6" borderId="7" xfId="0" applyFont="1" applyFill="1" applyBorder="1" applyAlignment="1" applyProtection="1">
      <alignment horizontal="left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12" fillId="8" borderId="7" xfId="0" applyNumberFormat="1" applyFont="1" applyFill="1" applyBorder="1" applyAlignment="1" applyProtection="1">
      <alignment horizontal="center" vertical="center"/>
    </xf>
    <xf numFmtId="0" fontId="0" fillId="2" borderId="7" xfId="0" applyFont="1" applyFill="1" applyBorder="1"/>
    <xf numFmtId="0" fontId="0" fillId="2" borderId="7" xfId="0" applyFill="1" applyBorder="1"/>
    <xf numFmtId="0" fontId="0" fillId="2" borderId="5" xfId="0" applyFill="1" applyBorder="1" applyAlignment="1">
      <alignment horizontal="center" vertical="center"/>
    </xf>
    <xf numFmtId="0" fontId="0" fillId="4" borderId="0" xfId="0" applyFill="1"/>
    <xf numFmtId="0" fontId="0" fillId="9" borderId="0" xfId="0" applyFill="1"/>
  </cellXfs>
  <cellStyles count="3">
    <cellStyle name="Обычный" xfId="0" builtinId="0"/>
    <cellStyle name="Обычный 2" xfId="1"/>
    <cellStyle name="Обычный 3" xfId="2"/>
  </cellStyles>
  <dxfs count="51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0F0F0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2.xml"/><Relationship Id="rId7" Type="http://schemas.openxmlformats.org/officeDocument/2006/relationships/calcChain" Target="calcChain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47625</xdr:colOff>
      <xdr:row>0</xdr:row>
      <xdr:rowOff>47625</xdr:rowOff>
    </xdr:from>
    <xdr:to>
      <xdr:col>19</xdr:col>
      <xdr:colOff>638175</xdr:colOff>
      <xdr:row>3</xdr:row>
      <xdr:rowOff>76200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Месяц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10650" y="47625"/>
              <a:ext cx="1371600" cy="1962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  <xdr:twoCellAnchor editAs="absolute">
    <xdr:from>
      <xdr:col>19</xdr:col>
      <xdr:colOff>542925</xdr:colOff>
      <xdr:row>0</xdr:row>
      <xdr:rowOff>142875</xdr:rowOff>
    </xdr:from>
    <xdr:to>
      <xdr:col>20</xdr:col>
      <xdr:colOff>438150</xdr:colOff>
      <xdr:row>45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Ф И О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 И О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87000" y="14287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" sourceName="Месяц">
  <extLst>
    <x:ext xmlns:x15="http://schemas.microsoft.com/office/spreadsheetml/2010/11/main" uri="{2F2917AC-EB37-4324-AD4E-5DD8C200BD13}">
      <x15:tableSlicerCache tableId="3" column="4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Ф_И_О" sourceName="Ф И О">
  <extLst>
    <x:ext xmlns:x15="http://schemas.microsoft.com/office/spreadsheetml/2010/11/main" uri="{2F2917AC-EB37-4324-AD4E-5DD8C200BD13}">
      <x15:tableSlicerCache tableId="3" column="4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яц" cache="Срез_Месяц" caption="Месяц" rowHeight="225425"/>
  <slicer name="Ф И О" cache="Срез_Ф_И_О" caption="Ф И О" rowHeight="225425"/>
</slicers>
</file>

<file path=xl/tables/table1.xml><?xml version="1.0" encoding="utf-8"?>
<table xmlns="http://schemas.openxmlformats.org/spreadsheetml/2006/main" id="3" name="Таблица3" displayName="Таблица3" ref="A2:V44" totalsRowCount="1" headerRowDxfId="45" tableBorderDxfId="44">
  <autoFilter ref="A2:V43">
    <filterColumn colId="19">
      <filters>
        <filter val="Лобач Павел Станиславович"/>
      </filters>
    </filterColumn>
    <filterColumn colId="21">
      <filters>
        <filter val="январь.июль"/>
      </filters>
    </filterColumn>
  </autoFilter>
  <tableColumns count="22">
    <tableColumn id="1" name="№ п.п" totalsRowLabel="Итог" dataDxfId="43" totalsRowDxfId="42"/>
    <tableColumn id="2" name="Адрес" totalsRowFunction="count" dataDxfId="41" totalsRowDxfId="40"/>
    <tableColumn id="14" name="Щитки этажные" totalsRowFunction="sum" dataDxfId="39" totalsRowDxfId="38"/>
    <tableColumn id="28" name="ЯНВАРЬ" totalsRowFunction="count" dataDxfId="37" totalsRowDxfId="36" dataCellStyle="Обычный 3"/>
    <tableColumn id="29" name="ФЕВРАЛЬ" totalsRowFunction="count" dataDxfId="35" totalsRowDxfId="34" dataCellStyle="Обычный 3"/>
    <tableColumn id="30" name="МАРТ" totalsRowFunction="count" dataDxfId="33" totalsRowDxfId="32" dataCellStyle="Обычный 3"/>
    <tableColumn id="31" name="АПРЕЛЬ" totalsRowFunction="count" dataDxfId="31" totalsRowDxfId="30" dataCellStyle="Обычный 3"/>
    <tableColumn id="32" name="МАЙ" totalsRowFunction="count" dataDxfId="29" totalsRowDxfId="28" dataCellStyle="Обычный 3"/>
    <tableColumn id="33" name="ИЮНЬ" totalsRowFunction="count" dataDxfId="27" totalsRowDxfId="26" dataCellStyle="Обычный 3"/>
    <tableColumn id="34" name="ИЮЛЬ" totalsRowFunction="count" dataDxfId="25" totalsRowDxfId="24" dataCellStyle="Обычный 3"/>
    <tableColumn id="35" name="АВГУСТ" totalsRowFunction="count" dataDxfId="23" totalsRowDxfId="22" dataCellStyle="Обычный 3"/>
    <tableColumn id="36" name="СЕНТЯБРЬ" totalsRowFunction="count" dataDxfId="21" totalsRowDxfId="20" dataCellStyle="Обычный 3"/>
    <tableColumn id="37" name="ОКТЯБРЬ" totalsRowFunction="count" dataDxfId="19" totalsRowDxfId="18" dataCellStyle="Обычный 3"/>
    <tableColumn id="38" name="НОЯБРЬ" totalsRowFunction="count" dataDxfId="17" totalsRowDxfId="16" dataCellStyle="Обычный 3"/>
    <tableColumn id="39" name="ДЕКАБРЬ" totalsRowFunction="count" dataDxfId="15" totalsRowDxfId="14" dataCellStyle="Обычный 3"/>
    <tableColumn id="40" name="ДАТА" dataDxfId="13" totalsRowDxfId="12" dataCellStyle="Обычный 3"/>
    <tableColumn id="41" name="РОСПИСЬ" dataDxfId="11" totalsRowDxfId="10" dataCellStyle="Обычный 3"/>
    <tableColumn id="42" name="ДАТА5" dataDxfId="9" totalsRowDxfId="8" dataCellStyle="Обычный 3"/>
    <tableColumn id="43" name="РОСПИСЬ6" dataDxfId="7" totalsRowDxfId="6" dataCellStyle="Обычный 3"/>
    <tableColumn id="44" name="Ф И О" dataDxfId="5" totalsRowDxfId="4"/>
    <tableColumn id="45" name="ЖЭС" dataDxfId="3" totalsRowDxfId="2"/>
    <tableColumn id="46" name="Месяц" dataDxfId="1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V49"/>
  <sheetViews>
    <sheetView showGridLines="0" tabSelected="1" workbookViewId="0">
      <pane ySplit="2" topLeftCell="A26" activePane="bottomLeft" state="frozen"/>
      <selection sqref="A1:AA2"/>
      <selection pane="bottomLeft" activeCell="G55" sqref="G55"/>
    </sheetView>
  </sheetViews>
  <sheetFormatPr defaultRowHeight="12.75" outlineLevelCol="1" x14ac:dyDescent="0.2"/>
  <cols>
    <col min="1" max="1" width="6.42578125" style="1" customWidth="1"/>
    <col min="2" max="2" width="30.28515625" style="1" bestFit="1" customWidth="1"/>
    <col min="3" max="3" width="6.42578125" style="2" customWidth="1" outlineLevel="1"/>
    <col min="4" max="4" width="6.28515625" style="1" customWidth="1"/>
    <col min="5" max="15" width="4.85546875" style="1" customWidth="1"/>
    <col min="16" max="16" width="12.140625" style="1" customWidth="1"/>
    <col min="17" max="17" width="10.140625" style="1" customWidth="1"/>
    <col min="18" max="18" width="9.28515625" style="1" customWidth="1"/>
    <col min="19" max="19" width="11.7109375" style="1" customWidth="1"/>
    <col min="20" max="20" width="29" style="1" customWidth="1" outlineLevel="1"/>
    <col min="21" max="21" width="7.140625" style="1" customWidth="1" outlineLevel="1"/>
    <col min="22" max="22" width="15" style="1" customWidth="1" outlineLevel="1"/>
    <col min="23" max="16384" width="9.140625" style="1"/>
  </cols>
  <sheetData>
    <row r="1" spans="1:22" ht="23.25" customHeight="1" x14ac:dyDescent="0.2">
      <c r="C1" s="4"/>
      <c r="P1" s="7" t="s">
        <v>46</v>
      </c>
    </row>
    <row r="2" spans="1:22" ht="116.25" customHeight="1" x14ac:dyDescent="0.2">
      <c r="A2" s="12" t="s">
        <v>1</v>
      </c>
      <c r="B2" s="13" t="s">
        <v>0</v>
      </c>
      <c r="C2" s="14" t="s">
        <v>44</v>
      </c>
      <c r="D2" s="15" t="s">
        <v>47</v>
      </c>
      <c r="E2" s="15" t="s">
        <v>48</v>
      </c>
      <c r="F2" s="15" t="s">
        <v>49</v>
      </c>
      <c r="G2" s="15" t="s">
        <v>50</v>
      </c>
      <c r="H2" s="15" t="s">
        <v>51</v>
      </c>
      <c r="I2" s="15" t="s">
        <v>52</v>
      </c>
      <c r="J2" s="15" t="s">
        <v>53</v>
      </c>
      <c r="K2" s="15" t="s">
        <v>54</v>
      </c>
      <c r="L2" s="15" t="s">
        <v>55</v>
      </c>
      <c r="M2" s="15" t="s">
        <v>56</v>
      </c>
      <c r="N2" s="15" t="s">
        <v>57</v>
      </c>
      <c r="O2" s="15" t="s">
        <v>58</v>
      </c>
      <c r="P2" s="16" t="s">
        <v>59</v>
      </c>
      <c r="Q2" s="16" t="s">
        <v>60</v>
      </c>
      <c r="R2" s="16" t="s">
        <v>73</v>
      </c>
      <c r="S2" s="16" t="s">
        <v>74</v>
      </c>
      <c r="T2" s="17" t="s">
        <v>70</v>
      </c>
      <c r="U2" s="17" t="s">
        <v>71</v>
      </c>
      <c r="V2" s="18" t="s">
        <v>72</v>
      </c>
    </row>
    <row r="3" spans="1:22" x14ac:dyDescent="0.2">
      <c r="A3" s="10">
        <v>1</v>
      </c>
      <c r="B3" s="5" t="s">
        <v>2</v>
      </c>
      <c r="C3" s="6">
        <v>20</v>
      </c>
      <c r="D3" s="8" t="s">
        <v>61</v>
      </c>
      <c r="E3" s="8"/>
      <c r="F3" s="8"/>
      <c r="G3" s="8"/>
      <c r="H3" s="8"/>
      <c r="I3" s="8"/>
      <c r="J3" s="8" t="s">
        <v>61</v>
      </c>
      <c r="K3" s="8"/>
      <c r="L3" s="8"/>
      <c r="M3" s="8"/>
      <c r="N3" s="8"/>
      <c r="O3" s="8"/>
      <c r="P3" s="9"/>
      <c r="Q3" s="9"/>
      <c r="R3" s="9"/>
      <c r="S3" s="9"/>
      <c r="T3" s="11" t="s">
        <v>69</v>
      </c>
      <c r="U3" s="11" t="s">
        <v>45</v>
      </c>
      <c r="V3" s="3" t="s">
        <v>62</v>
      </c>
    </row>
    <row r="4" spans="1:22" ht="21" customHeight="1" x14ac:dyDescent="0.2">
      <c r="A4" s="10">
        <v>2</v>
      </c>
      <c r="B4" s="5" t="s">
        <v>3</v>
      </c>
      <c r="C4" s="6">
        <v>20</v>
      </c>
      <c r="D4" s="8" t="s">
        <v>61</v>
      </c>
      <c r="E4" s="8"/>
      <c r="F4" s="8"/>
      <c r="G4" s="8"/>
      <c r="H4" s="8"/>
      <c r="I4" s="8"/>
      <c r="J4" s="8" t="s">
        <v>61</v>
      </c>
      <c r="K4" s="8"/>
      <c r="L4" s="8"/>
      <c r="M4" s="8"/>
      <c r="N4" s="8"/>
      <c r="O4" s="8"/>
      <c r="P4" s="9"/>
      <c r="Q4" s="9"/>
      <c r="R4" s="9"/>
      <c r="S4" s="9"/>
      <c r="T4" s="11" t="s">
        <v>69</v>
      </c>
      <c r="U4" s="11" t="s">
        <v>45</v>
      </c>
      <c r="V4" s="3" t="s">
        <v>62</v>
      </c>
    </row>
    <row r="5" spans="1:22" ht="21" hidden="1" customHeight="1" x14ac:dyDescent="0.2">
      <c r="A5" s="10">
        <v>12</v>
      </c>
      <c r="B5" s="5" t="s">
        <v>4</v>
      </c>
      <c r="C5" s="6">
        <v>36</v>
      </c>
      <c r="D5" s="8"/>
      <c r="E5" s="8" t="s">
        <v>61</v>
      </c>
      <c r="F5" s="8"/>
      <c r="G5" s="8"/>
      <c r="H5" s="8"/>
      <c r="I5" s="8"/>
      <c r="J5" s="8"/>
      <c r="K5" s="8" t="s">
        <v>61</v>
      </c>
      <c r="L5" s="8"/>
      <c r="M5" s="8"/>
      <c r="N5" s="8"/>
      <c r="O5" s="8"/>
      <c r="P5" s="9"/>
      <c r="Q5" s="9"/>
      <c r="R5" s="9"/>
      <c r="S5" s="9"/>
      <c r="T5" s="11" t="s">
        <v>69</v>
      </c>
      <c r="U5" s="11" t="s">
        <v>45</v>
      </c>
      <c r="V5" s="3" t="s">
        <v>63</v>
      </c>
    </row>
    <row r="6" spans="1:22" ht="21" hidden="1" customHeight="1" x14ac:dyDescent="0.2">
      <c r="A6" s="10">
        <v>13</v>
      </c>
      <c r="B6" s="5" t="s">
        <v>5</v>
      </c>
      <c r="C6" s="6">
        <v>61</v>
      </c>
      <c r="D6" s="8"/>
      <c r="E6" s="8" t="s">
        <v>61</v>
      </c>
      <c r="F6" s="8"/>
      <c r="G6" s="8"/>
      <c r="H6" s="8"/>
      <c r="I6" s="8"/>
      <c r="J6" s="8"/>
      <c r="K6" s="8" t="s">
        <v>61</v>
      </c>
      <c r="L6" s="8"/>
      <c r="M6" s="8"/>
      <c r="N6" s="8"/>
      <c r="O6" s="8"/>
      <c r="P6" s="9"/>
      <c r="Q6" s="9"/>
      <c r="R6" s="9"/>
      <c r="S6" s="9"/>
      <c r="T6" s="11" t="s">
        <v>69</v>
      </c>
      <c r="U6" s="11" t="s">
        <v>45</v>
      </c>
      <c r="V6" s="3" t="s">
        <v>63</v>
      </c>
    </row>
    <row r="7" spans="1:22" ht="21" hidden="1" customHeight="1" x14ac:dyDescent="0.2">
      <c r="A7" s="10">
        <v>16</v>
      </c>
      <c r="B7" s="5" t="s">
        <v>6</v>
      </c>
      <c r="C7" s="6">
        <v>15</v>
      </c>
      <c r="D7" s="8"/>
      <c r="E7" s="8"/>
      <c r="F7" s="8" t="s">
        <v>61</v>
      </c>
      <c r="G7" s="8"/>
      <c r="H7" s="8"/>
      <c r="I7" s="8"/>
      <c r="J7" s="8"/>
      <c r="K7" s="8"/>
      <c r="L7" s="8" t="s">
        <v>61</v>
      </c>
      <c r="M7" s="8"/>
      <c r="N7" s="8"/>
      <c r="O7" s="8"/>
      <c r="P7" s="9"/>
      <c r="Q7" s="9"/>
      <c r="R7" s="9"/>
      <c r="S7" s="9"/>
      <c r="T7" s="11" t="s">
        <v>69</v>
      </c>
      <c r="U7" s="11" t="s">
        <v>45</v>
      </c>
      <c r="V7" s="3" t="s">
        <v>64</v>
      </c>
    </row>
    <row r="8" spans="1:22" ht="21" hidden="1" customHeight="1" x14ac:dyDescent="0.2">
      <c r="A8" s="10">
        <v>17</v>
      </c>
      <c r="B8" s="5" t="s">
        <v>7</v>
      </c>
      <c r="C8" s="6"/>
      <c r="D8" s="8"/>
      <c r="E8" s="8"/>
      <c r="F8" s="8" t="s">
        <v>61</v>
      </c>
      <c r="G8" s="8"/>
      <c r="H8" s="8"/>
      <c r="I8" s="8"/>
      <c r="J8" s="8"/>
      <c r="K8" s="8"/>
      <c r="L8" s="8" t="s">
        <v>61</v>
      </c>
      <c r="M8" s="8"/>
      <c r="N8" s="8"/>
      <c r="O8" s="8"/>
      <c r="P8" s="9"/>
      <c r="Q8" s="9"/>
      <c r="R8" s="9"/>
      <c r="S8" s="9"/>
      <c r="T8" s="11" t="s">
        <v>69</v>
      </c>
      <c r="U8" s="11" t="s">
        <v>45</v>
      </c>
      <c r="V8" s="3" t="s">
        <v>64</v>
      </c>
    </row>
    <row r="9" spans="1:22" ht="21" hidden="1" customHeight="1" x14ac:dyDescent="0.2">
      <c r="A9" s="10">
        <v>36</v>
      </c>
      <c r="B9" s="5" t="s">
        <v>8</v>
      </c>
      <c r="C9" s="6"/>
      <c r="D9" s="8"/>
      <c r="E9" s="8"/>
      <c r="F9" s="8" t="s">
        <v>61</v>
      </c>
      <c r="G9" s="8"/>
      <c r="H9" s="8"/>
      <c r="I9" s="8"/>
      <c r="J9" s="8"/>
      <c r="K9" s="8"/>
      <c r="L9" s="8" t="s">
        <v>61</v>
      </c>
      <c r="M9" s="8"/>
      <c r="N9" s="8"/>
      <c r="O9" s="8"/>
      <c r="P9" s="9"/>
      <c r="Q9" s="9"/>
      <c r="R9" s="9"/>
      <c r="S9" s="9"/>
      <c r="T9" s="11" t="s">
        <v>69</v>
      </c>
      <c r="U9" s="11" t="s">
        <v>45</v>
      </c>
      <c r="V9" s="3" t="s">
        <v>64</v>
      </c>
    </row>
    <row r="10" spans="1:22" ht="21" hidden="1" customHeight="1" x14ac:dyDescent="0.2">
      <c r="A10" s="10">
        <v>37</v>
      </c>
      <c r="B10" s="5" t="s">
        <v>9</v>
      </c>
      <c r="C10" s="6"/>
      <c r="D10" s="8"/>
      <c r="E10" s="8"/>
      <c r="F10" s="8" t="s">
        <v>61</v>
      </c>
      <c r="G10" s="8"/>
      <c r="H10" s="8"/>
      <c r="I10" s="8"/>
      <c r="J10" s="8"/>
      <c r="K10" s="8"/>
      <c r="L10" s="8" t="s">
        <v>61</v>
      </c>
      <c r="M10" s="8"/>
      <c r="N10" s="8"/>
      <c r="O10" s="8"/>
      <c r="P10" s="9"/>
      <c r="Q10" s="9"/>
      <c r="R10" s="9"/>
      <c r="S10" s="9"/>
      <c r="T10" s="11" t="s">
        <v>69</v>
      </c>
      <c r="U10" s="11" t="s">
        <v>45</v>
      </c>
      <c r="V10" s="3" t="s">
        <v>64</v>
      </c>
    </row>
    <row r="11" spans="1:22" ht="21" hidden="1" customHeight="1" x14ac:dyDescent="0.2">
      <c r="A11" s="10">
        <v>38</v>
      </c>
      <c r="B11" s="5" t="s">
        <v>10</v>
      </c>
      <c r="C11" s="6"/>
      <c r="D11" s="8" t="s">
        <v>61</v>
      </c>
      <c r="E11" s="8"/>
      <c r="F11" s="8"/>
      <c r="G11" s="8"/>
      <c r="H11" s="8"/>
      <c r="I11" s="8"/>
      <c r="J11" s="8" t="s">
        <v>61</v>
      </c>
      <c r="K11" s="8"/>
      <c r="L11" s="8"/>
      <c r="M11" s="8"/>
      <c r="N11" s="8"/>
      <c r="O11" s="8"/>
      <c r="P11" s="9"/>
      <c r="Q11" s="9"/>
      <c r="R11" s="9"/>
      <c r="S11" s="9"/>
      <c r="T11" s="11" t="s">
        <v>68</v>
      </c>
      <c r="U11" s="11" t="s">
        <v>45</v>
      </c>
      <c r="V11" s="3" t="s">
        <v>62</v>
      </c>
    </row>
    <row r="12" spans="1:22" ht="21" hidden="1" customHeight="1" x14ac:dyDescent="0.2">
      <c r="A12" s="10">
        <v>39</v>
      </c>
      <c r="B12" s="5" t="s">
        <v>11</v>
      </c>
      <c r="C12" s="6">
        <v>15</v>
      </c>
      <c r="D12" s="8" t="s">
        <v>61</v>
      </c>
      <c r="E12" s="8"/>
      <c r="F12" s="8"/>
      <c r="G12" s="8"/>
      <c r="H12" s="8"/>
      <c r="I12" s="8"/>
      <c r="J12" s="8" t="s">
        <v>61</v>
      </c>
      <c r="K12" s="8"/>
      <c r="L12" s="8"/>
      <c r="M12" s="8"/>
      <c r="N12" s="8"/>
      <c r="O12" s="8"/>
      <c r="P12" s="9"/>
      <c r="Q12" s="9"/>
      <c r="R12" s="9"/>
      <c r="S12" s="9"/>
      <c r="T12" s="11" t="s">
        <v>68</v>
      </c>
      <c r="U12" s="11" t="s">
        <v>45</v>
      </c>
      <c r="V12" s="3" t="s">
        <v>62</v>
      </c>
    </row>
    <row r="13" spans="1:22" ht="21" hidden="1" customHeight="1" x14ac:dyDescent="0.2">
      <c r="A13" s="10">
        <v>45</v>
      </c>
      <c r="B13" s="5" t="s">
        <v>12</v>
      </c>
      <c r="C13" s="6">
        <v>30</v>
      </c>
      <c r="D13" s="8"/>
      <c r="E13" s="8" t="s">
        <v>61</v>
      </c>
      <c r="F13" s="8"/>
      <c r="G13" s="8"/>
      <c r="H13" s="8"/>
      <c r="I13" s="8"/>
      <c r="J13" s="8"/>
      <c r="K13" s="8" t="s">
        <v>61</v>
      </c>
      <c r="L13" s="8"/>
      <c r="M13" s="8"/>
      <c r="N13" s="8"/>
      <c r="O13" s="8"/>
      <c r="P13" s="9"/>
      <c r="Q13" s="9"/>
      <c r="R13" s="9"/>
      <c r="S13" s="9"/>
      <c r="T13" s="11" t="s">
        <v>68</v>
      </c>
      <c r="U13" s="11" t="s">
        <v>45</v>
      </c>
      <c r="V13" s="3" t="s">
        <v>63</v>
      </c>
    </row>
    <row r="14" spans="1:22" ht="21" hidden="1" customHeight="1" x14ac:dyDescent="0.2">
      <c r="A14" s="10">
        <v>46</v>
      </c>
      <c r="B14" s="5" t="s">
        <v>13</v>
      </c>
      <c r="C14" s="6">
        <v>20</v>
      </c>
      <c r="D14" s="8"/>
      <c r="E14" s="8" t="s">
        <v>61</v>
      </c>
      <c r="F14" s="8"/>
      <c r="G14" s="8"/>
      <c r="H14" s="8"/>
      <c r="I14" s="8"/>
      <c r="J14" s="8"/>
      <c r="K14" s="8" t="s">
        <v>61</v>
      </c>
      <c r="L14" s="8"/>
      <c r="M14" s="8"/>
      <c r="N14" s="8"/>
      <c r="O14" s="8"/>
      <c r="P14" s="9"/>
      <c r="Q14" s="9"/>
      <c r="R14" s="9"/>
      <c r="S14" s="9"/>
      <c r="T14" s="11" t="s">
        <v>68</v>
      </c>
      <c r="U14" s="11" t="s">
        <v>45</v>
      </c>
      <c r="V14" s="3" t="s">
        <v>63</v>
      </c>
    </row>
    <row r="15" spans="1:22" ht="21" hidden="1" customHeight="1" x14ac:dyDescent="0.2">
      <c r="A15" s="10">
        <v>50</v>
      </c>
      <c r="B15" s="5" t="s">
        <v>14</v>
      </c>
      <c r="C15" s="6">
        <v>20</v>
      </c>
      <c r="D15" s="8"/>
      <c r="E15" s="8"/>
      <c r="F15" s="8" t="s">
        <v>61</v>
      </c>
      <c r="G15" s="8"/>
      <c r="H15" s="8"/>
      <c r="I15" s="8"/>
      <c r="J15" s="8"/>
      <c r="K15" s="8"/>
      <c r="L15" s="8" t="s">
        <v>61</v>
      </c>
      <c r="M15" s="8"/>
      <c r="N15" s="8"/>
      <c r="O15" s="8"/>
      <c r="P15" s="9"/>
      <c r="Q15" s="9"/>
      <c r="R15" s="9"/>
      <c r="S15" s="9"/>
      <c r="T15" s="11" t="s">
        <v>68</v>
      </c>
      <c r="U15" s="11" t="s">
        <v>45</v>
      </c>
      <c r="V15" s="3" t="s">
        <v>64</v>
      </c>
    </row>
    <row r="16" spans="1:22" ht="21" hidden="1" customHeight="1" x14ac:dyDescent="0.2">
      <c r="A16" s="10">
        <v>51</v>
      </c>
      <c r="B16" s="5" t="s">
        <v>15</v>
      </c>
      <c r="C16" s="6"/>
      <c r="D16" s="8"/>
      <c r="E16" s="8"/>
      <c r="F16" s="8" t="s">
        <v>61</v>
      </c>
      <c r="G16" s="8"/>
      <c r="H16" s="8"/>
      <c r="I16" s="8"/>
      <c r="J16" s="8"/>
      <c r="K16" s="8"/>
      <c r="L16" s="8" t="s">
        <v>61</v>
      </c>
      <c r="M16" s="8"/>
      <c r="N16" s="8"/>
      <c r="O16" s="8"/>
      <c r="P16" s="9"/>
      <c r="Q16" s="9"/>
      <c r="R16" s="9"/>
      <c r="S16" s="9"/>
      <c r="T16" s="11" t="s">
        <v>68</v>
      </c>
      <c r="U16" s="11" t="s">
        <v>45</v>
      </c>
      <c r="V16" s="3" t="s">
        <v>64</v>
      </c>
    </row>
    <row r="17" spans="1:22" ht="21" hidden="1" customHeight="1" x14ac:dyDescent="0.2">
      <c r="A17" s="10">
        <v>64</v>
      </c>
      <c r="B17" s="5" t="s">
        <v>16</v>
      </c>
      <c r="C17" s="6"/>
      <c r="D17" s="8"/>
      <c r="E17" s="8"/>
      <c r="F17" s="8" t="s">
        <v>61</v>
      </c>
      <c r="G17" s="8"/>
      <c r="H17" s="8"/>
      <c r="I17" s="8"/>
      <c r="J17" s="8"/>
      <c r="K17" s="8"/>
      <c r="L17" s="8" t="s">
        <v>61</v>
      </c>
      <c r="M17" s="8"/>
      <c r="N17" s="8"/>
      <c r="O17" s="8"/>
      <c r="P17" s="9"/>
      <c r="Q17" s="9"/>
      <c r="R17" s="9"/>
      <c r="S17" s="9"/>
      <c r="T17" s="11" t="s">
        <v>68</v>
      </c>
      <c r="U17" s="11" t="s">
        <v>45</v>
      </c>
      <c r="V17" s="3" t="s">
        <v>64</v>
      </c>
    </row>
    <row r="18" spans="1:22" ht="21" hidden="1" customHeight="1" x14ac:dyDescent="0.2">
      <c r="A18" s="10">
        <v>65</v>
      </c>
      <c r="B18" s="5" t="s">
        <v>17</v>
      </c>
      <c r="C18" s="6">
        <v>20</v>
      </c>
      <c r="D18" s="8"/>
      <c r="E18" s="8"/>
      <c r="F18" s="8" t="s">
        <v>61</v>
      </c>
      <c r="G18" s="8"/>
      <c r="H18" s="8"/>
      <c r="I18" s="8"/>
      <c r="J18" s="8"/>
      <c r="K18" s="8"/>
      <c r="L18" s="8" t="s">
        <v>61</v>
      </c>
      <c r="M18" s="8"/>
      <c r="N18" s="8"/>
      <c r="O18" s="8"/>
      <c r="P18" s="9"/>
      <c r="Q18" s="9"/>
      <c r="R18" s="9"/>
      <c r="S18" s="9"/>
      <c r="T18" s="11" t="s">
        <v>68</v>
      </c>
      <c r="U18" s="11" t="s">
        <v>45</v>
      </c>
      <c r="V18" s="3" t="s">
        <v>64</v>
      </c>
    </row>
    <row r="19" spans="1:22" ht="21" hidden="1" customHeight="1" x14ac:dyDescent="0.2">
      <c r="A19" s="10">
        <v>74</v>
      </c>
      <c r="B19" s="5" t="s">
        <v>18</v>
      </c>
      <c r="C19" s="6"/>
      <c r="D19" s="8"/>
      <c r="E19" s="8"/>
      <c r="F19" s="8" t="s">
        <v>61</v>
      </c>
      <c r="G19" s="8"/>
      <c r="H19" s="8"/>
      <c r="I19" s="8"/>
      <c r="J19" s="8"/>
      <c r="K19" s="8"/>
      <c r="L19" s="8" t="s">
        <v>61</v>
      </c>
      <c r="M19" s="8"/>
      <c r="N19" s="8"/>
      <c r="O19" s="8"/>
      <c r="P19" s="9"/>
      <c r="Q19" s="9"/>
      <c r="R19" s="9"/>
      <c r="S19" s="9"/>
      <c r="T19" s="11" t="s">
        <v>69</v>
      </c>
      <c r="U19" s="11" t="s">
        <v>45</v>
      </c>
      <c r="V19" s="3" t="s">
        <v>64</v>
      </c>
    </row>
    <row r="20" spans="1:22" ht="21" hidden="1" customHeight="1" x14ac:dyDescent="0.2">
      <c r="A20" s="10">
        <v>75</v>
      </c>
      <c r="B20" s="5" t="s">
        <v>19</v>
      </c>
      <c r="C20" s="6">
        <v>9</v>
      </c>
      <c r="D20" s="8"/>
      <c r="E20" s="8"/>
      <c r="F20" s="8" t="s">
        <v>61</v>
      </c>
      <c r="G20" s="8"/>
      <c r="H20" s="8"/>
      <c r="I20" s="8"/>
      <c r="J20" s="8"/>
      <c r="K20" s="8"/>
      <c r="L20" s="8" t="s">
        <v>61</v>
      </c>
      <c r="M20" s="8"/>
      <c r="N20" s="8"/>
      <c r="O20" s="8"/>
      <c r="P20" s="9"/>
      <c r="Q20" s="9"/>
      <c r="R20" s="9"/>
      <c r="S20" s="9"/>
      <c r="T20" s="11" t="s">
        <v>69</v>
      </c>
      <c r="U20" s="11" t="s">
        <v>45</v>
      </c>
      <c r="V20" s="3" t="s">
        <v>64</v>
      </c>
    </row>
    <row r="21" spans="1:22" ht="21" hidden="1" customHeight="1" x14ac:dyDescent="0.2">
      <c r="A21" s="10">
        <v>81</v>
      </c>
      <c r="B21" s="5" t="s">
        <v>20</v>
      </c>
      <c r="C21" s="6">
        <v>30</v>
      </c>
      <c r="D21" s="8"/>
      <c r="E21" s="8"/>
      <c r="F21" s="8"/>
      <c r="G21" s="8" t="s">
        <v>61</v>
      </c>
      <c r="H21" s="8"/>
      <c r="I21" s="8"/>
      <c r="J21" s="8"/>
      <c r="K21" s="8"/>
      <c r="L21" s="8"/>
      <c r="M21" s="8" t="s">
        <v>61</v>
      </c>
      <c r="N21" s="8"/>
      <c r="O21" s="8"/>
      <c r="P21" s="9"/>
      <c r="Q21" s="9"/>
      <c r="R21" s="9"/>
      <c r="S21" s="9"/>
      <c r="T21" s="11" t="s">
        <v>69</v>
      </c>
      <c r="U21" s="11" t="s">
        <v>45</v>
      </c>
      <c r="V21" s="3" t="s">
        <v>65</v>
      </c>
    </row>
    <row r="22" spans="1:22" ht="21" hidden="1" customHeight="1" x14ac:dyDescent="0.2">
      <c r="A22" s="10">
        <v>82</v>
      </c>
      <c r="B22" s="5" t="s">
        <v>21</v>
      </c>
      <c r="C22" s="6">
        <v>54</v>
      </c>
      <c r="D22" s="8"/>
      <c r="E22" s="8"/>
      <c r="F22" s="8"/>
      <c r="G22" s="8" t="s">
        <v>61</v>
      </c>
      <c r="H22" s="8"/>
      <c r="I22" s="8"/>
      <c r="J22" s="8"/>
      <c r="K22" s="8"/>
      <c r="L22" s="8"/>
      <c r="M22" s="8" t="s">
        <v>61</v>
      </c>
      <c r="N22" s="8"/>
      <c r="O22" s="8"/>
      <c r="P22" s="9"/>
      <c r="Q22" s="9"/>
      <c r="R22" s="9"/>
      <c r="S22" s="9"/>
      <c r="T22" s="11" t="s">
        <v>69</v>
      </c>
      <c r="U22" s="11" t="s">
        <v>45</v>
      </c>
      <c r="V22" s="3" t="s">
        <v>65</v>
      </c>
    </row>
    <row r="23" spans="1:22" ht="21" hidden="1" customHeight="1" x14ac:dyDescent="0.2">
      <c r="A23" s="10">
        <v>136</v>
      </c>
      <c r="B23" s="5" t="s">
        <v>22</v>
      </c>
      <c r="C23" s="6">
        <v>54</v>
      </c>
      <c r="D23" s="8"/>
      <c r="E23" s="8"/>
      <c r="F23" s="8"/>
      <c r="G23" s="8" t="s">
        <v>61</v>
      </c>
      <c r="H23" s="8"/>
      <c r="I23" s="8"/>
      <c r="J23" s="8"/>
      <c r="K23" s="8"/>
      <c r="L23" s="8"/>
      <c r="M23" s="8" t="s">
        <v>61</v>
      </c>
      <c r="N23" s="8"/>
      <c r="O23" s="8"/>
      <c r="P23" s="9"/>
      <c r="Q23" s="9"/>
      <c r="R23" s="9"/>
      <c r="S23" s="9"/>
      <c r="T23" s="11" t="s">
        <v>69</v>
      </c>
      <c r="U23" s="11" t="s">
        <v>45</v>
      </c>
      <c r="V23" s="3" t="s">
        <v>65</v>
      </c>
    </row>
    <row r="24" spans="1:22" ht="21" hidden="1" customHeight="1" x14ac:dyDescent="0.2">
      <c r="A24" s="10">
        <v>137</v>
      </c>
      <c r="B24" s="5" t="s">
        <v>23</v>
      </c>
      <c r="C24" s="6">
        <v>36</v>
      </c>
      <c r="D24" s="8"/>
      <c r="E24" s="8"/>
      <c r="F24" s="8"/>
      <c r="G24" s="8" t="s">
        <v>61</v>
      </c>
      <c r="H24" s="8"/>
      <c r="I24" s="8"/>
      <c r="J24" s="8"/>
      <c r="K24" s="8"/>
      <c r="L24" s="8"/>
      <c r="M24" s="8" t="s">
        <v>61</v>
      </c>
      <c r="N24" s="8"/>
      <c r="O24" s="8"/>
      <c r="P24" s="9"/>
      <c r="Q24" s="9"/>
      <c r="R24" s="9"/>
      <c r="S24" s="9"/>
      <c r="T24" s="11" t="s">
        <v>69</v>
      </c>
      <c r="U24" s="11" t="s">
        <v>45</v>
      </c>
      <c r="V24" s="3" t="s">
        <v>65</v>
      </c>
    </row>
    <row r="25" spans="1:22" ht="21" hidden="1" customHeight="1" x14ac:dyDescent="0.2">
      <c r="A25" s="10">
        <v>138</v>
      </c>
      <c r="B25" s="5" t="s">
        <v>24</v>
      </c>
      <c r="C25" s="6">
        <v>9</v>
      </c>
      <c r="D25" s="8"/>
      <c r="E25" s="8"/>
      <c r="F25" s="8"/>
      <c r="G25" s="8" t="s">
        <v>61</v>
      </c>
      <c r="H25" s="8"/>
      <c r="I25" s="8"/>
      <c r="J25" s="8"/>
      <c r="K25" s="8"/>
      <c r="L25" s="8"/>
      <c r="M25" s="8" t="s">
        <v>61</v>
      </c>
      <c r="N25" s="8"/>
      <c r="O25" s="8"/>
      <c r="P25" s="9"/>
      <c r="Q25" s="9"/>
      <c r="R25" s="9"/>
      <c r="S25" s="9"/>
      <c r="T25" s="11" t="s">
        <v>69</v>
      </c>
      <c r="U25" s="11" t="s">
        <v>45</v>
      </c>
      <c r="V25" s="3" t="s">
        <v>65</v>
      </c>
    </row>
    <row r="26" spans="1:22" ht="21" hidden="1" customHeight="1" x14ac:dyDescent="0.2">
      <c r="A26" s="10">
        <v>139</v>
      </c>
      <c r="B26" s="5" t="s">
        <v>25</v>
      </c>
      <c r="C26" s="6">
        <v>27</v>
      </c>
      <c r="D26" s="8"/>
      <c r="E26" s="8"/>
      <c r="F26" s="8"/>
      <c r="G26" s="8"/>
      <c r="H26" s="8" t="s">
        <v>61</v>
      </c>
      <c r="I26" s="8"/>
      <c r="J26" s="8"/>
      <c r="K26" s="8"/>
      <c r="L26" s="8"/>
      <c r="M26" s="8"/>
      <c r="N26" s="8" t="s">
        <v>61</v>
      </c>
      <c r="O26" s="8"/>
      <c r="P26" s="9"/>
      <c r="Q26" s="9"/>
      <c r="R26" s="9"/>
      <c r="S26" s="9"/>
      <c r="T26" s="11" t="s">
        <v>69</v>
      </c>
      <c r="U26" s="11" t="s">
        <v>45</v>
      </c>
      <c r="V26" s="3" t="s">
        <v>66</v>
      </c>
    </row>
    <row r="27" spans="1:22" ht="21" hidden="1" customHeight="1" x14ac:dyDescent="0.2">
      <c r="A27" s="10">
        <v>140</v>
      </c>
      <c r="B27" s="5" t="s">
        <v>26</v>
      </c>
      <c r="C27" s="6">
        <v>25</v>
      </c>
      <c r="D27" s="8"/>
      <c r="E27" s="8"/>
      <c r="F27" s="8"/>
      <c r="G27" s="8"/>
      <c r="H27" s="8" t="s">
        <v>61</v>
      </c>
      <c r="I27" s="8"/>
      <c r="J27" s="8"/>
      <c r="K27" s="8"/>
      <c r="L27" s="8"/>
      <c r="M27" s="8"/>
      <c r="N27" s="8" t="s">
        <v>61</v>
      </c>
      <c r="O27" s="8"/>
      <c r="P27" s="9"/>
      <c r="Q27" s="9"/>
      <c r="R27" s="9"/>
      <c r="S27" s="9"/>
      <c r="T27" s="11" t="s">
        <v>69</v>
      </c>
      <c r="U27" s="11" t="s">
        <v>45</v>
      </c>
      <c r="V27" s="3" t="s">
        <v>66</v>
      </c>
    </row>
    <row r="28" spans="1:22" ht="21" hidden="1" customHeight="1" x14ac:dyDescent="0.2">
      <c r="A28" s="10">
        <v>144</v>
      </c>
      <c r="B28" s="5" t="s">
        <v>27</v>
      </c>
      <c r="C28" s="6">
        <v>20</v>
      </c>
      <c r="D28" s="8"/>
      <c r="E28" s="8"/>
      <c r="F28" s="8"/>
      <c r="G28" s="8"/>
      <c r="H28" s="8"/>
      <c r="I28" s="8" t="s">
        <v>61</v>
      </c>
      <c r="J28" s="8"/>
      <c r="K28" s="8"/>
      <c r="L28" s="8"/>
      <c r="M28" s="8"/>
      <c r="N28" s="8"/>
      <c r="O28" s="8" t="s">
        <v>61</v>
      </c>
      <c r="P28" s="9"/>
      <c r="Q28" s="9"/>
      <c r="R28" s="9"/>
      <c r="S28" s="9"/>
      <c r="T28" s="11" t="s">
        <v>69</v>
      </c>
      <c r="U28" s="11" t="s">
        <v>45</v>
      </c>
      <c r="V28" s="3" t="s">
        <v>67</v>
      </c>
    </row>
    <row r="29" spans="1:22" ht="21" hidden="1" customHeight="1" x14ac:dyDescent="0.2">
      <c r="A29" s="10">
        <v>145</v>
      </c>
      <c r="B29" s="5" t="s">
        <v>28</v>
      </c>
      <c r="C29" s="6">
        <v>30</v>
      </c>
      <c r="D29" s="8"/>
      <c r="E29" s="8"/>
      <c r="F29" s="8"/>
      <c r="G29" s="8"/>
      <c r="H29" s="8"/>
      <c r="I29" s="8" t="s">
        <v>61</v>
      </c>
      <c r="J29" s="8"/>
      <c r="K29" s="8"/>
      <c r="L29" s="8"/>
      <c r="M29" s="8"/>
      <c r="N29" s="8"/>
      <c r="O29" s="8" t="s">
        <v>61</v>
      </c>
      <c r="P29" s="9"/>
      <c r="Q29" s="9"/>
      <c r="R29" s="9"/>
      <c r="S29" s="9"/>
      <c r="T29" s="11" t="s">
        <v>69</v>
      </c>
      <c r="U29" s="11" t="s">
        <v>45</v>
      </c>
      <c r="V29" s="3" t="s">
        <v>67</v>
      </c>
    </row>
    <row r="30" spans="1:22" ht="21" hidden="1" customHeight="1" x14ac:dyDescent="0.2">
      <c r="A30" s="10">
        <v>150</v>
      </c>
      <c r="B30" s="5" t="s">
        <v>29</v>
      </c>
      <c r="C30" s="6">
        <v>40</v>
      </c>
      <c r="D30" s="8"/>
      <c r="E30" s="8"/>
      <c r="F30" s="8" t="s">
        <v>61</v>
      </c>
      <c r="G30" s="8"/>
      <c r="H30" s="8"/>
      <c r="I30" s="8"/>
      <c r="J30" s="8"/>
      <c r="K30" s="8"/>
      <c r="L30" s="8" t="s">
        <v>61</v>
      </c>
      <c r="M30" s="8"/>
      <c r="N30" s="8"/>
      <c r="O30" s="8"/>
      <c r="P30" s="9"/>
      <c r="Q30" s="9"/>
      <c r="R30" s="9"/>
      <c r="S30" s="9"/>
      <c r="T30" s="11" t="s">
        <v>68</v>
      </c>
      <c r="U30" s="11" t="s">
        <v>45</v>
      </c>
      <c r="V30" s="3" t="s">
        <v>64</v>
      </c>
    </row>
    <row r="31" spans="1:22" ht="21" hidden="1" customHeight="1" x14ac:dyDescent="0.2">
      <c r="A31" s="10">
        <v>151</v>
      </c>
      <c r="B31" s="5" t="s">
        <v>30</v>
      </c>
      <c r="C31" s="6">
        <v>27</v>
      </c>
      <c r="D31" s="8"/>
      <c r="E31" s="8"/>
      <c r="F31" s="8" t="s">
        <v>61</v>
      </c>
      <c r="G31" s="8"/>
      <c r="H31" s="8"/>
      <c r="I31" s="8"/>
      <c r="J31" s="8"/>
      <c r="K31" s="8"/>
      <c r="L31" s="8" t="s">
        <v>61</v>
      </c>
      <c r="M31" s="8"/>
      <c r="N31" s="8"/>
      <c r="O31" s="8"/>
      <c r="P31" s="9"/>
      <c r="Q31" s="9"/>
      <c r="R31" s="9"/>
      <c r="S31" s="9"/>
      <c r="T31" s="11" t="s">
        <v>68</v>
      </c>
      <c r="U31" s="11" t="s">
        <v>45</v>
      </c>
      <c r="V31" s="3" t="s">
        <v>64</v>
      </c>
    </row>
    <row r="32" spans="1:22" ht="21" hidden="1" customHeight="1" x14ac:dyDescent="0.2">
      <c r="A32" s="10">
        <v>153</v>
      </c>
      <c r="B32" s="5" t="s">
        <v>31</v>
      </c>
      <c r="C32" s="6">
        <v>30</v>
      </c>
      <c r="D32" s="8"/>
      <c r="E32" s="8"/>
      <c r="F32" s="8"/>
      <c r="G32" s="8" t="s">
        <v>61</v>
      </c>
      <c r="H32" s="8"/>
      <c r="I32" s="8"/>
      <c r="J32" s="8"/>
      <c r="K32" s="8"/>
      <c r="L32" s="8"/>
      <c r="M32" s="8" t="s">
        <v>61</v>
      </c>
      <c r="N32" s="8"/>
      <c r="O32" s="8"/>
      <c r="P32" s="9"/>
      <c r="Q32" s="9"/>
      <c r="R32" s="9"/>
      <c r="S32" s="9"/>
      <c r="T32" s="11" t="s">
        <v>68</v>
      </c>
      <c r="U32" s="11" t="s">
        <v>45</v>
      </c>
      <c r="V32" s="3" t="s">
        <v>65</v>
      </c>
    </row>
    <row r="33" spans="1:22" ht="21" hidden="1" customHeight="1" x14ac:dyDescent="0.2">
      <c r="A33" s="10">
        <v>154</v>
      </c>
      <c r="B33" s="5" t="s">
        <v>32</v>
      </c>
      <c r="C33" s="6">
        <v>40</v>
      </c>
      <c r="D33" s="8"/>
      <c r="E33" s="8"/>
      <c r="F33" s="8"/>
      <c r="G33" s="8" t="s">
        <v>61</v>
      </c>
      <c r="H33" s="8"/>
      <c r="I33" s="8"/>
      <c r="J33" s="8"/>
      <c r="K33" s="8"/>
      <c r="L33" s="8"/>
      <c r="M33" s="8" t="s">
        <v>61</v>
      </c>
      <c r="N33" s="8"/>
      <c r="O33" s="8"/>
      <c r="P33" s="9"/>
      <c r="Q33" s="9"/>
      <c r="R33" s="9"/>
      <c r="S33" s="9"/>
      <c r="T33" s="11" t="s">
        <v>68</v>
      </c>
      <c r="U33" s="11" t="s">
        <v>45</v>
      </c>
      <c r="V33" s="3" t="s">
        <v>65</v>
      </c>
    </row>
    <row r="34" spans="1:22" ht="21" hidden="1" customHeight="1" x14ac:dyDescent="0.2">
      <c r="A34" s="10">
        <v>158</v>
      </c>
      <c r="B34" s="5" t="s">
        <v>33</v>
      </c>
      <c r="C34" s="6">
        <v>20</v>
      </c>
      <c r="D34" s="8"/>
      <c r="E34" s="8"/>
      <c r="F34" s="8"/>
      <c r="G34" s="8"/>
      <c r="H34" s="8" t="s">
        <v>61</v>
      </c>
      <c r="I34" s="8"/>
      <c r="J34" s="8"/>
      <c r="K34" s="8"/>
      <c r="L34" s="8"/>
      <c r="M34" s="8"/>
      <c r="N34" s="8" t="s">
        <v>61</v>
      </c>
      <c r="O34" s="8"/>
      <c r="P34" s="9"/>
      <c r="Q34" s="9"/>
      <c r="R34" s="9"/>
      <c r="S34" s="9"/>
      <c r="T34" s="11" t="s">
        <v>68</v>
      </c>
      <c r="U34" s="11" t="s">
        <v>45</v>
      </c>
      <c r="V34" s="3" t="s">
        <v>66</v>
      </c>
    </row>
    <row r="35" spans="1:22" ht="21" hidden="1" customHeight="1" x14ac:dyDescent="0.2">
      <c r="A35" s="10">
        <v>159</v>
      </c>
      <c r="B35" s="5" t="s">
        <v>34</v>
      </c>
      <c r="C35" s="6">
        <v>15</v>
      </c>
      <c r="D35" s="8"/>
      <c r="E35" s="8"/>
      <c r="F35" s="8"/>
      <c r="G35" s="8"/>
      <c r="H35" s="8" t="s">
        <v>61</v>
      </c>
      <c r="I35" s="8"/>
      <c r="J35" s="8"/>
      <c r="K35" s="8"/>
      <c r="L35" s="8"/>
      <c r="M35" s="8"/>
      <c r="N35" s="8" t="s">
        <v>61</v>
      </c>
      <c r="O35" s="8"/>
      <c r="P35" s="9"/>
      <c r="Q35" s="9"/>
      <c r="R35" s="9"/>
      <c r="S35" s="9"/>
      <c r="T35" s="11" t="s">
        <v>68</v>
      </c>
      <c r="U35" s="11" t="s">
        <v>45</v>
      </c>
      <c r="V35" s="3" t="s">
        <v>66</v>
      </c>
    </row>
    <row r="36" spans="1:22" ht="21" hidden="1" customHeight="1" x14ac:dyDescent="0.2">
      <c r="A36" s="10">
        <v>160</v>
      </c>
      <c r="B36" s="5" t="s">
        <v>35</v>
      </c>
      <c r="C36" s="6">
        <v>20</v>
      </c>
      <c r="D36" s="8"/>
      <c r="E36" s="8"/>
      <c r="F36" s="8"/>
      <c r="G36" s="8"/>
      <c r="H36" s="8" t="s">
        <v>61</v>
      </c>
      <c r="I36" s="8"/>
      <c r="J36" s="8"/>
      <c r="K36" s="8"/>
      <c r="L36" s="8"/>
      <c r="M36" s="8"/>
      <c r="N36" s="8" t="s">
        <v>61</v>
      </c>
      <c r="O36" s="8"/>
      <c r="P36" s="9"/>
      <c r="Q36" s="9"/>
      <c r="R36" s="9"/>
      <c r="S36" s="9"/>
      <c r="T36" s="11" t="s">
        <v>68</v>
      </c>
      <c r="U36" s="11" t="s">
        <v>45</v>
      </c>
      <c r="V36" s="3" t="s">
        <v>66</v>
      </c>
    </row>
    <row r="37" spans="1:22" ht="21" hidden="1" customHeight="1" x14ac:dyDescent="0.2">
      <c r="A37" s="10">
        <v>166</v>
      </c>
      <c r="B37" s="5" t="s">
        <v>36</v>
      </c>
      <c r="C37" s="6"/>
      <c r="D37" s="8"/>
      <c r="E37" s="8"/>
      <c r="F37" s="8"/>
      <c r="G37" s="8"/>
      <c r="H37" s="8"/>
      <c r="I37" s="8" t="s">
        <v>61</v>
      </c>
      <c r="J37" s="8"/>
      <c r="K37" s="8"/>
      <c r="L37" s="8"/>
      <c r="M37" s="8"/>
      <c r="N37" s="8"/>
      <c r="O37" s="8" t="s">
        <v>61</v>
      </c>
      <c r="P37" s="9"/>
      <c r="Q37" s="9"/>
      <c r="R37" s="9"/>
      <c r="S37" s="9"/>
      <c r="T37" s="11" t="s">
        <v>68</v>
      </c>
      <c r="U37" s="11" t="s">
        <v>45</v>
      </c>
      <c r="V37" s="3" t="s">
        <v>67</v>
      </c>
    </row>
    <row r="38" spans="1:22" ht="21" hidden="1" customHeight="1" x14ac:dyDescent="0.2">
      <c r="A38" s="10">
        <v>212</v>
      </c>
      <c r="B38" s="5" t="s">
        <v>37</v>
      </c>
      <c r="C38" s="6">
        <v>25</v>
      </c>
      <c r="D38" s="8"/>
      <c r="E38" s="8"/>
      <c r="F38" s="8"/>
      <c r="G38" s="8"/>
      <c r="H38" s="8"/>
      <c r="I38" s="8" t="s">
        <v>61</v>
      </c>
      <c r="J38" s="8"/>
      <c r="K38" s="8"/>
      <c r="L38" s="8"/>
      <c r="M38" s="8"/>
      <c r="N38" s="8"/>
      <c r="O38" s="8" t="s">
        <v>61</v>
      </c>
      <c r="P38" s="9"/>
      <c r="Q38" s="9"/>
      <c r="R38" s="9"/>
      <c r="S38" s="9"/>
      <c r="T38" s="11" t="s">
        <v>68</v>
      </c>
      <c r="U38" s="11" t="s">
        <v>45</v>
      </c>
      <c r="V38" s="3" t="s">
        <v>67</v>
      </c>
    </row>
    <row r="39" spans="1:22" ht="21" hidden="1" customHeight="1" x14ac:dyDescent="0.2">
      <c r="A39" s="10">
        <v>213</v>
      </c>
      <c r="B39" s="5" t="s">
        <v>38</v>
      </c>
      <c r="C39" s="6">
        <v>20</v>
      </c>
      <c r="D39" s="8"/>
      <c r="E39" s="8"/>
      <c r="F39" s="8"/>
      <c r="G39" s="8"/>
      <c r="H39" s="8" t="s">
        <v>61</v>
      </c>
      <c r="I39" s="8"/>
      <c r="J39" s="8"/>
      <c r="K39" s="8"/>
      <c r="L39" s="8"/>
      <c r="M39" s="8"/>
      <c r="N39" s="8" t="s">
        <v>61</v>
      </c>
      <c r="O39" s="8"/>
      <c r="P39" s="9"/>
      <c r="Q39" s="9"/>
      <c r="R39" s="9"/>
      <c r="S39" s="9"/>
      <c r="T39" s="11" t="s">
        <v>68</v>
      </c>
      <c r="U39" s="11" t="s">
        <v>45</v>
      </c>
      <c r="V39" s="3" t="s">
        <v>66</v>
      </c>
    </row>
    <row r="40" spans="1:22" ht="21" hidden="1" customHeight="1" x14ac:dyDescent="0.2">
      <c r="A40" s="10">
        <v>214</v>
      </c>
      <c r="B40" s="5" t="s">
        <v>39</v>
      </c>
      <c r="C40" s="6">
        <v>40</v>
      </c>
      <c r="D40" s="8"/>
      <c r="E40" s="8"/>
      <c r="F40" s="8"/>
      <c r="G40" s="8"/>
      <c r="H40" s="8"/>
      <c r="I40" s="8" t="s">
        <v>61</v>
      </c>
      <c r="J40" s="8"/>
      <c r="K40" s="8"/>
      <c r="L40" s="8"/>
      <c r="M40" s="8"/>
      <c r="N40" s="8"/>
      <c r="O40" s="8" t="s">
        <v>61</v>
      </c>
      <c r="P40" s="9"/>
      <c r="Q40" s="9"/>
      <c r="R40" s="9"/>
      <c r="S40" s="9"/>
      <c r="T40" s="11" t="s">
        <v>68</v>
      </c>
      <c r="U40" s="11" t="s">
        <v>45</v>
      </c>
      <c r="V40" s="3" t="s">
        <v>67</v>
      </c>
    </row>
    <row r="41" spans="1:22" ht="21" hidden="1" customHeight="1" x14ac:dyDescent="0.2">
      <c r="A41" s="10">
        <v>215</v>
      </c>
      <c r="B41" s="5" t="s">
        <v>40</v>
      </c>
      <c r="C41" s="6">
        <v>40</v>
      </c>
      <c r="D41" s="8"/>
      <c r="E41" s="8"/>
      <c r="F41" s="8"/>
      <c r="G41" s="8"/>
      <c r="H41" s="8"/>
      <c r="I41" s="8" t="s">
        <v>61</v>
      </c>
      <c r="J41" s="8"/>
      <c r="K41" s="8"/>
      <c r="L41" s="8"/>
      <c r="M41" s="8"/>
      <c r="N41" s="8"/>
      <c r="O41" s="8" t="s">
        <v>61</v>
      </c>
      <c r="P41" s="9"/>
      <c r="Q41" s="9"/>
      <c r="R41" s="9"/>
      <c r="S41" s="9"/>
      <c r="T41" s="11" t="s">
        <v>68</v>
      </c>
      <c r="U41" s="11" t="s">
        <v>45</v>
      </c>
      <c r="V41" s="3" t="s">
        <v>67</v>
      </c>
    </row>
    <row r="42" spans="1:22" ht="21" hidden="1" customHeight="1" x14ac:dyDescent="0.2">
      <c r="A42" s="10">
        <v>223</v>
      </c>
      <c r="B42" s="5" t="s">
        <v>41</v>
      </c>
      <c r="C42" s="6"/>
      <c r="D42" s="8"/>
      <c r="E42" s="8"/>
      <c r="F42" s="8" t="s">
        <v>61</v>
      </c>
      <c r="G42" s="8"/>
      <c r="H42" s="8"/>
      <c r="I42" s="8"/>
      <c r="J42" s="8"/>
      <c r="K42" s="8"/>
      <c r="L42" s="8" t="s">
        <v>61</v>
      </c>
      <c r="M42" s="8"/>
      <c r="N42" s="8"/>
      <c r="O42" s="8"/>
      <c r="P42" s="9"/>
      <c r="Q42" s="9"/>
      <c r="R42" s="9"/>
      <c r="S42" s="9"/>
      <c r="T42" s="11" t="s">
        <v>69</v>
      </c>
      <c r="U42" s="11" t="s">
        <v>45</v>
      </c>
      <c r="V42" s="3" t="s">
        <v>64</v>
      </c>
    </row>
    <row r="43" spans="1:22" ht="21" hidden="1" customHeight="1" x14ac:dyDescent="0.2">
      <c r="A43" s="10">
        <v>224</v>
      </c>
      <c r="B43" s="5" t="s">
        <v>42</v>
      </c>
      <c r="C43" s="6"/>
      <c r="D43" s="8"/>
      <c r="E43" s="8"/>
      <c r="F43" s="8" t="s">
        <v>61</v>
      </c>
      <c r="G43" s="8"/>
      <c r="H43" s="8"/>
      <c r="I43" s="8"/>
      <c r="J43" s="8"/>
      <c r="K43" s="8"/>
      <c r="L43" s="8" t="s">
        <v>61</v>
      </c>
      <c r="M43" s="8"/>
      <c r="N43" s="8"/>
      <c r="O43" s="8"/>
      <c r="P43" s="9"/>
      <c r="Q43" s="9"/>
      <c r="R43" s="9"/>
      <c r="S43" s="9"/>
      <c r="T43" s="11" t="s">
        <v>69</v>
      </c>
      <c r="U43" s="11" t="s">
        <v>45</v>
      </c>
      <c r="V43" s="3" t="s">
        <v>64</v>
      </c>
    </row>
    <row r="44" spans="1:22" x14ac:dyDescent="0.2">
      <c r="A44" s="19" t="s">
        <v>75</v>
      </c>
      <c r="B44" s="20">
        <f>SUBTOTAL(103,Таблица3[Адрес])</f>
        <v>2</v>
      </c>
      <c r="C44" s="21">
        <f>SUBTOTAL(109,Таблица3[Щитки этажные])</f>
        <v>40</v>
      </c>
      <c r="D44" s="22">
        <f>SUBTOTAL(103,Таблица3[ЯНВАРЬ])</f>
        <v>2</v>
      </c>
      <c r="E44" s="22">
        <f>SUBTOTAL(103,Таблица3[ФЕВРАЛЬ])</f>
        <v>0</v>
      </c>
      <c r="F44" s="22">
        <f>SUBTOTAL(103,Таблица3[МАРТ])</f>
        <v>0</v>
      </c>
      <c r="G44" s="22">
        <f>SUBTOTAL(103,Таблица3[АПРЕЛЬ])</f>
        <v>0</v>
      </c>
      <c r="H44" s="22">
        <f>SUBTOTAL(103,Таблица3[МАЙ])</f>
        <v>0</v>
      </c>
      <c r="I44" s="22">
        <f>SUBTOTAL(103,Таблица3[ИЮНЬ])</f>
        <v>0</v>
      </c>
      <c r="J44" s="22">
        <f>SUBTOTAL(103,Таблица3[ИЮЛЬ])</f>
        <v>2</v>
      </c>
      <c r="K44" s="22">
        <f>SUBTOTAL(103,Таблица3[АВГУСТ])</f>
        <v>0</v>
      </c>
      <c r="L44" s="22">
        <f>SUBTOTAL(103,Таблица3[СЕНТЯБРЬ])</f>
        <v>0</v>
      </c>
      <c r="M44" s="22">
        <f>SUBTOTAL(103,Таблица3[ОКТЯБРЬ])</f>
        <v>0</v>
      </c>
      <c r="N44" s="22">
        <f>SUBTOTAL(103,Таблица3[НОЯБРЬ])</f>
        <v>0</v>
      </c>
      <c r="O44" s="22">
        <f>SUBTOTAL(103,Таблица3[ДЕКАБРЬ])</f>
        <v>0</v>
      </c>
      <c r="P44" s="23"/>
      <c r="Q44" s="23"/>
      <c r="R44" s="23"/>
      <c r="S44" s="23"/>
      <c r="T44" s="24"/>
      <c r="U44" s="25"/>
      <c r="V44" s="26"/>
    </row>
    <row r="46" spans="1:22" x14ac:dyDescent="0.2">
      <c r="A46" s="1" t="s">
        <v>43</v>
      </c>
      <c r="B46" s="1" t="s">
        <v>76</v>
      </c>
      <c r="D46" s="1">
        <f>Таблица3[[#Totals],[ЯНВАРЬ]]</f>
        <v>2</v>
      </c>
      <c r="E46" s="1">
        <f>Таблица3[[#Totals],[ФЕВРАЛЬ]]</f>
        <v>0</v>
      </c>
      <c r="F46" s="1">
        <f>Таблица3[[#Totals],[МАРТ]]</f>
        <v>0</v>
      </c>
      <c r="G46" s="1">
        <f>Таблица3[[#Totals],[АПРЕЛЬ]]</f>
        <v>0</v>
      </c>
      <c r="H46" s="1">
        <f>Таблица3[[#Totals],[МАЙ]]</f>
        <v>0</v>
      </c>
      <c r="I46" s="1">
        <f>Таблица3[[#Totals],[ИЮНЬ]]</f>
        <v>0</v>
      </c>
      <c r="J46" s="1">
        <f>Таблица3[[#Totals],[ИЮЛЬ]]</f>
        <v>2</v>
      </c>
      <c r="K46" s="1">
        <f>Таблица3[[#Totals],[АВГУСТ]]</f>
        <v>0</v>
      </c>
      <c r="L46" s="1">
        <f>Таблица3[[#Totals],[СЕНТЯБРЬ]]</f>
        <v>0</v>
      </c>
      <c r="M46" s="1">
        <f>Таблица3[[#Totals],[ОКТЯБРЬ]]</f>
        <v>0</v>
      </c>
      <c r="N46" s="1">
        <f>Таблица3[[#Totals],[НОЯБРЬ]]</f>
        <v>0</v>
      </c>
      <c r="O46" s="1">
        <f>Таблица3[[#Totals],[ДЕКАБРЬ]]</f>
        <v>0</v>
      </c>
      <c r="P46" s="1">
        <f>D46+E46+F46+G46+H46+I46</f>
        <v>2</v>
      </c>
    </row>
    <row r="47" spans="1:22" x14ac:dyDescent="0.2">
      <c r="B47" s="1" t="s">
        <v>77</v>
      </c>
      <c r="D47" s="27">
        <v>40</v>
      </c>
      <c r="E47" s="27">
        <v>97</v>
      </c>
      <c r="F47" s="27">
        <v>24</v>
      </c>
      <c r="G47" s="27">
        <v>183</v>
      </c>
      <c r="H47" s="27">
        <v>52</v>
      </c>
      <c r="I47" s="27">
        <v>50</v>
      </c>
      <c r="J47" s="27"/>
      <c r="K47" s="27"/>
      <c r="L47" s="27"/>
      <c r="M47" s="27"/>
      <c r="N47" s="27"/>
      <c r="O47" s="27"/>
    </row>
    <row r="48" spans="1:22" x14ac:dyDescent="0.2">
      <c r="D48" s="1">
        <f>Таблица3[[#Totals],[Щитки этажные]]</f>
        <v>40</v>
      </c>
    </row>
    <row r="49" spans="4:15" x14ac:dyDescent="0.2">
      <c r="D49" s="28">
        <f>IF(D46&gt;1,$D$48,0)</f>
        <v>40</v>
      </c>
      <c r="E49" s="28">
        <f t="shared" ref="E49:I49" si="0">IF(E46&gt;1,$D$48,0)</f>
        <v>0</v>
      </c>
      <c r="F49" s="28">
        <f t="shared" si="0"/>
        <v>0</v>
      </c>
      <c r="G49" s="28">
        <f t="shared" si="0"/>
        <v>0</v>
      </c>
      <c r="H49" s="28">
        <f t="shared" si="0"/>
        <v>0</v>
      </c>
      <c r="I49" s="28">
        <f t="shared" si="0"/>
        <v>0</v>
      </c>
      <c r="J49" s="28"/>
      <c r="K49" s="28"/>
      <c r="L49" s="28"/>
      <c r="M49" s="28"/>
      <c r="N49" s="28"/>
      <c r="O49" s="28"/>
    </row>
  </sheetData>
  <conditionalFormatting sqref="D11:I12 K11:O12 E13:E14 K13:K14 G9:K9 G10:I10 D9:F10 F15:F20 F30:F31 F42:F43 K10 L9:O10 L15:L20 L30:L31 L42:L43 D3:O8 J10:J16">
    <cfRule type="cellIs" dxfId="50" priority="8" operator="equal">
      <formula>"ТО"</formula>
    </cfRule>
  </conditionalFormatting>
  <conditionalFormatting sqref="D13:D14 F13:I14 K15:K16 L13:O14 G15:I16 D15:E20 G17:K20 M15:O20 D21:L22 G23:G25 G32:G33 N21:O22">
    <cfRule type="cellIs" dxfId="49" priority="7" operator="equal">
      <formula>"ТО"</formula>
    </cfRule>
  </conditionalFormatting>
  <conditionalFormatting sqref="H26:H27 H34:H36 H39 N26:N27 N34:N36 N39">
    <cfRule type="cellIs" dxfId="48" priority="6" operator="equal">
      <formula>"ТО"</formula>
    </cfRule>
  </conditionalFormatting>
  <conditionalFormatting sqref="D23:F25 D32:F33 D30:E31 G30:K31 M30:O31 D26:G27 I26:M27 D34:G36 I34:M36 O26:O27 O34:O36 I38 I40:I41 D28:O29 D37:O37 O38 O40:O41 H23:L25 H32:L33 N32:O33 N23:O25">
    <cfRule type="cellIs" dxfId="47" priority="5" operator="equal">
      <formula>"ТО"</formula>
    </cfRule>
  </conditionalFormatting>
  <conditionalFormatting sqref="D42:E43 G42:K43 M42:O43 D38:H38 D40:H41 D39:G39 I39:M39 O39 J38:N38 J40:N41 M32:M33 M21:M25">
    <cfRule type="cellIs" dxfId="46" priority="4" operator="equal">
      <formula>"ТО"</formula>
    </cfRule>
  </conditionalFormatting>
  <pageMargins left="0.15748031496062992" right="0.15748031496062992" top="0.23622047244094491" bottom="0.19685039370078741" header="0.15748031496062992" footer="0.15748031496062992"/>
  <pageSetup paperSize="9" orientation="landscape" copies="5" r:id="rId1"/>
  <drawing r:id="rId2"/>
  <legacy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ЖЭС-1</vt:lpstr>
      <vt:lpstr>'ЖЭС-1'!Заголовки_для_печати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Energo-3</dc:creator>
  <cp:lastModifiedBy>Energo3</cp:lastModifiedBy>
  <cp:lastPrinted>2021-04-09T12:58:08Z</cp:lastPrinted>
  <dcterms:created xsi:type="dcterms:W3CDTF">2020-06-05T07:16:05Z</dcterms:created>
  <dcterms:modified xsi:type="dcterms:W3CDTF">2021-04-21T10:31:40Z</dcterms:modified>
</cp:coreProperties>
</file>