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lab\Desktop\"/>
    </mc:Choice>
  </mc:AlternateContent>
  <xr:revisionPtr revIDLastSave="0" documentId="13_ncr:1_{FAE5E19A-263D-42F4-A692-3D6C40A3B2D4}" xr6:coauthVersionLast="46" xr6:coauthVersionMax="46" xr10:uidLastSave="{00000000-0000-0000-0000-000000000000}"/>
  <bookViews>
    <workbookView xWindow="-120" yWindow="-120" windowWidth="29040" windowHeight="15840" xr2:uid="{F430A096-63B9-495C-BF0B-4F041ED4D30F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R26" i="1"/>
  <c r="R25" i="1"/>
  <c r="R13" i="1"/>
  <c r="R14" i="1"/>
  <c r="R12" i="1"/>
  <c r="R8" i="1" l="1"/>
  <c r="A13" i="1"/>
  <c r="A14" i="1" s="1"/>
  <c r="A10" i="1"/>
  <c r="A9" i="1"/>
  <c r="R5" i="1" l="1"/>
  <c r="R4" i="1"/>
  <c r="U4" i="1"/>
  <c r="U5" i="1"/>
  <c r="U3" i="1"/>
  <c r="V4" i="1"/>
  <c r="V5" i="1"/>
  <c r="V3" i="1"/>
  <c r="T4" i="1"/>
  <c r="T5" i="1"/>
  <c r="T3" i="1"/>
  <c r="Q4" i="1"/>
  <c r="Q5" i="1"/>
  <c r="Q3" i="1"/>
  <c r="R3" i="1"/>
  <c r="A4" i="1"/>
  <c r="A5" i="1" s="1"/>
  <c r="P4" i="1"/>
  <c r="P5" i="1"/>
  <c r="P3" i="1"/>
</calcChain>
</file>

<file path=xl/sharedStrings.xml><?xml version="1.0" encoding="utf-8"?>
<sst xmlns="http://schemas.openxmlformats.org/spreadsheetml/2006/main" count="38" uniqueCount="33">
  <si>
    <t>Конструктив</t>
  </si>
  <si>
    <r>
      <t>B12,5 П4 F</t>
    </r>
    <r>
      <rPr>
        <sz val="11"/>
        <rFont val="Calibri"/>
        <family val="2"/>
      </rPr>
      <t>¹</t>
    </r>
    <r>
      <rPr>
        <sz val="11"/>
        <rFont val="Calibri"/>
        <family val="2"/>
        <scheme val="minor"/>
      </rPr>
      <t>75 W2</t>
    </r>
  </si>
  <si>
    <t>№ карты подбора</t>
  </si>
  <si>
    <t>№ документа о качестве</t>
  </si>
  <si>
    <t>B15 П4 F¹100 W6</t>
  </si>
  <si>
    <t>№ карты подбора1</t>
  </si>
  <si>
    <t>№ документа о качестве1</t>
  </si>
  <si>
    <t>B25 П4 F¹200 W82</t>
  </si>
  <si>
    <t>№ карты подбора2</t>
  </si>
  <si>
    <t>№ документа о качестве2</t>
  </si>
  <si>
    <r>
      <t>B30 П4 F</t>
    </r>
    <r>
      <rPr>
        <sz val="11"/>
        <rFont val="Calibri"/>
        <family val="2"/>
        <charset val="204"/>
      </rPr>
      <t>²</t>
    </r>
    <r>
      <rPr>
        <sz val="11"/>
        <rFont val="Calibri"/>
        <family val="2"/>
        <scheme val="minor"/>
      </rPr>
      <t>300 W12</t>
    </r>
  </si>
  <si>
    <t>№ карты подбора3</t>
  </si>
  <si>
    <t>№ документа о качестве3</t>
  </si>
  <si>
    <t>Дата проведения испытания на 7-е сутки</t>
  </si>
  <si>
    <t>Класс</t>
  </si>
  <si>
    <t>%</t>
  </si>
  <si>
    <t>Промежуточная прочность Мпа</t>
  </si>
  <si>
    <t>Дата проведения испытания на 28-е сутки</t>
  </si>
  <si>
    <t>Класс2</t>
  </si>
  <si>
    <t>Проектная прочность Мпа</t>
  </si>
  <si>
    <t>Примечание</t>
  </si>
  <si>
    <t xml:space="preserve">Буронабивной столб БНС 1.1 № 9 Опора №1.1 </t>
  </si>
  <si>
    <t>04-000003722; 04-000003727; 04-000003744</t>
  </si>
  <si>
    <t>Буронабивной столб БНС 1.1 № 21 Опора №1.1</t>
  </si>
  <si>
    <t>04-000003855; 04-000003860; 04-000003899</t>
  </si>
  <si>
    <t>Буронабивной столб БНС 1.1 № 1 Опора №1.1</t>
  </si>
  <si>
    <t>04-000004038; 04-000004046; 04-000004072; 04-000004080</t>
  </si>
  <si>
    <t>№</t>
  </si>
  <si>
    <t>Дата</t>
  </si>
  <si>
    <t>Результат печальный. Но если в графах "№ карты подбора"; "№ документа о качестве" удалить данные то срабатывает на ура</t>
  </si>
  <si>
    <t>Формулу расчета в процентах пока не применял искал решение основное</t>
  </si>
  <si>
    <t>Решил в начале разобраться как найти не пустую ячейку в строке диапазона D3:O3 и с шапки таблицы вытянуть класс бетона</t>
  </si>
  <si>
    <t>КЛАСС БЕТОНА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</si>
</sst>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&quot; м³&quot;"/>
    <numFmt numFmtId="167" formatCode="&quot;В &quot;0"/>
    <numFmt numFmtId="168" formatCode="0.00&quot; МПа&quot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9" fontId="3" fillId="0" borderId="0" xfId="1" applyFont="1"/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4" fontId="0" fillId="0" borderId="0" xfId="0" applyNumberFormat="1"/>
    <xf numFmtId="14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67" fontId="9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67" fontId="9" fillId="0" borderId="8" xfId="0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/>
    </xf>
    <xf numFmtId="168" fontId="11" fillId="0" borderId="11" xfId="0" applyNumberFormat="1" applyFont="1" applyBorder="1" applyAlignment="1" applyProtection="1">
      <alignment horizontal="center" vertical="center"/>
      <protection locked="0"/>
    </xf>
    <xf numFmtId="168" fontId="11" fillId="0" borderId="12" xfId="0" applyNumberFormat="1" applyFont="1" applyBorder="1" applyAlignment="1" applyProtection="1">
      <alignment horizontal="center" vertical="center"/>
      <protection locked="0"/>
    </xf>
    <xf numFmtId="14" fontId="12" fillId="0" borderId="5" xfId="0" applyNumberFormat="1" applyFont="1" applyBorder="1" applyAlignment="1">
      <alignment horizontal="center" vertical="center"/>
    </xf>
    <xf numFmtId="168" fontId="13" fillId="0" borderId="6" xfId="0" applyNumberFormat="1" applyFont="1" applyBorder="1" applyAlignment="1" applyProtection="1">
      <alignment horizontal="center" vertical="center"/>
      <protection locked="0"/>
    </xf>
    <xf numFmtId="14" fontId="12" fillId="0" borderId="7" xfId="0" applyNumberFormat="1" applyFont="1" applyBorder="1" applyAlignment="1">
      <alignment horizontal="center" vertical="center"/>
    </xf>
    <xf numFmtId="168" fontId="13" fillId="0" borderId="9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Заголовок 4" xfId="2" builtinId="19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91;&#1093;&#1084;&#1072;&#1085;&#1086;&#1074;&#1089;&#1082;&#1072;&#1103;/&#1051;&#1072;&#1073;&#1086;&#1088;&#1072;&#1090;&#1086;&#1088;&#1080;&#1103;/&#1057;&#1073;&#1086;&#1076;&#1085;&#1072;&#1103;%20&#1073;&#1077;&#1090;&#1086;&#108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CAEC-5F6E-4998-B417-8DA7CBCF33E8}">
  <sheetPr codeName="Лист1"/>
  <dimension ref="A1:X27"/>
  <sheetViews>
    <sheetView tabSelected="1" workbookViewId="0">
      <selection activeCell="R12" sqref="R12"/>
    </sheetView>
  </sheetViews>
  <sheetFormatPr defaultRowHeight="15" outlineLevelCol="1" x14ac:dyDescent="0.25"/>
  <cols>
    <col min="1" max="1" width="3.140625" bestFit="1" customWidth="1"/>
    <col min="2" max="2" width="15.85546875" bestFit="1" customWidth="1"/>
    <col min="3" max="3" width="46.140625" bestFit="1" customWidth="1"/>
    <col min="4" max="4" width="15.85546875" bestFit="1" customWidth="1"/>
    <col min="5" max="6" width="9" hidden="1" customWidth="1" outlineLevel="1"/>
    <col min="7" max="7" width="15.28515625" bestFit="1" customWidth="1" collapsed="1"/>
    <col min="8" max="8" width="17.7109375" hidden="1" customWidth="1" outlineLevel="1" collapsed="1"/>
    <col min="9" max="9" width="39.7109375" hidden="1" customWidth="1" outlineLevel="1"/>
    <col min="10" max="10" width="16.28515625" bestFit="1" customWidth="1" collapsed="1"/>
    <col min="11" max="11" width="9.85546875" hidden="1" customWidth="1" outlineLevel="1" collapsed="1"/>
    <col min="12" max="12" width="52.85546875" hidden="1" customWidth="1" outlineLevel="1"/>
    <col min="13" max="13" width="16.42578125" bestFit="1" customWidth="1" collapsed="1"/>
    <col min="14" max="14" width="9.85546875" hidden="1" customWidth="1" outlineLevel="1" collapsed="1"/>
    <col min="15" max="15" width="52.85546875" hidden="1" customWidth="1" outlineLevel="1"/>
    <col min="16" max="16" width="10.7109375" bestFit="1" customWidth="1" collapsed="1"/>
    <col min="17" max="18" width="8.140625" bestFit="1" customWidth="1"/>
    <col min="19" max="19" width="10.85546875" bestFit="1" customWidth="1"/>
    <col min="20" max="20" width="10.7109375" bestFit="1" customWidth="1"/>
    <col min="21" max="22" width="8.140625" bestFit="1" customWidth="1"/>
    <col min="23" max="23" width="10.85546875" bestFit="1" customWidth="1"/>
    <col min="24" max="24" width="12.5703125" bestFit="1" customWidth="1"/>
  </cols>
  <sheetData>
    <row r="1" spans="1:24" ht="15.75" thickBot="1" x14ac:dyDescent="0.3">
      <c r="A1" s="13"/>
      <c r="B1" s="14"/>
      <c r="D1" s="2" t="s">
        <v>32</v>
      </c>
      <c r="E1" s="2"/>
      <c r="F1" s="2"/>
      <c r="G1" s="2" t="s">
        <v>32</v>
      </c>
      <c r="H1" s="2"/>
      <c r="I1" s="2"/>
      <c r="J1" s="2" t="s">
        <v>32</v>
      </c>
      <c r="K1" s="2"/>
      <c r="L1" s="2"/>
      <c r="M1" s="2" t="s">
        <v>32</v>
      </c>
      <c r="N1" s="2"/>
      <c r="O1" s="2"/>
      <c r="Q1" s="2"/>
      <c r="R1" s="2"/>
      <c r="V1" s="1"/>
    </row>
    <row r="2" spans="1:24" ht="90" x14ac:dyDescent="0.25">
      <c r="A2" s="3" t="s">
        <v>27</v>
      </c>
      <c r="B2" s="15" t="s">
        <v>28</v>
      </c>
      <c r="C2" s="3" t="s">
        <v>0</v>
      </c>
      <c r="D2" s="3" t="s">
        <v>1</v>
      </c>
      <c r="E2" s="4" t="s">
        <v>2</v>
      </c>
      <c r="F2" s="4" t="s">
        <v>3</v>
      </c>
      <c r="G2" s="3" t="s">
        <v>4</v>
      </c>
      <c r="H2" s="4" t="s">
        <v>5</v>
      </c>
      <c r="I2" s="4" t="s">
        <v>6</v>
      </c>
      <c r="J2" s="3" t="s">
        <v>7</v>
      </c>
      <c r="K2" s="4" t="s">
        <v>8</v>
      </c>
      <c r="L2" s="4" t="s">
        <v>9</v>
      </c>
      <c r="M2" s="3" t="s">
        <v>10</v>
      </c>
      <c r="N2" s="4" t="s">
        <v>11</v>
      </c>
      <c r="O2" s="4" t="s">
        <v>12</v>
      </c>
      <c r="P2" s="29" t="s">
        <v>13</v>
      </c>
      <c r="Q2" s="30" t="s">
        <v>14</v>
      </c>
      <c r="R2" s="30" t="s">
        <v>15</v>
      </c>
      <c r="S2" s="31" t="s">
        <v>16</v>
      </c>
      <c r="T2" s="32" t="s">
        <v>17</v>
      </c>
      <c r="U2" s="33" t="s">
        <v>18</v>
      </c>
      <c r="V2" s="34" t="s">
        <v>15</v>
      </c>
      <c r="W2" s="35" t="s">
        <v>19</v>
      </c>
      <c r="X2" s="3" t="s">
        <v>20</v>
      </c>
    </row>
    <row r="3" spans="1:24" x14ac:dyDescent="0.25">
      <c r="A3" s="13">
        <v>1</v>
      </c>
      <c r="B3" s="16">
        <v>44245</v>
      </c>
      <c r="C3" s="5" t="s">
        <v>21</v>
      </c>
      <c r="D3" s="6"/>
      <c r="E3" s="7"/>
      <c r="F3" s="8"/>
      <c r="G3" s="8"/>
      <c r="H3" s="8"/>
      <c r="I3" s="8"/>
      <c r="J3" s="6">
        <v>18</v>
      </c>
      <c r="K3" s="7">
        <v>60652</v>
      </c>
      <c r="L3" s="8" t="s">
        <v>22</v>
      </c>
      <c r="M3" s="6"/>
      <c r="N3" s="9"/>
      <c r="O3" s="10"/>
      <c r="P3" s="19">
        <f>IF(B3="","",B3+7)</f>
        <v>44252</v>
      </c>
      <c r="Q3" s="17">
        <f>IF(S3="","",S3*0.8)</f>
        <v>18.32</v>
      </c>
      <c r="R3" s="18">
        <f>IF(S3="","",ROUND(S3*0.8/25*100,)/100)</f>
        <v>0.73</v>
      </c>
      <c r="S3" s="23">
        <v>22.9</v>
      </c>
      <c r="T3" s="25">
        <f>IF(B3="","",B3+28)</f>
        <v>44273</v>
      </c>
      <c r="U3" s="17">
        <f>IF(W3="","",W3*0.8)</f>
        <v>28.688000000000002</v>
      </c>
      <c r="V3" s="18">
        <f>IF(W3="","",ROUND(W3*0.8/25*100,)/100)</f>
        <v>1.1499999999999999</v>
      </c>
      <c r="W3" s="26">
        <v>35.86</v>
      </c>
      <c r="X3" s="11"/>
    </row>
    <row r="4" spans="1:24" x14ac:dyDescent="0.25">
      <c r="A4" s="13">
        <f>IF(A3="","",IF(B4="","",A3+1))</f>
        <v>2</v>
      </c>
      <c r="B4" s="16">
        <v>44246</v>
      </c>
      <c r="C4" s="12" t="s">
        <v>23</v>
      </c>
      <c r="D4" s="6"/>
      <c r="E4" s="7"/>
      <c r="F4" s="8"/>
      <c r="G4" s="6">
        <v>18.5</v>
      </c>
      <c r="H4" s="7">
        <v>60653</v>
      </c>
      <c r="I4" s="8" t="s">
        <v>24</v>
      </c>
      <c r="J4" s="6"/>
      <c r="K4" s="7"/>
      <c r="L4" s="8"/>
      <c r="M4" s="6"/>
      <c r="N4" s="9"/>
      <c r="O4" s="10"/>
      <c r="P4" s="19">
        <f t="shared" ref="P4:P5" si="0">IF(B4="","",B4+7)</f>
        <v>44253</v>
      </c>
      <c r="Q4" s="17">
        <f t="shared" ref="Q4:Q5" si="1">IF(S4="","",S4*0.8)</f>
        <v>9.7840000000000007</v>
      </c>
      <c r="R4" s="18">
        <f>IF(S4="","",ROUND(S4*0.8/15*100,)/100)</f>
        <v>0.65</v>
      </c>
      <c r="S4" s="23">
        <v>12.23</v>
      </c>
      <c r="T4" s="25">
        <f t="shared" ref="T4:T5" si="2">IF(B4="","",B4+28)</f>
        <v>44274</v>
      </c>
      <c r="U4" s="17">
        <f t="shared" ref="U4:U5" si="3">IF(W4="","",W4*0.8)</f>
        <v>26.904000000000003</v>
      </c>
      <c r="V4" s="18">
        <f t="shared" ref="V4:V5" si="4">IF(W4="","",ROUND(W4*0.8/25*100,)/100)</f>
        <v>1.08</v>
      </c>
      <c r="W4" s="26">
        <v>33.630000000000003</v>
      </c>
      <c r="X4" s="11"/>
    </row>
    <row r="5" spans="1:24" ht="15.75" thickBot="1" x14ac:dyDescent="0.3">
      <c r="A5" s="13">
        <f>IF(A4="","",IF([1]!Таблица1[[#This Row],[Дата]]="","",A4+1))</f>
        <v>3</v>
      </c>
      <c r="B5" s="16">
        <v>44247</v>
      </c>
      <c r="C5" s="12" t="s">
        <v>25</v>
      </c>
      <c r="D5" s="6"/>
      <c r="E5" s="7"/>
      <c r="F5" s="8"/>
      <c r="G5" s="8"/>
      <c r="H5" s="8"/>
      <c r="I5" s="8"/>
      <c r="J5" s="6"/>
      <c r="K5" s="7"/>
      <c r="L5" s="8"/>
      <c r="M5" s="6">
        <v>19</v>
      </c>
      <c r="N5" s="7">
        <v>60654</v>
      </c>
      <c r="O5" s="8" t="s">
        <v>26</v>
      </c>
      <c r="P5" s="20">
        <f t="shared" si="0"/>
        <v>44254</v>
      </c>
      <c r="Q5" s="21">
        <f t="shared" si="1"/>
        <v>21.136000000000003</v>
      </c>
      <c r="R5" s="22">
        <f>IF(S5="","",ROUND(S5*0.8/30*100,)/100)</f>
        <v>0.7</v>
      </c>
      <c r="S5" s="24">
        <v>26.42</v>
      </c>
      <c r="T5" s="27">
        <f t="shared" si="2"/>
        <v>44275</v>
      </c>
      <c r="U5" s="21">
        <f t="shared" si="3"/>
        <v>25.768000000000001</v>
      </c>
      <c r="V5" s="22">
        <f t="shared" si="4"/>
        <v>1.03</v>
      </c>
      <c r="W5" s="28">
        <v>32.21</v>
      </c>
      <c r="X5" s="11"/>
    </row>
    <row r="7" spans="1:24" x14ac:dyDescent="0.25">
      <c r="D7" s="36" t="s">
        <v>31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4" x14ac:dyDescent="0.25">
      <c r="A8" s="13">
        <v>1</v>
      </c>
      <c r="B8" s="16">
        <v>44245</v>
      </c>
      <c r="R8" t="str">
        <f>INDEX($D$2:$O$2, 1, MATCH(9E+307, D3:O3, 1))</f>
        <v>№ карты подбора2</v>
      </c>
    </row>
    <row r="9" spans="1:24" x14ac:dyDescent="0.25">
      <c r="A9" s="13">
        <f>IF(A8="","",IF(B9="","",A8+1))</f>
        <v>2</v>
      </c>
      <c r="B9" s="16">
        <v>44246</v>
      </c>
    </row>
    <row r="10" spans="1:24" x14ac:dyDescent="0.25">
      <c r="A10" s="13">
        <f>IF(A9="","",IF(B10="","",A9+1))</f>
        <v>3</v>
      </c>
      <c r="B10" s="16">
        <v>44247</v>
      </c>
    </row>
    <row r="11" spans="1:24" x14ac:dyDescent="0.25">
      <c r="D11" s="37" t="s">
        <v>29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4" x14ac:dyDescent="0.25">
      <c r="A12" s="13">
        <v>1</v>
      </c>
      <c r="B12" s="16">
        <v>44245</v>
      </c>
      <c r="G12" s="8"/>
      <c r="H12" s="8"/>
      <c r="I12" s="8"/>
      <c r="J12" s="6">
        <v>18</v>
      </c>
      <c r="K12" s="7"/>
      <c r="L12" s="8"/>
      <c r="M12" s="6"/>
      <c r="N12" s="9"/>
      <c r="O12" s="10"/>
      <c r="R12" s="38" t="str">
        <f>MID(LEFT(INDEX($D$2:$O$2, 1, MATCH(9E+307, D12:O12, 1)),SEARCH(" ",INDEX($D$2:$O$2, 1, MATCH(9E+307, D12:O12, 1)),1)),2,4)</f>
        <v xml:space="preserve">25 </v>
      </c>
    </row>
    <row r="13" spans="1:24" x14ac:dyDescent="0.25">
      <c r="A13" s="13">
        <f>IF(A12="","",IF(B13="","",A12+1))</f>
        <v>2</v>
      </c>
      <c r="B13" s="16">
        <v>44246</v>
      </c>
      <c r="G13" s="6">
        <v>18.5</v>
      </c>
      <c r="H13" s="7"/>
      <c r="I13" s="8"/>
      <c r="J13" s="6"/>
      <c r="K13" s="7"/>
      <c r="L13" s="8"/>
      <c r="M13" s="6"/>
      <c r="N13" s="9"/>
      <c r="O13" s="10"/>
      <c r="R13" s="38" t="str">
        <f t="shared" ref="R13:R14" si="5">MID(LEFT(INDEX($D$2:$O$2, 1, MATCH(9E+307, D13:O13, 1)),SEARCH(" ",INDEX($D$2:$O$2, 1, MATCH(9E+307, D13:O13, 1)),1)),2,4)</f>
        <v xml:space="preserve">15 </v>
      </c>
    </row>
    <row r="14" spans="1:24" x14ac:dyDescent="0.25">
      <c r="A14" s="13">
        <f>IF(A13="","",IF(B14="","",A13+1))</f>
        <v>3</v>
      </c>
      <c r="B14" s="16">
        <v>44247</v>
      </c>
      <c r="G14" s="8"/>
      <c r="H14" s="8"/>
      <c r="I14" s="8"/>
      <c r="J14" s="6"/>
      <c r="K14" s="7"/>
      <c r="L14" s="8"/>
      <c r="M14" s="6">
        <v>19</v>
      </c>
      <c r="N14" s="7"/>
      <c r="O14" s="8"/>
      <c r="R14" s="38" t="str">
        <f t="shared" si="5"/>
        <v xml:space="preserve">30 </v>
      </c>
    </row>
    <row r="15" spans="1:24" x14ac:dyDescent="0.25">
      <c r="O15" s="39" t="s">
        <v>30</v>
      </c>
      <c r="P15" s="39"/>
      <c r="Q15" s="39"/>
      <c r="R15" s="39"/>
      <c r="S15" s="39"/>
      <c r="T15" s="39"/>
      <c r="U15" s="39"/>
      <c r="V15" s="39"/>
      <c r="W15" s="39"/>
    </row>
    <row r="20" spans="18:18" x14ac:dyDescent="0.25">
      <c r="R20" t="s">
        <v>8</v>
      </c>
    </row>
    <row r="25" spans="18:18" x14ac:dyDescent="0.25">
      <c r="R25">
        <f>LOOKUP(9999999,INDEX(D3:O3,N(INDEX(COLUMNS(D3:O3)+1-COLUMN(D3:O3),))))</f>
        <v>18</v>
      </c>
    </row>
    <row r="26" spans="18:18" x14ac:dyDescent="0.25">
      <c r="R26">
        <f>LOOKUP(9999999,INDEX(D4:O4,N(INDEX(COLUMNS(D4:O4)+1-COLUMN(D4:O4),))))</f>
        <v>18.5</v>
      </c>
    </row>
    <row r="27" spans="18:18" x14ac:dyDescent="0.25">
      <c r="R27" t="e">
        <f>LOOKUP(9999999,INDEX(D5:O5,N(INDEX(COLUMNS(D5:O5)+1-COLUMN(D5:O5),))))</f>
        <v>#N/A</v>
      </c>
    </row>
  </sheetData>
  <mergeCells count="3">
    <mergeCell ref="D7:W7"/>
    <mergeCell ref="D11:W11"/>
    <mergeCell ref="O15:W15"/>
  </mergeCells>
  <dataValidations disablePrompts="1" count="1">
    <dataValidation type="list" allowBlank="1" showInputMessage="1" showErrorMessage="1" sqref="X3:X5" xr:uid="{A3455075-BD6F-4E1F-8B0C-F6B43365B731}">
      <formula1>INDIRECT("Таблица2[Примечание]")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lab</cp:lastModifiedBy>
  <dcterms:created xsi:type="dcterms:W3CDTF">2021-05-03T06:59:25Z</dcterms:created>
  <dcterms:modified xsi:type="dcterms:W3CDTF">2021-05-03T08:13:04Z</dcterms:modified>
</cp:coreProperties>
</file>