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1" i="1"/>
  <c r="N5"/>
  <c r="N13" l="1"/>
  <c r="N8"/>
  <c r="P35" l="1"/>
  <c r="N36"/>
  <c r="P36" s="1"/>
  <c r="N41"/>
  <c r="M41"/>
  <c r="L41"/>
  <c r="P7" l="1"/>
  <c r="P6"/>
  <c r="P4"/>
  <c r="P9" l="1"/>
  <c r="M12" s="1"/>
  <c r="M14" s="1"/>
  <c r="M15" s="1"/>
  <c r="M13"/>
  <c r="L13"/>
  <c r="M37"/>
  <c r="M38" s="1"/>
  <c r="L37"/>
  <c r="L38" s="1"/>
  <c r="M23"/>
  <c r="M24" s="1"/>
  <c r="L23"/>
  <c r="L24" s="1"/>
  <c r="N21"/>
  <c r="P21" s="1"/>
  <c r="N9"/>
  <c r="N10" s="1"/>
  <c r="N11" s="1"/>
  <c r="M9"/>
  <c r="M10" s="1"/>
  <c r="L9"/>
  <c r="L10" s="1"/>
  <c r="N22"/>
  <c r="P22" s="1"/>
  <c r="M8"/>
  <c r="L8"/>
  <c r="M5"/>
  <c r="L5"/>
  <c r="H29"/>
  <c r="H30" s="1"/>
  <c r="H31" s="1"/>
  <c r="G5"/>
  <c r="H5"/>
  <c r="H17" s="1"/>
  <c r="F5"/>
  <c r="H18"/>
  <c r="G22" s="1"/>
  <c r="G23" s="1"/>
  <c r="G24" s="1"/>
  <c r="F8"/>
  <c r="G8"/>
  <c r="H8"/>
  <c r="H19" s="1"/>
  <c r="H11"/>
  <c r="F20"/>
  <c r="F21" s="1"/>
  <c r="H32"/>
  <c r="G32"/>
  <c r="G33" s="1"/>
  <c r="G34" s="1"/>
  <c r="F32"/>
  <c r="F33" s="1"/>
  <c r="F34" s="1"/>
  <c r="G30"/>
  <c r="G31" s="1"/>
  <c r="F30"/>
  <c r="F31" s="1"/>
  <c r="G20"/>
  <c r="G21" s="1"/>
  <c r="F11"/>
  <c r="G9"/>
  <c r="G10" s="1"/>
  <c r="H9"/>
  <c r="H10" s="1"/>
  <c r="F9"/>
  <c r="F10" s="1"/>
  <c r="G11"/>
  <c r="N12" l="1"/>
  <c r="N14" s="1"/>
  <c r="N15" s="1"/>
  <c r="N16" s="1"/>
  <c r="Q11"/>
  <c r="L39"/>
  <c r="N20"/>
  <c r="P20" s="1"/>
  <c r="N34"/>
  <c r="M39"/>
  <c r="M25"/>
  <c r="L25"/>
  <c r="M27"/>
  <c r="L27"/>
  <c r="N27"/>
  <c r="L11"/>
  <c r="L12" s="1"/>
  <c r="L14" s="1"/>
  <c r="L15" s="1"/>
  <c r="M11"/>
  <c r="N23"/>
  <c r="N24" s="1"/>
  <c r="N25" s="1"/>
  <c r="H33"/>
  <c r="H34" s="1"/>
  <c r="H20"/>
  <c r="H21" s="1"/>
  <c r="F22"/>
  <c r="F23" s="1"/>
  <c r="F24" s="1"/>
  <c r="H22"/>
  <c r="H23" s="1"/>
  <c r="H24" s="1"/>
  <c r="P34" l="1"/>
  <c r="N37"/>
  <c r="N38" s="1"/>
  <c r="N39" s="1"/>
  <c r="P39" s="1"/>
  <c r="P25"/>
  <c r="L26" s="1"/>
  <c r="L28" s="1"/>
  <c r="L29" s="1"/>
  <c r="N40" l="1"/>
  <c r="N42" s="1"/>
  <c r="N43" s="1"/>
  <c r="N44" s="1"/>
  <c r="N45" s="1"/>
  <c r="L40"/>
  <c r="L42" s="1"/>
  <c r="L43" s="1"/>
  <c r="L44" s="1"/>
  <c r="L45" s="1"/>
  <c r="M40"/>
  <c r="M42" s="1"/>
  <c r="M43" s="1"/>
  <c r="M44" s="1"/>
  <c r="M45" s="1"/>
  <c r="L30"/>
  <c r="L31" s="1"/>
  <c r="M26"/>
  <c r="M28" s="1"/>
  <c r="M29" s="1"/>
  <c r="M30" s="1"/>
  <c r="M31" s="1"/>
  <c r="N26"/>
  <c r="N28" s="1"/>
  <c r="N29" s="1"/>
  <c r="N30" s="1"/>
  <c r="N31" s="1"/>
  <c r="P43" l="1"/>
  <c r="P29"/>
  <c r="L16" l="1"/>
  <c r="L17" s="1"/>
  <c r="O15"/>
  <c r="Q15" s="1"/>
  <c r="N17"/>
  <c r="M16"/>
  <c r="M17" l="1"/>
  <c r="P16"/>
  <c r="P17" s="1"/>
</calcChain>
</file>

<file path=xl/sharedStrings.xml><?xml version="1.0" encoding="utf-8"?>
<sst xmlns="http://schemas.openxmlformats.org/spreadsheetml/2006/main" count="74" uniqueCount="23">
  <si>
    <t>Накладные</t>
  </si>
  <si>
    <t>МП</t>
  </si>
  <si>
    <t>Выручка</t>
  </si>
  <si>
    <t>Количество</t>
  </si>
  <si>
    <t xml:space="preserve">Прямые </t>
  </si>
  <si>
    <t>МП/услугу</t>
  </si>
  <si>
    <t>Исходные</t>
  </si>
  <si>
    <t>Прибыль</t>
  </si>
  <si>
    <t>Рентабельность</t>
  </si>
  <si>
    <t>Прямые на услугу</t>
  </si>
  <si>
    <t>Увеличение количества приемов по услуге 3 на 5</t>
  </si>
  <si>
    <t>Стоиомсть одной услуги</t>
  </si>
  <si>
    <t>Увеличение стоимости услуги</t>
  </si>
  <si>
    <t>Распределение накладных расходов пропорцонально количеству</t>
  </si>
  <si>
    <t>Рентабельность по МП/услугу</t>
  </si>
  <si>
    <t>Коэфффициент по количеству</t>
  </si>
  <si>
    <t xml:space="preserve">Отклонение от средней рентабельности </t>
  </si>
  <si>
    <t>Общий Коэффициент для расчёта</t>
  </si>
  <si>
    <t>Увеличение количества приемов по "услуге 3" на 5</t>
  </si>
  <si>
    <t>Увеличение стоимости "услуги 3" на 2 т.р.</t>
  </si>
  <si>
    <t>Стоимость одной услуги</t>
  </si>
  <si>
    <t>Распределение накладных расходов пропорцонально Маржинальной прибыли на услугу и количеству услуг</t>
  </si>
  <si>
    <r>
      <t>Накладные (</t>
    </r>
    <r>
      <rPr>
        <sz val="11"/>
        <color rgb="FFFF0000"/>
        <rFont val="Calibri"/>
        <family val="2"/>
        <charset val="204"/>
        <scheme val="minor"/>
      </rPr>
      <t>всего 100</t>
    </r>
    <r>
      <rPr>
        <sz val="11"/>
        <color theme="1"/>
        <rFont val="Calibri"/>
        <family val="2"/>
        <charset val="204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</si>
</sst>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0" fillId="0" borderId="7" xfId="1" applyFont="1" applyBorder="1"/>
    <xf numFmtId="43" fontId="0" fillId="0" borderId="8" xfId="1" applyFont="1" applyBorder="1"/>
    <xf numFmtId="0" fontId="0" fillId="0" borderId="0" xfId="0" applyFill="1" applyBorder="1"/>
    <xf numFmtId="10" fontId="0" fillId="0" borderId="0" xfId="2" applyNumberFormat="1" applyFont="1"/>
    <xf numFmtId="10" fontId="0" fillId="0" borderId="0" xfId="2" applyNumberFormat="1" applyFont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0" xfId="0" applyNumberFormat="1"/>
    <xf numFmtId="0" fontId="0" fillId="0" borderId="7" xfId="0" applyFill="1" applyBorder="1"/>
    <xf numFmtId="164" fontId="0" fillId="0" borderId="7" xfId="0" applyNumberFormat="1" applyBorder="1"/>
    <xf numFmtId="43" fontId="0" fillId="0" borderId="0" xfId="0" applyNumberFormat="1"/>
    <xf numFmtId="10" fontId="0" fillId="0" borderId="0" xfId="0" applyNumberFormat="1" applyBorder="1"/>
    <xf numFmtId="9" fontId="2" fillId="0" borderId="7" xfId="2" applyFont="1" applyBorder="1" applyAlignment="1">
      <alignment horizontal="center" vertical="center"/>
    </xf>
    <xf numFmtId="9" fontId="2" fillId="0" borderId="8" xfId="2" applyFont="1" applyBorder="1" applyAlignment="1">
      <alignment horizontal="center" vertical="center"/>
    </xf>
    <xf numFmtId="9" fontId="2" fillId="0" borderId="7" xfId="2" applyNumberFormat="1" applyFont="1" applyBorder="1" applyAlignment="1">
      <alignment horizontal="center" vertical="center"/>
    </xf>
    <xf numFmtId="9" fontId="2" fillId="0" borderId="8" xfId="2" applyNumberFormat="1" applyFont="1" applyBorder="1" applyAlignment="1">
      <alignment horizontal="center" vertical="center"/>
    </xf>
    <xf numFmtId="10" fontId="0" fillId="2" borderId="0" xfId="2" applyNumberFormat="1" applyFont="1" applyFill="1"/>
    <xf numFmtId="10" fontId="0" fillId="3" borderId="0" xfId="2" applyNumberFormat="1" applyFont="1" applyFill="1" applyBorder="1"/>
    <xf numFmtId="10" fontId="0" fillId="3" borderId="0" xfId="2" applyNumberFormat="1" applyFont="1" applyFill="1"/>
    <xf numFmtId="2" fontId="0" fillId="4" borderId="0" xfId="0" applyNumberFormat="1" applyFill="1" applyBorder="1"/>
    <xf numFmtId="0" fontId="0" fillId="5" borderId="5" xfId="0" applyFill="1" applyBorder="1"/>
    <xf numFmtId="10" fontId="0" fillId="0" borderId="0" xfId="0" applyNumberForma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Q47"/>
  <sheetViews>
    <sheetView tabSelected="1" zoomScale="115" zoomScaleNormal="115" workbookViewId="0">
      <selection activeCell="P12" sqref="P12"/>
    </sheetView>
  </sheetViews>
  <sheetFormatPr defaultRowHeight="15"/>
  <cols>
    <col min="2" max="4" width="0" hidden="1" customWidth="1"/>
    <col min="5" max="5" width="27.140625" hidden="1" customWidth="1"/>
    <col min="6" max="8" width="0" hidden="1" customWidth="1"/>
    <col min="11" max="11" width="44.140625" customWidth="1"/>
    <col min="12" max="12" width="12.7109375" customWidth="1"/>
    <col min="13" max="13" width="11.42578125" customWidth="1"/>
    <col min="14" max="14" width="13.140625" customWidth="1"/>
    <col min="16" max="16" width="9.5703125" bestFit="1" customWidth="1"/>
  </cols>
  <sheetData>
    <row r="1" spans="4:17">
      <c r="D1" t="s">
        <v>13</v>
      </c>
      <c r="J1" t="s">
        <v>21</v>
      </c>
    </row>
    <row r="2" spans="4:17">
      <c r="D2" s="1" t="s">
        <v>6</v>
      </c>
      <c r="J2" s="1" t="s">
        <v>6</v>
      </c>
    </row>
    <row r="3" spans="4:17">
      <c r="D3" s="2" t="s">
        <v>0</v>
      </c>
      <c r="E3" s="3"/>
      <c r="F3" s="3">
        <v>1</v>
      </c>
      <c r="G3" s="3">
        <v>2</v>
      </c>
      <c r="H3" s="4">
        <v>3</v>
      </c>
      <c r="J3" s="2" t="s">
        <v>0</v>
      </c>
      <c r="K3" s="3"/>
      <c r="L3" s="3">
        <v>1</v>
      </c>
      <c r="M3" s="3">
        <v>2</v>
      </c>
      <c r="N3" s="4">
        <v>3</v>
      </c>
    </row>
    <row r="4" spans="4:17">
      <c r="D4" s="5">
        <v>100</v>
      </c>
      <c r="E4" s="6" t="s">
        <v>2</v>
      </c>
      <c r="F4" s="6">
        <v>140</v>
      </c>
      <c r="G4" s="6">
        <v>24</v>
      </c>
      <c r="H4" s="7">
        <v>60</v>
      </c>
      <c r="J4" s="5">
        <v>100</v>
      </c>
      <c r="K4" s="6" t="s">
        <v>2</v>
      </c>
      <c r="L4" s="6">
        <v>140</v>
      </c>
      <c r="M4" s="6">
        <v>24</v>
      </c>
      <c r="N4" s="7">
        <v>60</v>
      </c>
      <c r="P4">
        <f>SUM(L4:O4)</f>
        <v>224</v>
      </c>
    </row>
    <row r="5" spans="4:17">
      <c r="D5" s="5"/>
      <c r="E5" s="6" t="s">
        <v>11</v>
      </c>
      <c r="F5" s="6">
        <f>F4/F6</f>
        <v>14</v>
      </c>
      <c r="G5" s="6">
        <f t="shared" ref="G5:H5" si="0">G4/G6</f>
        <v>12</v>
      </c>
      <c r="H5" s="7">
        <f t="shared" si="0"/>
        <v>6</v>
      </c>
      <c r="J5" s="5"/>
      <c r="K5" s="6" t="s">
        <v>20</v>
      </c>
      <c r="L5" s="6">
        <f>L4/L6</f>
        <v>14</v>
      </c>
      <c r="M5" s="6">
        <f t="shared" ref="M5" si="1">M4/M6</f>
        <v>12</v>
      </c>
      <c r="N5" s="30">
        <f>N4/N6</f>
        <v>6</v>
      </c>
    </row>
    <row r="6" spans="4:17">
      <c r="D6" s="5"/>
      <c r="E6" s="6" t="s">
        <v>3</v>
      </c>
      <c r="F6" s="6">
        <v>10</v>
      </c>
      <c r="G6" s="6">
        <v>2</v>
      </c>
      <c r="H6" s="7">
        <v>10</v>
      </c>
      <c r="J6" s="5"/>
      <c r="K6" s="6" t="s">
        <v>3</v>
      </c>
      <c r="L6" s="6">
        <v>10</v>
      </c>
      <c r="M6" s="6">
        <v>2</v>
      </c>
      <c r="N6" s="7">
        <v>10</v>
      </c>
      <c r="P6">
        <f>SUM(L6:O6)</f>
        <v>22</v>
      </c>
    </row>
    <row r="7" spans="4:17">
      <c r="D7" s="5"/>
      <c r="E7" s="6" t="s">
        <v>4</v>
      </c>
      <c r="F7" s="6">
        <v>50</v>
      </c>
      <c r="G7" s="6">
        <v>6</v>
      </c>
      <c r="H7" s="7">
        <v>10</v>
      </c>
      <c r="J7" s="5"/>
      <c r="K7" s="6" t="s">
        <v>4</v>
      </c>
      <c r="L7" s="6">
        <v>30</v>
      </c>
      <c r="M7" s="6">
        <v>6</v>
      </c>
      <c r="N7" s="7">
        <v>80</v>
      </c>
      <c r="P7">
        <f>SUM(L7:O7)</f>
        <v>116</v>
      </c>
    </row>
    <row r="8" spans="4:17">
      <c r="D8" s="5"/>
      <c r="E8" s="12" t="s">
        <v>9</v>
      </c>
      <c r="F8" s="6">
        <f>F7/F6</f>
        <v>5</v>
      </c>
      <c r="G8" s="6">
        <f t="shared" ref="G8:H8" si="2">G7/G6</f>
        <v>3</v>
      </c>
      <c r="H8" s="7">
        <f t="shared" si="2"/>
        <v>1</v>
      </c>
      <c r="J8" s="5"/>
      <c r="K8" s="12" t="s">
        <v>9</v>
      </c>
      <c r="L8" s="6">
        <f>L7/L6</f>
        <v>3</v>
      </c>
      <c r="M8" s="6">
        <f t="shared" ref="M8" si="3">M7/M6</f>
        <v>3</v>
      </c>
      <c r="N8" s="7">
        <f>N7/N6</f>
        <v>8</v>
      </c>
    </row>
    <row r="9" spans="4:17">
      <c r="D9" s="5"/>
      <c r="E9" s="6" t="s">
        <v>1</v>
      </c>
      <c r="F9" s="6">
        <f>F4-F7</f>
        <v>90</v>
      </c>
      <c r="G9" s="6">
        <f t="shared" ref="G9:H9" si="4">G4-G7</f>
        <v>18</v>
      </c>
      <c r="H9" s="7">
        <f t="shared" si="4"/>
        <v>50</v>
      </c>
      <c r="J9" s="5"/>
      <c r="K9" s="6" t="s">
        <v>1</v>
      </c>
      <c r="L9" s="6">
        <f>L4-L7</f>
        <v>110</v>
      </c>
      <c r="M9" s="6">
        <f t="shared" ref="M9" si="5">M4-M7</f>
        <v>18</v>
      </c>
      <c r="N9" s="7">
        <f t="shared" ref="N9" si="6">N4-N7</f>
        <v>-20</v>
      </c>
      <c r="P9">
        <f>P4-P7</f>
        <v>108</v>
      </c>
    </row>
    <row r="10" spans="4:17">
      <c r="D10" s="5"/>
      <c r="E10" s="6" t="s">
        <v>5</v>
      </c>
      <c r="F10" s="6">
        <f>F9/F6</f>
        <v>9</v>
      </c>
      <c r="G10" s="6">
        <f t="shared" ref="G10:H10" si="7">G9/G6</f>
        <v>9</v>
      </c>
      <c r="H10" s="7">
        <f t="shared" si="7"/>
        <v>5</v>
      </c>
      <c r="J10" s="5"/>
      <c r="K10" s="9" t="s">
        <v>5</v>
      </c>
      <c r="L10" s="6">
        <f>L9/L6</f>
        <v>11</v>
      </c>
      <c r="M10" s="6">
        <f>M9/M6</f>
        <v>9</v>
      </c>
      <c r="N10" s="6">
        <f>N9/N6</f>
        <v>-2</v>
      </c>
    </row>
    <row r="11" spans="4:17">
      <c r="D11" s="5"/>
      <c r="E11" s="6" t="s">
        <v>0</v>
      </c>
      <c r="F11" s="6">
        <f>F6/SUM(F6:H6)*D4</f>
        <v>45.454545454545453</v>
      </c>
      <c r="G11" s="6">
        <f>G6/SUM(F6:H6)*D4</f>
        <v>9.0909090909090917</v>
      </c>
      <c r="H11" s="7">
        <f>H6/SUM(F6:H6)*D4</f>
        <v>45.454545454545453</v>
      </c>
      <c r="K11" s="12" t="s">
        <v>14</v>
      </c>
      <c r="L11" s="28">
        <f>L10/L5</f>
        <v>0.7857142857142857</v>
      </c>
      <c r="M11" s="28">
        <f>M10/M5</f>
        <v>0.75</v>
      </c>
      <c r="N11" s="28">
        <f>N10/N5</f>
        <v>-0.33333333333333331</v>
      </c>
      <c r="O11" s="13"/>
      <c r="P11" s="13">
        <f>P9/P4</f>
        <v>0.48214285714285715</v>
      </c>
      <c r="Q11" s="13">
        <f>AVERAGE(M11:O11)</f>
        <v>0.20833333333333334</v>
      </c>
    </row>
    <row r="12" spans="4:17">
      <c r="D12" s="6"/>
      <c r="E12" s="6"/>
      <c r="F12" s="6"/>
      <c r="G12" s="6"/>
      <c r="H12" s="6"/>
      <c r="K12" s="12" t="s">
        <v>16</v>
      </c>
      <c r="L12" s="13">
        <f>IF(L11&lt;0,0,L11-P11)</f>
        <v>0.30357142857142855</v>
      </c>
      <c r="M12" s="13">
        <f>IF(M11&lt;0,0,M11-P11)</f>
        <v>0.26785714285714285</v>
      </c>
      <c r="N12" s="13">
        <f>IF(N11&lt;0,0,N11-P11)</f>
        <v>0</v>
      </c>
      <c r="O12" s="31"/>
    </row>
    <row r="13" spans="4:17">
      <c r="D13" s="6"/>
      <c r="E13" s="6"/>
      <c r="F13" s="6"/>
      <c r="G13" s="6"/>
      <c r="H13" s="6"/>
      <c r="K13" s="12" t="s">
        <v>15</v>
      </c>
      <c r="L13" s="26">
        <f>L6/SUM(L6:N6)</f>
        <v>0.45454545454545453</v>
      </c>
      <c r="M13" s="26">
        <f>M6/SUM(L6:N6)</f>
        <v>9.0909090909090912E-2</v>
      </c>
      <c r="N13" s="26">
        <f>N6/SUM(L6:N6)</f>
        <v>0.45454545454545453</v>
      </c>
    </row>
    <row r="14" spans="4:17">
      <c r="D14" s="1" t="s">
        <v>10</v>
      </c>
      <c r="J14" s="5"/>
      <c r="K14" s="18" t="s">
        <v>17</v>
      </c>
      <c r="L14" s="19">
        <f>L12+L13</f>
        <v>0.75811688311688308</v>
      </c>
      <c r="M14" s="19">
        <f t="shared" ref="M14:N14" si="8">M12+M13</f>
        <v>0.35876623376623373</v>
      </c>
      <c r="N14" s="19">
        <f t="shared" si="8"/>
        <v>0.45454545454545453</v>
      </c>
    </row>
    <row r="15" spans="4:17">
      <c r="D15" s="1"/>
      <c r="J15" s="5"/>
      <c r="K15" s="6" t="s">
        <v>22</v>
      </c>
      <c r="L15" s="15">
        <f>(J4*L14)/2</f>
        <v>37.905844155844157</v>
      </c>
      <c r="M15" s="15">
        <f>(J4*M14)/2</f>
        <v>17.938311688311686</v>
      </c>
      <c r="N15" s="15">
        <f>(J4*N14)/2</f>
        <v>22.727272727272727</v>
      </c>
      <c r="O15" s="17">
        <f>SUM(L15:N15)</f>
        <v>78.571428571428569</v>
      </c>
      <c r="Q15" s="17">
        <f>O15-100</f>
        <v>-21.428571428571431</v>
      </c>
    </row>
    <row r="16" spans="4:17">
      <c r="D16" s="2" t="s">
        <v>0</v>
      </c>
      <c r="E16" s="3"/>
      <c r="F16" s="3">
        <v>1</v>
      </c>
      <c r="G16" s="3">
        <v>2</v>
      </c>
      <c r="H16" s="4">
        <v>3</v>
      </c>
      <c r="J16" s="5"/>
      <c r="K16" s="6" t="s">
        <v>7</v>
      </c>
      <c r="L16" s="15">
        <f>L4-L7-L15</f>
        <v>72.094155844155836</v>
      </c>
      <c r="M16" s="15">
        <f>M4-M7-M15</f>
        <v>6.1688311688314457E-2</v>
      </c>
      <c r="N16" s="16">
        <f>N4-N7-N15</f>
        <v>-42.727272727272727</v>
      </c>
      <c r="P16">
        <f>SUM(L16:O16)</f>
        <v>29.428571428571423</v>
      </c>
    </row>
    <row r="17" spans="4:16">
      <c r="D17" s="5">
        <v>100</v>
      </c>
      <c r="E17" s="6" t="s">
        <v>2</v>
      </c>
      <c r="F17" s="6">
        <v>140</v>
      </c>
      <c r="G17" s="6">
        <v>24</v>
      </c>
      <c r="H17" s="7">
        <f>H4+5*H5</f>
        <v>90</v>
      </c>
      <c r="J17" s="8"/>
      <c r="K17" s="9" t="s">
        <v>8</v>
      </c>
      <c r="L17" s="22">
        <f>L16/L4</f>
        <v>0.51495825602968459</v>
      </c>
      <c r="M17" s="22">
        <f>M16/M4</f>
        <v>2.5703463203464358E-3</v>
      </c>
      <c r="N17" s="23">
        <f>N16/N4</f>
        <v>-0.71212121212121215</v>
      </c>
      <c r="O17" s="20"/>
      <c r="P17" s="13">
        <f>P16/P4</f>
        <v>0.13137755102040813</v>
      </c>
    </row>
    <row r="18" spans="4:16" hidden="1">
      <c r="D18" s="5"/>
      <c r="E18" s="6" t="s">
        <v>3</v>
      </c>
      <c r="F18" s="6">
        <v>10</v>
      </c>
      <c r="G18" s="6">
        <v>2</v>
      </c>
      <c r="H18" s="7">
        <f>H6+5</f>
        <v>15</v>
      </c>
      <c r="J18" s="1" t="s">
        <v>18</v>
      </c>
    </row>
    <row r="19" spans="4:16" hidden="1">
      <c r="D19" s="5"/>
      <c r="E19" s="6" t="s">
        <v>4</v>
      </c>
      <c r="F19" s="6">
        <v>50</v>
      </c>
      <c r="G19" s="6">
        <v>6</v>
      </c>
      <c r="H19" s="7">
        <f>H7+H8*5</f>
        <v>15</v>
      </c>
      <c r="J19" s="2" t="s">
        <v>0</v>
      </c>
      <c r="K19" s="3"/>
      <c r="L19" s="3">
        <v>1</v>
      </c>
      <c r="M19" s="3">
        <v>2</v>
      </c>
      <c r="N19" s="4">
        <v>3</v>
      </c>
    </row>
    <row r="20" spans="4:16" hidden="1">
      <c r="D20" s="5"/>
      <c r="E20" s="6" t="s">
        <v>1</v>
      </c>
      <c r="F20" s="6">
        <f>F17-F19</f>
        <v>90</v>
      </c>
      <c r="G20" s="6">
        <f t="shared" ref="G20" si="9">G17-G19</f>
        <v>18</v>
      </c>
      <c r="H20" s="7">
        <f t="shared" ref="H20" si="10">H17-H19</f>
        <v>75</v>
      </c>
      <c r="J20" s="5">
        <v>100</v>
      </c>
      <c r="K20" s="6" t="s">
        <v>2</v>
      </c>
      <c r="L20" s="6">
        <v>140</v>
      </c>
      <c r="M20" s="6">
        <v>24</v>
      </c>
      <c r="N20" s="7">
        <f>N4+5*N5</f>
        <v>90</v>
      </c>
      <c r="P20">
        <f>SUM(L20:O20)</f>
        <v>254</v>
      </c>
    </row>
    <row r="21" spans="4:16" hidden="1">
      <c r="D21" s="5"/>
      <c r="E21" s="6" t="s">
        <v>5</v>
      </c>
      <c r="F21" s="6">
        <f>F20/F18</f>
        <v>9</v>
      </c>
      <c r="G21" s="6">
        <f t="shared" ref="G21" si="11">G20/G18</f>
        <v>9</v>
      </c>
      <c r="H21" s="7">
        <f t="shared" ref="H21" si="12">H20/H18</f>
        <v>5</v>
      </c>
      <c r="J21" s="5"/>
      <c r="K21" s="6" t="s">
        <v>3</v>
      </c>
      <c r="L21" s="6">
        <v>10</v>
      </c>
      <c r="M21" s="6">
        <v>2</v>
      </c>
      <c r="N21" s="7">
        <f>N6+5</f>
        <v>15</v>
      </c>
      <c r="P21">
        <f>SUM(L21:O21)</f>
        <v>27</v>
      </c>
    </row>
    <row r="22" spans="4:16" hidden="1">
      <c r="D22" s="5"/>
      <c r="E22" s="6" t="s">
        <v>0</v>
      </c>
      <c r="F22" s="6">
        <f>F18/SUM(F18:H18)*D17</f>
        <v>37.037037037037038</v>
      </c>
      <c r="G22" s="6">
        <f>G18/SUM(F18:H18)*D17</f>
        <v>7.4074074074074066</v>
      </c>
      <c r="H22" s="7">
        <f>H18/SUM(F18:H18)*D17</f>
        <v>55.555555555555557</v>
      </c>
      <c r="J22" s="5"/>
      <c r="K22" s="6" t="s">
        <v>4</v>
      </c>
      <c r="L22" s="6">
        <v>50</v>
      </c>
      <c r="M22" s="6">
        <v>6</v>
      </c>
      <c r="N22" s="7">
        <f>N7+N8*5</f>
        <v>120</v>
      </c>
      <c r="P22">
        <f>SUM(L22:O22)</f>
        <v>176</v>
      </c>
    </row>
    <row r="23" spans="4:16" hidden="1">
      <c r="D23" s="5"/>
      <c r="E23" s="6" t="s">
        <v>7</v>
      </c>
      <c r="F23" s="6">
        <f>F17-F19-F22</f>
        <v>52.962962962962962</v>
      </c>
      <c r="G23" s="6">
        <f>G17-G19-G22</f>
        <v>10.592592592592593</v>
      </c>
      <c r="H23" s="7">
        <f>H17-H19-H22</f>
        <v>19.444444444444443</v>
      </c>
      <c r="J23" s="5"/>
      <c r="K23" s="6" t="s">
        <v>1</v>
      </c>
      <c r="L23" s="6">
        <f>L20-L22</f>
        <v>90</v>
      </c>
      <c r="M23" s="6">
        <f t="shared" ref="M23" si="13">M20-M22</f>
        <v>18</v>
      </c>
      <c r="N23" s="7">
        <f t="shared" ref="N23" si="14">N20-N22</f>
        <v>-30</v>
      </c>
    </row>
    <row r="24" spans="4:16" hidden="1">
      <c r="D24" s="8"/>
      <c r="E24" s="9" t="s">
        <v>8</v>
      </c>
      <c r="F24" s="10">
        <f>F23/F17</f>
        <v>0.37830687830687831</v>
      </c>
      <c r="G24" s="10">
        <f>G23/G17</f>
        <v>0.44135802469135804</v>
      </c>
      <c r="H24" s="11">
        <f>H23/H17</f>
        <v>0.21604938271604937</v>
      </c>
      <c r="J24" s="5"/>
      <c r="K24" s="9" t="s">
        <v>5</v>
      </c>
      <c r="L24" s="6">
        <f>L23/L21</f>
        <v>9</v>
      </c>
      <c r="M24" s="6">
        <f t="shared" ref="M24" si="15">M23/M21</f>
        <v>9</v>
      </c>
      <c r="N24" s="7">
        <f t="shared" ref="N24" si="16">N23/N21</f>
        <v>-2</v>
      </c>
    </row>
    <row r="25" spans="4:16" hidden="1">
      <c r="D25" s="1" t="s">
        <v>12</v>
      </c>
      <c r="J25" s="5"/>
      <c r="K25" s="12" t="s">
        <v>14</v>
      </c>
      <c r="L25" s="14">
        <f>L24/L5</f>
        <v>0.6428571428571429</v>
      </c>
      <c r="M25" s="14">
        <f t="shared" ref="M25:N25" si="17">M24/M5</f>
        <v>0.75</v>
      </c>
      <c r="N25" s="14">
        <f t="shared" si="17"/>
        <v>-0.33333333333333331</v>
      </c>
      <c r="P25" s="13">
        <f>AVERAGE(L25:N25)</f>
        <v>0.3531746031746032</v>
      </c>
    </row>
    <row r="26" spans="4:16" hidden="1">
      <c r="D26" s="2" t="s">
        <v>0</v>
      </c>
      <c r="E26" s="3"/>
      <c r="F26" s="3">
        <v>1</v>
      </c>
      <c r="G26" s="3">
        <v>2</v>
      </c>
      <c r="H26" s="4">
        <v>3</v>
      </c>
      <c r="J26" s="5"/>
      <c r="K26" s="12" t="s">
        <v>16</v>
      </c>
      <c r="L26" s="13">
        <f>L25-P25</f>
        <v>0.28968253968253971</v>
      </c>
      <c r="M26" s="13">
        <f>M25-P25</f>
        <v>0.3968253968253968</v>
      </c>
      <c r="N26" s="13">
        <f>N25-P25</f>
        <v>-0.68650793650793651</v>
      </c>
    </row>
    <row r="27" spans="4:16" hidden="1">
      <c r="D27" s="5">
        <v>100</v>
      </c>
      <c r="E27" s="6" t="s">
        <v>2</v>
      </c>
      <c r="F27" s="6">
        <v>140</v>
      </c>
      <c r="G27" s="6">
        <v>24</v>
      </c>
      <c r="H27" s="7">
        <v>65</v>
      </c>
      <c r="J27" s="5"/>
      <c r="K27" s="12" t="s">
        <v>15</v>
      </c>
      <c r="L27" s="26">
        <f>L21/SUM(L21:N21)</f>
        <v>0.37037037037037035</v>
      </c>
      <c r="M27" s="26">
        <f>M21/SUM(L21:N21)</f>
        <v>7.407407407407407E-2</v>
      </c>
      <c r="N27" s="26">
        <f>N21/SUM(L21:N21)</f>
        <v>0.55555555555555558</v>
      </c>
    </row>
    <row r="28" spans="4:16" hidden="1">
      <c r="D28" s="5"/>
      <c r="E28" s="6" t="s">
        <v>3</v>
      </c>
      <c r="F28" s="6">
        <v>10</v>
      </c>
      <c r="G28" s="6">
        <v>2</v>
      </c>
      <c r="H28" s="7">
        <v>10</v>
      </c>
      <c r="J28" s="5"/>
      <c r="K28" s="18" t="s">
        <v>17</v>
      </c>
      <c r="L28" s="21">
        <f>(L26+L27)</f>
        <v>0.66005291005291</v>
      </c>
      <c r="M28" s="21">
        <f t="shared" ref="M28:N28" si="18">(M26+M27)</f>
        <v>0.47089947089947087</v>
      </c>
      <c r="N28" s="21">
        <f t="shared" si="18"/>
        <v>-0.13095238095238093</v>
      </c>
    </row>
    <row r="29" spans="4:16" hidden="1">
      <c r="D29" s="5"/>
      <c r="E29" s="6" t="s">
        <v>4</v>
      </c>
      <c r="F29" s="6">
        <v>50</v>
      </c>
      <c r="G29" s="6">
        <v>6</v>
      </c>
      <c r="H29" s="7">
        <f>H7+5*35%</f>
        <v>11.75</v>
      </c>
      <c r="J29" s="5"/>
      <c r="K29" s="6" t="s">
        <v>0</v>
      </c>
      <c r="L29" s="15">
        <f>L28*J20</f>
        <v>66.005291005290999</v>
      </c>
      <c r="M29" s="15">
        <f>M28*J20</f>
        <v>47.089947089947088</v>
      </c>
      <c r="N29" s="29">
        <f>N28*J20</f>
        <v>-13.095238095238093</v>
      </c>
      <c r="P29" s="17">
        <f>SUM(L29:N29)</f>
        <v>100</v>
      </c>
    </row>
    <row r="30" spans="4:16" hidden="1">
      <c r="D30" s="5"/>
      <c r="E30" s="6" t="s">
        <v>1</v>
      </c>
      <c r="F30" s="6">
        <f>F27-F29</f>
        <v>90</v>
      </c>
      <c r="G30" s="6">
        <f t="shared" ref="G30" si="19">G27-G29</f>
        <v>18</v>
      </c>
      <c r="H30" s="7">
        <f t="shared" ref="H30" si="20">H27-H29</f>
        <v>53.25</v>
      </c>
      <c r="J30" s="5"/>
      <c r="K30" s="6" t="s">
        <v>7</v>
      </c>
      <c r="L30" s="15">
        <f>L20-L22-L29</f>
        <v>23.994708994709001</v>
      </c>
      <c r="M30" s="15">
        <f>M20-M22-M29</f>
        <v>-29.089947089947088</v>
      </c>
      <c r="N30" s="16">
        <f>N20-N22-N29</f>
        <v>-16.904761904761905</v>
      </c>
    </row>
    <row r="31" spans="4:16" hidden="1">
      <c r="D31" s="5"/>
      <c r="E31" s="6" t="s">
        <v>5</v>
      </c>
      <c r="F31" s="6">
        <f>F30/F28</f>
        <v>9</v>
      </c>
      <c r="G31" s="6">
        <f t="shared" ref="G31" si="21">G30/G28</f>
        <v>9</v>
      </c>
      <c r="H31" s="7">
        <f t="shared" ref="H31" si="22">H30/H28</f>
        <v>5.3250000000000002</v>
      </c>
      <c r="J31" s="8"/>
      <c r="K31" s="9" t="s">
        <v>8</v>
      </c>
      <c r="L31" s="24">
        <f>L30/L20</f>
        <v>0.17139077853363571</v>
      </c>
      <c r="M31" s="24">
        <f>M30/M20</f>
        <v>-1.2120811287477953</v>
      </c>
      <c r="N31" s="25">
        <f>N30/N20</f>
        <v>-0.18783068783068785</v>
      </c>
    </row>
    <row r="32" spans="4:16" hidden="1">
      <c r="D32" s="5"/>
      <c r="E32" s="6" t="s">
        <v>0</v>
      </c>
      <c r="F32" s="6">
        <f>F28/SUM(F28:H28)*D27</f>
        <v>45.454545454545453</v>
      </c>
      <c r="G32" s="6">
        <f>G28/SUM(F28:H28)*D27</f>
        <v>9.0909090909090917</v>
      </c>
      <c r="H32" s="7">
        <f>H28/SUM(F28:H28)*D27</f>
        <v>45.454545454545453</v>
      </c>
      <c r="J32" s="1" t="s">
        <v>19</v>
      </c>
    </row>
    <row r="33" spans="4:16" hidden="1">
      <c r="D33" s="5"/>
      <c r="E33" s="6" t="s">
        <v>7</v>
      </c>
      <c r="F33" s="6">
        <f>F27-F29-F32</f>
        <v>44.545454545454547</v>
      </c>
      <c r="G33" s="6">
        <f>G27-G29-G32</f>
        <v>8.9090909090909083</v>
      </c>
      <c r="H33" s="7">
        <f>H27-H29-H32</f>
        <v>7.7954545454545467</v>
      </c>
      <c r="J33" s="2" t="s">
        <v>0</v>
      </c>
      <c r="K33" s="3"/>
      <c r="L33" s="3">
        <v>1</v>
      </c>
      <c r="M33" s="3">
        <v>2</v>
      </c>
      <c r="N33" s="4">
        <v>3</v>
      </c>
    </row>
    <row r="34" spans="4:16" hidden="1">
      <c r="D34" s="8"/>
      <c r="E34" s="9"/>
      <c r="F34" s="10">
        <f>F33/F27</f>
        <v>0.31818181818181818</v>
      </c>
      <c r="G34" s="10">
        <f>G33/G27</f>
        <v>0.37121212121212116</v>
      </c>
      <c r="H34" s="11">
        <f>H33/H27</f>
        <v>0.11993006993006995</v>
      </c>
      <c r="J34" s="5">
        <v>100</v>
      </c>
      <c r="K34" s="6" t="s">
        <v>2</v>
      </c>
      <c r="L34" s="6">
        <v>140</v>
      </c>
      <c r="M34" s="6">
        <v>24</v>
      </c>
      <c r="N34" s="7">
        <f>N35*(N5+2)</f>
        <v>80</v>
      </c>
      <c r="P34">
        <f>SUM(L34:O34)</f>
        <v>244</v>
      </c>
    </row>
    <row r="35" spans="4:16" hidden="1">
      <c r="J35" s="5"/>
      <c r="K35" s="6" t="s">
        <v>3</v>
      </c>
      <c r="L35" s="6">
        <v>10</v>
      </c>
      <c r="M35" s="6">
        <v>2</v>
      </c>
      <c r="N35" s="7">
        <v>10</v>
      </c>
      <c r="P35">
        <f>SUM(L35:O35)</f>
        <v>22</v>
      </c>
    </row>
    <row r="36" spans="4:16" hidden="1">
      <c r="J36" s="5"/>
      <c r="K36" s="6" t="s">
        <v>4</v>
      </c>
      <c r="L36" s="6">
        <v>50</v>
      </c>
      <c r="M36" s="6">
        <v>6</v>
      </c>
      <c r="N36" s="7">
        <f>N7</f>
        <v>80</v>
      </c>
      <c r="P36">
        <f>SUM(L36:O36)</f>
        <v>136</v>
      </c>
    </row>
    <row r="37" spans="4:16" hidden="1">
      <c r="J37" s="5"/>
      <c r="K37" s="6" t="s">
        <v>1</v>
      </c>
      <c r="L37" s="6">
        <f>L34-L36</f>
        <v>90</v>
      </c>
      <c r="M37" s="6">
        <f t="shared" ref="M37" si="23">M34-M36</f>
        <v>18</v>
      </c>
      <c r="N37" s="7">
        <f t="shared" ref="N37" si="24">N34-N36</f>
        <v>0</v>
      </c>
    </row>
    <row r="38" spans="4:16" hidden="1">
      <c r="J38" s="5"/>
      <c r="K38" s="9" t="s">
        <v>5</v>
      </c>
      <c r="L38" s="6">
        <f>L37/L35</f>
        <v>9</v>
      </c>
      <c r="M38" s="6">
        <f t="shared" ref="M38" si="25">M37/M35</f>
        <v>9</v>
      </c>
      <c r="N38" s="7">
        <f t="shared" ref="N38" si="26">N37/N35</f>
        <v>0</v>
      </c>
    </row>
    <row r="39" spans="4:16" hidden="1">
      <c r="J39" s="5"/>
      <c r="K39" s="12" t="s">
        <v>14</v>
      </c>
      <c r="L39" s="27">
        <f>L38/L5</f>
        <v>0.6428571428571429</v>
      </c>
      <c r="M39" s="27">
        <f t="shared" ref="M39" si="27">M38/M5</f>
        <v>0.75</v>
      </c>
      <c r="N39" s="27">
        <f>N38/(N34/N35)</f>
        <v>0</v>
      </c>
      <c r="P39" s="13">
        <f>AVERAGE(L39:N39)</f>
        <v>0.46428571428571425</v>
      </c>
    </row>
    <row r="40" spans="4:16" hidden="1">
      <c r="J40" s="5"/>
      <c r="K40" s="12" t="s">
        <v>16</v>
      </c>
      <c r="L40" s="21">
        <f>L39-P39</f>
        <v>0.17857142857142866</v>
      </c>
      <c r="M40" s="21">
        <f>M39-P39</f>
        <v>0.28571428571428575</v>
      </c>
      <c r="N40" s="21">
        <f>N39-P39</f>
        <v>-0.46428571428571425</v>
      </c>
    </row>
    <row r="41" spans="4:16" hidden="1">
      <c r="J41" s="5"/>
      <c r="K41" s="12" t="s">
        <v>15</v>
      </c>
      <c r="L41" s="13">
        <f>L35/SUM(L35:N35)</f>
        <v>0.45454545454545453</v>
      </c>
      <c r="M41" s="13">
        <f>M35/SUM(L35:N35)</f>
        <v>9.0909090909090912E-2</v>
      </c>
      <c r="N41" s="13">
        <f>N35/SUM(L35:N35)</f>
        <v>0.45454545454545453</v>
      </c>
    </row>
    <row r="42" spans="4:16" hidden="1">
      <c r="J42" s="5"/>
      <c r="K42" s="18" t="s">
        <v>17</v>
      </c>
      <c r="L42" s="21">
        <f>(L40+L41)</f>
        <v>0.63311688311688319</v>
      </c>
      <c r="M42" s="21">
        <f t="shared" ref="M42" si="28">(M40+M41)</f>
        <v>0.37662337662337664</v>
      </c>
      <c r="N42" s="21">
        <f t="shared" ref="N42" si="29">(N40+N41)</f>
        <v>-9.7402597402597157E-3</v>
      </c>
    </row>
    <row r="43" spans="4:16" hidden="1">
      <c r="J43" s="5"/>
      <c r="K43" s="6" t="s">
        <v>0</v>
      </c>
      <c r="L43" s="15">
        <f>L42*J34</f>
        <v>63.311688311688322</v>
      </c>
      <c r="M43" s="15">
        <f>M42*J34</f>
        <v>37.662337662337663</v>
      </c>
      <c r="N43" s="29">
        <f>N42*J34</f>
        <v>-0.97402597402597157</v>
      </c>
      <c r="P43">
        <f>SUM(L43:O43)</f>
        <v>100</v>
      </c>
    </row>
    <row r="44" spans="4:16" hidden="1">
      <c r="J44" s="5"/>
      <c r="K44" s="6" t="s">
        <v>7</v>
      </c>
      <c r="L44" s="15">
        <f>L34-L36-L43</f>
        <v>26.688311688311678</v>
      </c>
      <c r="M44" s="15">
        <f>M34-M36-M43</f>
        <v>-19.662337662337663</v>
      </c>
      <c r="N44" s="16">
        <f>N34-N36-N43</f>
        <v>0.97402597402597157</v>
      </c>
    </row>
    <row r="45" spans="4:16" hidden="1">
      <c r="J45" s="8"/>
      <c r="K45" s="9"/>
      <c r="L45" s="22">
        <f>L44/L34</f>
        <v>0.19063079777365485</v>
      </c>
      <c r="M45" s="22">
        <f>M44/M34</f>
        <v>-0.81926406926406925</v>
      </c>
      <c r="N45" s="23">
        <f>N44/N34</f>
        <v>1.2175324675324645E-2</v>
      </c>
    </row>
    <row r="46" spans="4:16" hidden="1"/>
    <row r="47" spans="4:16">
      <c r="J47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2021-05-12T19:29:15Z</dcterms:modified>
</cp:coreProperties>
</file>