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1143121\Downloads\"/>
    </mc:Choice>
  </mc:AlternateContent>
  <xr:revisionPtr revIDLastSave="0" documentId="13_ncr:1_{6C362839-C738-410E-B998-4BF466725F83}" xr6:coauthVersionLast="45" xr6:coauthVersionMax="46" xr10:uidLastSave="{00000000-0000-0000-0000-000000000000}"/>
  <bookViews>
    <workbookView xWindow="-120" yWindow="-120" windowWidth="29040" windowHeight="15840" xr2:uid="{9D754EA0-A99A-4786-9B44-E6E531E50D96}"/>
  </bookViews>
  <sheets>
    <sheet name="1" sheetId="1" r:id="rId1"/>
  </sheets>
  <definedNames>
    <definedName name="_xlnm._FilterDatabase" localSheetId="0" hidden="1">'1'!$A$8:$J$54</definedName>
    <definedName name="wrn.Input._.Report.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Input._.Report.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Z_076CF88A_FABD_11D1_AF6F_444553540001_.wvu.Cols" localSheetId="0" hidden="1">'1'!#REF!</definedName>
    <definedName name="Z_076CF88A_FABD_11D1_AF6F_444553540001_.wvu.PrintArea" localSheetId="0" hidden="1">'1'!$A$5:$J$14</definedName>
    <definedName name="Z_076CF893_FABD_11D1_AF6F_444553540001_.wvu.Cols" localSheetId="0" hidden="1">'1'!#REF!</definedName>
    <definedName name="Z_076CF893_FABD_11D1_AF6F_444553540001_.wvu.PrintArea" localSheetId="0" hidden="1">'1'!$A$5:$J$14</definedName>
    <definedName name="Z_076CF8DB_FABD_11D1_AF6F_444553540001_.wvu.Cols" localSheetId="0" hidden="1">'1'!#REF!</definedName>
    <definedName name="Z_076CF8DB_FABD_11D1_AF6F_444553540001_.wvu.PrintArea" localSheetId="0" hidden="1">'1'!$A$5:$J$14</definedName>
    <definedName name="Z_076CF8DC_FABD_11D1_AF6F_444553540001_.wvu.Cols" localSheetId="0" hidden="1">'1'!#REF!</definedName>
    <definedName name="Z_076CF8DC_FABD_11D1_AF6F_444553540001_.wvu.PrintArea" localSheetId="0" hidden="1">'1'!$A$5:$J$14</definedName>
    <definedName name="Z_076CF8DD_FABD_11D1_AF6F_444553540001_.wvu.Cols" localSheetId="0" hidden="1">'1'!#REF!</definedName>
    <definedName name="Z_076CF8DD_FABD_11D1_AF6F_444553540001_.wvu.PrintArea" localSheetId="0" hidden="1">'1'!$A$5:$J$14</definedName>
    <definedName name="Z_076CF8DE_FABD_11D1_AF6F_444553540001_.wvu.Cols" localSheetId="0" hidden="1">'1'!#REF!</definedName>
    <definedName name="Z_076CF8DE_FABD_11D1_AF6F_444553540001_.wvu.PrintArea" localSheetId="0" hidden="1">'1'!$A$5:$J$14</definedName>
    <definedName name="Z_076CF8DF_FABD_11D1_AF6F_444553540001_.wvu.Cols" localSheetId="0" hidden="1">'1'!#REF!</definedName>
    <definedName name="Z_076CF8DF_FABD_11D1_AF6F_444553540001_.wvu.PrintArea" localSheetId="0" hidden="1">'1'!$A$5:$J$14</definedName>
    <definedName name="Z_53BC7181_FAAD_11D1_AF6F_50C1E9C30000_.wvu.Cols" localSheetId="0" hidden="1">'1'!#REF!</definedName>
    <definedName name="Z_53BC7181_FAAD_11D1_AF6F_50C1E9C30000_.wvu.PrintArea" localSheetId="0" hidden="1">'1'!$A$5:$J$14</definedName>
    <definedName name="Z_53BC7182_FAAD_11D1_AF6F_50C1E9C30000_.wvu.Cols" localSheetId="0" hidden="1">'1'!#REF!</definedName>
    <definedName name="Z_53BC7182_FAAD_11D1_AF6F_50C1E9C30000_.wvu.PrintArea" localSheetId="0" hidden="1">'1'!$A$5:$J$14</definedName>
    <definedName name="Z_53BC7183_FAAD_11D1_AF6F_50C1E9C30000_.wvu.Cols" localSheetId="0" hidden="1">'1'!#REF!</definedName>
    <definedName name="Z_53BC7183_FAAD_11D1_AF6F_50C1E9C30000_.wvu.PrintArea" localSheetId="0" hidden="1">'1'!$A$5:$J$14</definedName>
    <definedName name="Z_B5F99188_FFCF_11D1_AF6F_444553540001_.wvu.Cols" localSheetId="0" hidden="1">'1'!#REF!</definedName>
    <definedName name="Z_B5F99188_FFCF_11D1_AF6F_444553540001_.wvu.PrintArea" localSheetId="0" hidden="1">'1'!$A$5:$J$14</definedName>
    <definedName name="Z_DC4CFF82_FA01_11D1_AF6F_444553540001_.wvu.Cols" localSheetId="0" hidden="1">'1'!#REF!</definedName>
    <definedName name="Z_DC4CFF82_FA01_11D1_AF6F_444553540001_.wvu.PrintArea" localSheetId="0" hidden="1">'1'!$A$5:$J$14</definedName>
    <definedName name="Z_DC4CFF84_FA01_11D1_AF6F_444553540001_.wvu.Cols" localSheetId="0" hidden="1">'1'!#REF!</definedName>
    <definedName name="Z_DC4CFF84_FA01_11D1_AF6F_444553540001_.wvu.PrintArea" localSheetId="0" hidden="1">'1'!$A$5:$J$14</definedName>
    <definedName name="Z_DC4CFF85_FA01_11D1_AF6F_444553540001_.wvu.Cols" localSheetId="0" hidden="1">'1'!#REF!</definedName>
    <definedName name="Z_DC4CFF85_FA01_11D1_AF6F_444553540001_.wvu.PrintArea" localSheetId="0" hidden="1">'1'!$A$5:$J$14</definedName>
    <definedName name="Z_DC4CFF87_FA01_11D1_AF6F_444553540001_.wvu.Cols" localSheetId="0" hidden="1">'1'!#REF!</definedName>
    <definedName name="Z_DC4CFF87_FA01_11D1_AF6F_444553540001_.wvu.PrintArea" localSheetId="0" hidden="1">'1'!$A$5:$J$14</definedName>
    <definedName name="Z_DC4CFF89_FA01_11D1_AF6F_444553540001_.wvu.Cols" localSheetId="0" hidden="1">'1'!#REF!</definedName>
    <definedName name="Z_DC4CFF89_FA01_11D1_AF6F_444553540001_.wvu.PrintArea" localSheetId="0" hidden="1">'1'!$A$5:$J$14</definedName>
    <definedName name="Z_DC4CFF8A_FA01_11D1_AF6F_444553540001_.wvu.Cols" localSheetId="0" hidden="1">'1'!#REF!</definedName>
    <definedName name="Z_DC4CFF8A_FA01_11D1_AF6F_444553540001_.wvu.PrintArea" localSheetId="0" hidden="1">'1'!$A$5:$J$14</definedName>
    <definedName name="Z_DC4CFF8D_FA01_11D1_AF6F_444553540001_.wvu.Cols" localSheetId="0" hidden="1">'1'!#REF!</definedName>
    <definedName name="Z_DC4CFF8D_FA01_11D1_AF6F_444553540001_.wvu.PrintArea" localSheetId="0" hidden="1">'1'!$A$5:$J$14</definedName>
    <definedName name="Z_DC4CFF8E_FA01_11D1_AF6F_444553540001_.wvu.Cols" localSheetId="0" hidden="1">'1'!#REF!</definedName>
    <definedName name="Z_DC4CFF8E_FA01_11D1_AF6F_444553540001_.wvu.PrintArea" localSheetId="0" hidden="1">'1'!$A$5:$J$14</definedName>
    <definedName name="Z_DC4CFF8F_FA01_11D1_AF6F_444553540001_.wvu.Cols" localSheetId="0" hidden="1">'1'!#REF!</definedName>
    <definedName name="Z_DC4CFF8F_FA01_11D1_AF6F_444553540001_.wvu.PrintArea" localSheetId="0" hidden="1">'1'!$A$5:$J$14</definedName>
    <definedName name="Z_DC4CFF90_FA01_11D1_AF6F_444553540001_.wvu.Cols" localSheetId="0" hidden="1">'1'!#REF!</definedName>
    <definedName name="Z_DC4CFF90_FA01_11D1_AF6F_444553540001_.wvu.PrintArea" localSheetId="0" hidden="1">'1'!$A$5:$J$14</definedName>
    <definedName name="апв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8" i="1" l="1"/>
  <c r="P9" i="1"/>
  <c r="P10" i="1"/>
  <c r="P11" i="1"/>
  <c r="P12" i="1"/>
  <c r="P13" i="1"/>
  <c r="P14" i="1"/>
  <c r="P15" i="1"/>
  <c r="P7" i="1"/>
  <c r="P6" i="1"/>
  <c r="O15" i="1" l="1"/>
  <c r="O14" i="1"/>
  <c r="O13" i="1"/>
  <c r="O12" i="1"/>
  <c r="O11" i="1"/>
  <c r="O10" i="1"/>
  <c r="J54" i="1"/>
  <c r="J41" i="1"/>
  <c r="J30" i="1"/>
  <c r="J15" i="1"/>
  <c r="J23" i="1"/>
  <c r="O8" i="1"/>
  <c r="O9" i="1"/>
  <c r="O7" i="1"/>
  <c r="O6" i="1"/>
</calcChain>
</file>

<file path=xl/sharedStrings.xml><?xml version="1.0" encoding="utf-8"?>
<sst xmlns="http://schemas.openxmlformats.org/spreadsheetml/2006/main" count="216" uniqueCount="61">
  <si>
    <t>№</t>
  </si>
  <si>
    <t>1</t>
  </si>
  <si>
    <t>20210000900305623001</t>
  </si>
  <si>
    <t>20210840900305623007</t>
  </si>
  <si>
    <t>20210000000305623007</t>
  </si>
  <si>
    <t>20210000300305623017</t>
  </si>
  <si>
    <t>22620000700305623002</t>
  </si>
  <si>
    <t>22620000300305623050</t>
  </si>
  <si>
    <t>2</t>
  </si>
  <si>
    <t>22696000000100001024</t>
  </si>
  <si>
    <t>20203840900100001001</t>
  </si>
  <si>
    <t>20203000000100001001</t>
  </si>
  <si>
    <t>20203000100100001002</t>
  </si>
  <si>
    <t>20202000200100001022</t>
  </si>
  <si>
    <t>22602978500100001001</t>
  </si>
  <si>
    <t>3</t>
  </si>
  <si>
    <t>20210000105115307005</t>
  </si>
  <si>
    <t>22613000805115307001</t>
  </si>
  <si>
    <t>20210000005115307007</t>
  </si>
  <si>
    <t>20210000005115307006</t>
  </si>
  <si>
    <t>20210643005115307002</t>
  </si>
  <si>
    <t>4</t>
  </si>
  <si>
    <t>20208000005090819018</t>
  </si>
  <si>
    <t>20208840205090819018</t>
  </si>
  <si>
    <t>22613000105090819001</t>
  </si>
  <si>
    <t>20208000205090819026</t>
  </si>
  <si>
    <t>20208000205090819028</t>
  </si>
  <si>
    <t>20208000205090819029</t>
  </si>
  <si>
    <t>22602840905090819123</t>
  </si>
  <si>
    <t>22602840905090819025</t>
  </si>
  <si>
    <t>22602840905090819029</t>
  </si>
  <si>
    <t>5</t>
  </si>
  <si>
    <t>22602978900835297003</t>
  </si>
  <si>
    <t>22602840600835297026</t>
  </si>
  <si>
    <t>22602840500835297031</t>
  </si>
  <si>
    <t>22602643400835297019</t>
  </si>
  <si>
    <t>22602643300835297033</t>
  </si>
  <si>
    <t>22602978300835297019</t>
  </si>
  <si>
    <t>22602643200835297061</t>
  </si>
  <si>
    <t>22602643100835297071</t>
  </si>
  <si>
    <t>22602978500835297027</t>
  </si>
  <si>
    <t>22602840200835297114</t>
  </si>
  <si>
    <t>22620000000835297004</t>
  </si>
  <si>
    <t>Продукт 1</t>
  </si>
  <si>
    <t>итог по продукту</t>
  </si>
  <si>
    <t>Продукт 2</t>
  </si>
  <si>
    <t>Продукт 3</t>
  </si>
  <si>
    <t>Продукт 4</t>
  </si>
  <si>
    <t>Продукт 5</t>
  </si>
  <si>
    <t>Инв номер продукта</t>
  </si>
  <si>
    <t>Вид продукта</t>
  </si>
  <si>
    <t>Сырое</t>
  </si>
  <si>
    <t>Несырое</t>
  </si>
  <si>
    <t>Сумма</t>
  </si>
  <si>
    <t>Тип 1</t>
  </si>
  <si>
    <t>Тип 2</t>
  </si>
  <si>
    <t>Тип 3</t>
  </si>
  <si>
    <t>Тип 4</t>
  </si>
  <si>
    <t>Тип 5</t>
  </si>
  <si>
    <t>Нужно макросом создать такую таблицу</t>
  </si>
  <si>
    <t>Наименование продукта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</si>
</sst>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_-* #,##0_-;\-* #,##0_-;_-* &quot;-&quot;??_-;_-@_-"/>
  </numFmts>
  <fonts count="5" x14ac:knownFonts="1">
    <font>
      <sz val="10"/>
      <name val="Arial Cyr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3" fontId="2" fillId="0" borderId="0" xfId="1" applyFont="1" applyFill="1" applyAlignment="1"/>
    <xf numFmtId="0" fontId="3" fillId="0" borderId="0" xfId="0" applyFont="1"/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center"/>
    </xf>
    <xf numFmtId="43" fontId="3" fillId="0" borderId="0" xfId="1" applyFont="1" applyFill="1" applyAlignment="1">
      <alignment horizontal="center"/>
    </xf>
    <xf numFmtId="3" fontId="3" fillId="0" borderId="0" xfId="0" applyNumberFormat="1" applyFont="1"/>
    <xf numFmtId="43" fontId="3" fillId="0" borderId="0" xfId="1" applyFont="1" applyFill="1" applyBorder="1" applyAlignment="1"/>
    <xf numFmtId="3" fontId="3" fillId="0" borderId="1" xfId="0" applyNumberFormat="1" applyFont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43" fontId="3" fillId="0" borderId="1" xfId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3" fontId="2" fillId="0" borderId="1" xfId="0" applyNumberFormat="1" applyFont="1" applyBorder="1" applyProtection="1">
      <protection locked="0"/>
    </xf>
    <xf numFmtId="3" fontId="2" fillId="0" borderId="1" xfId="0" applyNumberFormat="1" applyFont="1" applyBorder="1" applyAlignment="1" applyProtection="1">
      <alignment horizontal="left"/>
      <protection locked="0"/>
    </xf>
    <xf numFmtId="3" fontId="2" fillId="2" borderId="1" xfId="0" applyNumberFormat="1" applyFont="1" applyFill="1" applyBorder="1" applyAlignment="1" applyProtection="1">
      <alignment horizontal="left"/>
      <protection locked="0"/>
    </xf>
    <xf numFmtId="3" fontId="2" fillId="0" borderId="1" xfId="0" applyNumberFormat="1" applyFont="1" applyBorder="1" applyAlignment="1" applyProtection="1">
      <alignment horizontal="center"/>
      <protection locked="0"/>
    </xf>
    <xf numFmtId="9" fontId="2" fillId="0" borderId="1" xfId="2" applyFont="1" applyFill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43" fontId="2" fillId="0" borderId="1" xfId="1" applyFont="1" applyFill="1" applyBorder="1" applyAlignment="1" applyProtection="1">
      <alignment horizontal="center"/>
      <protection locked="0"/>
    </xf>
    <xf numFmtId="0" fontId="3" fillId="3" borderId="0" xfId="0" applyFont="1" applyFill="1" applyBorder="1"/>
    <xf numFmtId="3" fontId="3" fillId="3" borderId="0" xfId="0" applyNumberFormat="1" applyFont="1" applyFill="1" applyBorder="1" applyAlignment="1" applyProtection="1">
      <alignment horizontal="left"/>
      <protection locked="0"/>
    </xf>
    <xf numFmtId="165" fontId="3" fillId="3" borderId="0" xfId="1" applyNumberFormat="1" applyFont="1" applyFill="1"/>
    <xf numFmtId="165" fontId="3" fillId="4" borderId="0" xfId="1" applyNumberFormat="1" applyFont="1" applyFill="1"/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C86E8-8C71-4369-B560-9E31A365EDB2}">
  <sheetPr>
    <pageSetUpPr autoPageBreaks="0" fitToPage="1"/>
  </sheetPr>
  <dimension ref="A2:P54"/>
  <sheetViews>
    <sheetView tabSelected="1" topLeftCell="C1" zoomScale="115" zoomScaleNormal="115" zoomScaleSheetLayoutView="100" workbookViewId="0">
      <selection activeCell="P6" sqref="P6:P15"/>
    </sheetView>
  </sheetViews>
  <sheetFormatPr defaultColWidth="9.140625" defaultRowHeight="11.25" x14ac:dyDescent="0.2"/>
  <cols>
    <col min="1" max="1" width="7" style="1" customWidth="1"/>
    <col min="2" max="2" width="33.85546875" style="1" customWidth="1"/>
    <col min="3" max="4" width="19.7109375" style="1" customWidth="1"/>
    <col min="5" max="5" width="12.140625" style="1" customWidth="1"/>
    <col min="6" max="6" width="16" style="1" bestFit="1" customWidth="1"/>
    <col min="7" max="7" width="19.28515625" style="2" customWidth="1"/>
    <col min="8" max="8" width="18.28515625" style="1" customWidth="1"/>
    <col min="9" max="9" width="17" style="1" customWidth="1"/>
    <col min="10" max="10" width="19.28515625" style="3" bestFit="1" customWidth="1"/>
    <col min="11" max="12" width="9.140625" style="1"/>
    <col min="13" max="13" width="11.140625" style="1" customWidth="1"/>
    <col min="14" max="14" width="9.42578125" style="1" customWidth="1"/>
    <col min="15" max="15" width="12.5703125" style="1" bestFit="1" customWidth="1"/>
    <col min="16" max="16" width="10.7109375" style="1" bestFit="1" customWidth="1"/>
    <col min="17" max="16384" width="9.140625" style="1"/>
  </cols>
  <sheetData>
    <row r="2" spans="1:16" ht="10.15" x14ac:dyDescent="0.2">
      <c r="A2" s="5"/>
      <c r="B2" s="5"/>
      <c r="C2" s="5"/>
      <c r="D2" s="5"/>
      <c r="E2" s="5"/>
      <c r="F2" s="5"/>
      <c r="G2" s="5"/>
      <c r="H2" s="5"/>
      <c r="I2" s="5"/>
      <c r="J2" s="5"/>
    </row>
    <row r="3" spans="1:16" ht="10.15" x14ac:dyDescent="0.2">
      <c r="A3" s="5"/>
      <c r="B3" s="5"/>
      <c r="C3" s="5"/>
      <c r="D3" s="5"/>
      <c r="E3" s="5"/>
      <c r="F3" s="5"/>
      <c r="G3" s="5"/>
      <c r="H3" s="5"/>
      <c r="I3" s="5"/>
      <c r="J3" s="5"/>
    </row>
    <row r="4" spans="1:16" s="4" customFormat="1" ht="10.5" x14ac:dyDescent="0.15">
      <c r="A4" s="6"/>
      <c r="B4" s="6"/>
      <c r="C4" s="6"/>
      <c r="D4" s="6"/>
      <c r="E4" s="6"/>
      <c r="F4" s="6"/>
      <c r="G4" s="6"/>
      <c r="H4" s="6"/>
      <c r="I4" s="6"/>
      <c r="J4" s="6"/>
      <c r="M4" s="4" t="s">
        <v>59</v>
      </c>
    </row>
    <row r="5" spans="1:16" s="4" customFormat="1" ht="10.5" x14ac:dyDescent="0.15">
      <c r="A5" s="7"/>
      <c r="B5" s="7"/>
      <c r="C5" s="7"/>
      <c r="D5" s="7"/>
      <c r="E5" s="7"/>
      <c r="F5" s="7"/>
      <c r="G5" s="7"/>
      <c r="H5" s="7"/>
      <c r="I5" s="7"/>
      <c r="J5" s="8"/>
    </row>
    <row r="6" spans="1:16" s="4" customFormat="1" ht="10.5" x14ac:dyDescent="0.15">
      <c r="A6" s="9"/>
      <c r="B6" s="9"/>
      <c r="C6" s="9"/>
      <c r="D6" s="9"/>
      <c r="E6" s="9"/>
      <c r="F6" s="9"/>
      <c r="G6" s="7"/>
      <c r="H6" s="9"/>
      <c r="I6" s="9"/>
      <c r="J6" s="10"/>
      <c r="M6" s="24" t="s">
        <v>43</v>
      </c>
      <c r="N6" s="25" t="s">
        <v>51</v>
      </c>
      <c r="O6" s="26">
        <f>J9+J11+J12+J13</f>
        <v>728102149.94942987</v>
      </c>
      <c r="P6" s="27">
        <f>SUMIFS($J$9:$J$54,$B$9:$B$54,$M6,$C$9:$C$54,$N6)</f>
        <v>728102149.94942987</v>
      </c>
    </row>
    <row r="7" spans="1:16" x14ac:dyDescent="0.2">
      <c r="A7" s="11" t="s">
        <v>0</v>
      </c>
      <c r="B7" s="11" t="s">
        <v>60</v>
      </c>
      <c r="C7" s="11" t="s">
        <v>50</v>
      </c>
      <c r="D7" s="12" t="s">
        <v>49</v>
      </c>
      <c r="E7" s="11" t="s">
        <v>54</v>
      </c>
      <c r="F7" s="11" t="s">
        <v>55</v>
      </c>
      <c r="G7" s="11" t="s">
        <v>56</v>
      </c>
      <c r="H7" s="11" t="s">
        <v>57</v>
      </c>
      <c r="I7" s="11" t="s">
        <v>58</v>
      </c>
      <c r="J7" s="13" t="s">
        <v>53</v>
      </c>
      <c r="M7" s="24"/>
      <c r="N7" s="25" t="s">
        <v>52</v>
      </c>
      <c r="O7" s="26">
        <f>J10+J13</f>
        <v>119723.96123</v>
      </c>
      <c r="P7" s="27">
        <f>SUMIFS($J$9:$J$54,$B$9:$B$54,$M6,$C$9:$C$54,$N7)</f>
        <v>119718.54708</v>
      </c>
    </row>
    <row r="8" spans="1:16" x14ac:dyDescent="0.2">
      <c r="A8" s="14">
        <v>1</v>
      </c>
      <c r="B8" s="14">
        <v>2</v>
      </c>
      <c r="C8" s="14">
        <v>3</v>
      </c>
      <c r="D8" s="15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6">
        <v>10</v>
      </c>
      <c r="M8" s="24" t="s">
        <v>45</v>
      </c>
      <c r="N8" s="25" t="s">
        <v>51</v>
      </c>
      <c r="O8" s="26">
        <f>J17+J19+J20+J21</f>
        <v>1814928.6333000001</v>
      </c>
      <c r="P8" s="27">
        <f t="shared" ref="P8:P15" si="0">SUMIFS($J$9:$J$54,$B$9:$B$54,$M8,$C$9:$C$54,$N8)</f>
        <v>1814928.6333000001</v>
      </c>
    </row>
    <row r="9" spans="1:16" x14ac:dyDescent="0.2">
      <c r="A9" s="14" t="s">
        <v>1</v>
      </c>
      <c r="B9" s="17" t="s">
        <v>43</v>
      </c>
      <c r="C9" s="18" t="s">
        <v>51</v>
      </c>
      <c r="D9" s="19" t="s">
        <v>2</v>
      </c>
      <c r="E9" s="18" t="s">
        <v>1</v>
      </c>
      <c r="F9" s="20"/>
      <c r="G9" s="21"/>
      <c r="H9" s="22"/>
      <c r="I9" s="22"/>
      <c r="J9" s="23">
        <v>727795128.15070999</v>
      </c>
      <c r="M9" s="24"/>
      <c r="N9" s="25" t="s">
        <v>52</v>
      </c>
      <c r="O9" s="26">
        <f>J18+J22</f>
        <v>3581008.1887599998</v>
      </c>
      <c r="P9" s="27">
        <f t="shared" ref="P9:P15" si="1">SUMIFS($J$9:$J$54,$B$9:$B$54,$M8,$C$9:$C$54,$N9)</f>
        <v>3581008.1887599998</v>
      </c>
    </row>
    <row r="10" spans="1:16" x14ac:dyDescent="0.2">
      <c r="A10" s="14" t="s">
        <v>1</v>
      </c>
      <c r="B10" s="17" t="s">
        <v>43</v>
      </c>
      <c r="C10" s="18" t="s">
        <v>52</v>
      </c>
      <c r="D10" s="19" t="s">
        <v>3</v>
      </c>
      <c r="E10" s="18" t="s">
        <v>1</v>
      </c>
      <c r="F10" s="20"/>
      <c r="G10" s="21"/>
      <c r="H10" s="22"/>
      <c r="I10" s="22"/>
      <c r="J10" s="23">
        <v>119718.54642</v>
      </c>
      <c r="M10" s="24" t="s">
        <v>46</v>
      </c>
      <c r="N10" s="25" t="s">
        <v>51</v>
      </c>
      <c r="O10" s="26">
        <f>J25+J27+J28+J29</f>
        <v>85935808.613359988</v>
      </c>
      <c r="P10" s="27">
        <f t="shared" ref="P10:P15" si="2">SUMIFS($J$9:$J$54,$B$9:$B$54,$M10,$C$9:$C$54,$N10)</f>
        <v>85935808.613359988</v>
      </c>
    </row>
    <row r="11" spans="1:16" x14ac:dyDescent="0.2">
      <c r="A11" s="14" t="s">
        <v>1</v>
      </c>
      <c r="B11" s="17" t="s">
        <v>43</v>
      </c>
      <c r="C11" s="18" t="s">
        <v>51</v>
      </c>
      <c r="D11" s="19" t="s">
        <v>4</v>
      </c>
      <c r="E11" s="18" t="s">
        <v>1</v>
      </c>
      <c r="F11" s="20"/>
      <c r="G11" s="21"/>
      <c r="H11" s="22"/>
      <c r="I11" s="22"/>
      <c r="J11" s="23">
        <v>85611.863899999997</v>
      </c>
      <c r="M11" s="24"/>
      <c r="N11" s="25" t="s">
        <v>52</v>
      </c>
      <c r="O11" s="26">
        <f>J26</f>
        <v>160651.61627</v>
      </c>
      <c r="P11" s="27">
        <f t="shared" ref="P11:P15" si="3">SUMIFS($J$9:$J$54,$B$9:$B$54,$M10,$C$9:$C$54,$N11)</f>
        <v>160651.61627</v>
      </c>
    </row>
    <row r="12" spans="1:16" x14ac:dyDescent="0.2">
      <c r="A12" s="14" t="s">
        <v>1</v>
      </c>
      <c r="B12" s="17" t="s">
        <v>43</v>
      </c>
      <c r="C12" s="18" t="s">
        <v>51</v>
      </c>
      <c r="D12" s="19" t="s">
        <v>5</v>
      </c>
      <c r="E12" s="18" t="s">
        <v>1</v>
      </c>
      <c r="F12" s="20"/>
      <c r="G12" s="21"/>
      <c r="H12" s="22"/>
      <c r="I12" s="22"/>
      <c r="J12" s="23">
        <v>221404.52001000001</v>
      </c>
      <c r="M12" s="24" t="s">
        <v>47</v>
      </c>
      <c r="N12" s="25" t="s">
        <v>51</v>
      </c>
      <c r="O12" s="26">
        <f>J32+J34+J35+J37+J39+J40</f>
        <v>35878819.456429996</v>
      </c>
      <c r="P12" s="27">
        <f t="shared" ref="P12:P15" si="4">SUMIFS($J$9:$J$54,$B$9:$B$54,$M12,$C$9:$C$54,$N12)</f>
        <v>35878819.456429996</v>
      </c>
    </row>
    <row r="13" spans="1:16" x14ac:dyDescent="0.2">
      <c r="A13" s="14" t="s">
        <v>1</v>
      </c>
      <c r="B13" s="17" t="s">
        <v>43</v>
      </c>
      <c r="C13" s="18" t="s">
        <v>51</v>
      </c>
      <c r="D13" s="19" t="s">
        <v>6</v>
      </c>
      <c r="E13" s="18" t="s">
        <v>1</v>
      </c>
      <c r="F13" s="20"/>
      <c r="G13" s="21"/>
      <c r="H13" s="22"/>
      <c r="I13" s="22"/>
      <c r="J13" s="23">
        <v>5.4148100000000001</v>
      </c>
      <c r="M13" s="24"/>
      <c r="N13" s="25" t="s">
        <v>52</v>
      </c>
      <c r="O13" s="26">
        <f>J33+J36+J38</f>
        <v>2370788.0655199997</v>
      </c>
      <c r="P13" s="27">
        <f t="shared" ref="P13:P15" si="5">SUMIFS($J$9:$J$54,$B$9:$B$54,$M12,$C$9:$C$54,$N13)</f>
        <v>2370788.0655199997</v>
      </c>
    </row>
    <row r="14" spans="1:16" x14ac:dyDescent="0.2">
      <c r="A14" s="14" t="s">
        <v>1</v>
      </c>
      <c r="B14" s="17" t="s">
        <v>43</v>
      </c>
      <c r="C14" s="18" t="s">
        <v>52</v>
      </c>
      <c r="D14" s="19" t="s">
        <v>7</v>
      </c>
      <c r="E14" s="18" t="s">
        <v>1</v>
      </c>
      <c r="F14" s="20"/>
      <c r="G14" s="21"/>
      <c r="H14" s="22"/>
      <c r="I14" s="22"/>
      <c r="J14" s="23">
        <v>6.6E-4</v>
      </c>
      <c r="M14" s="24" t="s">
        <v>48</v>
      </c>
      <c r="N14" s="25" t="s">
        <v>51</v>
      </c>
      <c r="O14" s="26">
        <f>J43+J45+J47+J48+J50+J52+J53</f>
        <v>135550353.72995999</v>
      </c>
      <c r="P14" s="27">
        <f t="shared" ref="P14:P15" si="6">SUMIFS($J$9:$J$54,$B$9:$B$54,$M14,$C$9:$C$54,$N14)</f>
        <v>135550353.72995999</v>
      </c>
    </row>
    <row r="15" spans="1:16" x14ac:dyDescent="0.2">
      <c r="A15" s="14"/>
      <c r="B15" s="17" t="s">
        <v>44</v>
      </c>
      <c r="C15" s="18"/>
      <c r="D15" s="19"/>
      <c r="E15" s="18"/>
      <c r="F15" s="20"/>
      <c r="G15" s="21"/>
      <c r="H15" s="22"/>
      <c r="I15" s="22"/>
      <c r="J15" s="23">
        <f>SUM(J9:J14)</f>
        <v>728221868.49650979</v>
      </c>
      <c r="M15" s="24"/>
      <c r="N15" s="25" t="s">
        <v>52</v>
      </c>
      <c r="O15" s="26">
        <f>J44+J46+J49+J51</f>
        <v>42483035.710019998</v>
      </c>
      <c r="P15" s="27">
        <f t="shared" ref="P15" si="7">SUMIFS($J$9:$J$54,$B$9:$B$54,$M14,$C$9:$C$54,$N15)</f>
        <v>42483035.710019998</v>
      </c>
    </row>
    <row r="16" spans="1:16" ht="10.15" x14ac:dyDescent="0.2">
      <c r="A16" s="14"/>
      <c r="B16" s="17"/>
      <c r="C16" s="18"/>
      <c r="D16" s="19"/>
      <c r="E16" s="18"/>
      <c r="F16" s="20"/>
      <c r="G16" s="21"/>
      <c r="H16" s="22"/>
      <c r="I16" s="22"/>
      <c r="J16" s="23"/>
    </row>
    <row r="17" spans="1:10" ht="10.15" x14ac:dyDescent="0.2">
      <c r="A17" s="14" t="s">
        <v>8</v>
      </c>
      <c r="B17" s="17" t="s">
        <v>45</v>
      </c>
      <c r="C17" s="18" t="s">
        <v>51</v>
      </c>
      <c r="D17" s="19" t="s">
        <v>9</v>
      </c>
      <c r="E17" s="18" t="s">
        <v>8</v>
      </c>
      <c r="F17" s="20"/>
      <c r="G17" s="21"/>
      <c r="H17" s="22"/>
      <c r="I17" s="22"/>
      <c r="J17" s="23">
        <v>0.48399999999999999</v>
      </c>
    </row>
    <row r="18" spans="1:10" ht="10.15" x14ac:dyDescent="0.2">
      <c r="A18" s="14" t="s">
        <v>8</v>
      </c>
      <c r="B18" s="17" t="s">
        <v>45</v>
      </c>
      <c r="C18" s="18" t="s">
        <v>52</v>
      </c>
      <c r="D18" s="19" t="s">
        <v>10</v>
      </c>
      <c r="E18" s="18" t="s">
        <v>8</v>
      </c>
      <c r="F18" s="20"/>
      <c r="G18" s="21"/>
      <c r="H18" s="22"/>
      <c r="I18" s="22"/>
      <c r="J18" s="23">
        <v>2935812.1696199998</v>
      </c>
    </row>
    <row r="19" spans="1:10" ht="10.15" x14ac:dyDescent="0.2">
      <c r="A19" s="14" t="s">
        <v>8</v>
      </c>
      <c r="B19" s="17" t="s">
        <v>45</v>
      </c>
      <c r="C19" s="18" t="s">
        <v>51</v>
      </c>
      <c r="D19" s="19" t="s">
        <v>11</v>
      </c>
      <c r="E19" s="18" t="s">
        <v>8</v>
      </c>
      <c r="F19" s="20"/>
      <c r="G19" s="21"/>
      <c r="H19" s="22"/>
      <c r="I19" s="22"/>
      <c r="J19" s="23">
        <v>8636.18246</v>
      </c>
    </row>
    <row r="20" spans="1:10" ht="10.15" x14ac:dyDescent="0.2">
      <c r="A20" s="14" t="s">
        <v>8</v>
      </c>
      <c r="B20" s="17" t="s">
        <v>45</v>
      </c>
      <c r="C20" s="18" t="s">
        <v>51</v>
      </c>
      <c r="D20" s="19" t="s">
        <v>12</v>
      </c>
      <c r="E20" s="18" t="s">
        <v>8</v>
      </c>
      <c r="F20" s="20"/>
      <c r="G20" s="21"/>
      <c r="H20" s="22"/>
      <c r="I20" s="22"/>
      <c r="J20" s="23">
        <v>10028.49699</v>
      </c>
    </row>
    <row r="21" spans="1:10" ht="10.15" x14ac:dyDescent="0.2">
      <c r="A21" s="14" t="s">
        <v>8</v>
      </c>
      <c r="B21" s="17" t="s">
        <v>45</v>
      </c>
      <c r="C21" s="18" t="s">
        <v>51</v>
      </c>
      <c r="D21" s="19" t="s">
        <v>13</v>
      </c>
      <c r="E21" s="18" t="s">
        <v>8</v>
      </c>
      <c r="F21" s="20"/>
      <c r="G21" s="21"/>
      <c r="H21" s="22"/>
      <c r="I21" s="22"/>
      <c r="J21" s="23">
        <v>1796263.46985</v>
      </c>
    </row>
    <row r="22" spans="1:10" ht="10.15" x14ac:dyDescent="0.2">
      <c r="A22" s="14" t="s">
        <v>8</v>
      </c>
      <c r="B22" s="17" t="s">
        <v>45</v>
      </c>
      <c r="C22" s="18" t="s">
        <v>52</v>
      </c>
      <c r="D22" s="19" t="s">
        <v>14</v>
      </c>
      <c r="E22" s="18" t="s">
        <v>8</v>
      </c>
      <c r="F22" s="20"/>
      <c r="G22" s="21"/>
      <c r="H22" s="22"/>
      <c r="I22" s="22"/>
      <c r="J22" s="23">
        <v>645196.01913999999</v>
      </c>
    </row>
    <row r="23" spans="1:10" ht="10.15" x14ac:dyDescent="0.2">
      <c r="A23" s="14"/>
      <c r="B23" s="17" t="s">
        <v>44</v>
      </c>
      <c r="C23" s="18"/>
      <c r="D23" s="19"/>
      <c r="E23" s="18"/>
      <c r="F23" s="20"/>
      <c r="G23" s="21"/>
      <c r="H23" s="22"/>
      <c r="I23" s="22"/>
      <c r="J23" s="23">
        <f>SUM(J17:J22)</f>
        <v>5395936.8220600002</v>
      </c>
    </row>
    <row r="24" spans="1:10" ht="10.15" x14ac:dyDescent="0.2">
      <c r="A24" s="14"/>
      <c r="B24" s="17"/>
      <c r="C24" s="18"/>
      <c r="D24" s="19"/>
      <c r="E24" s="18"/>
      <c r="F24" s="20"/>
      <c r="G24" s="21"/>
      <c r="H24" s="22"/>
      <c r="I24" s="22"/>
      <c r="J24" s="23"/>
    </row>
    <row r="25" spans="1:10" ht="10.15" x14ac:dyDescent="0.2">
      <c r="A25" s="14" t="s">
        <v>15</v>
      </c>
      <c r="B25" s="17" t="s">
        <v>46</v>
      </c>
      <c r="C25" s="18" t="s">
        <v>51</v>
      </c>
      <c r="D25" s="19" t="s">
        <v>16</v>
      </c>
      <c r="E25" s="18" t="s">
        <v>15</v>
      </c>
      <c r="F25" s="20"/>
      <c r="G25" s="21"/>
      <c r="H25" s="22"/>
      <c r="I25" s="22"/>
      <c r="J25" s="23">
        <v>99.919809999999998</v>
      </c>
    </row>
    <row r="26" spans="1:10" ht="10.15" x14ac:dyDescent="0.2">
      <c r="A26" s="14" t="s">
        <v>15</v>
      </c>
      <c r="B26" s="17" t="s">
        <v>46</v>
      </c>
      <c r="C26" s="18" t="s">
        <v>52</v>
      </c>
      <c r="D26" s="19" t="s">
        <v>17</v>
      </c>
      <c r="E26" s="18" t="s">
        <v>15</v>
      </c>
      <c r="F26" s="20"/>
      <c r="G26" s="21"/>
      <c r="H26" s="22"/>
      <c r="I26" s="22"/>
      <c r="J26" s="23">
        <v>160651.61627</v>
      </c>
    </row>
    <row r="27" spans="1:10" ht="10.15" x14ac:dyDescent="0.2">
      <c r="A27" s="14" t="s">
        <v>15</v>
      </c>
      <c r="B27" s="17" t="s">
        <v>46</v>
      </c>
      <c r="C27" s="18" t="s">
        <v>51</v>
      </c>
      <c r="D27" s="19" t="s">
        <v>18</v>
      </c>
      <c r="E27" s="18" t="s">
        <v>15</v>
      </c>
      <c r="F27" s="20"/>
      <c r="G27" s="21"/>
      <c r="H27" s="22"/>
      <c r="I27" s="22"/>
      <c r="J27" s="23">
        <v>5752.0348999999997</v>
      </c>
    </row>
    <row r="28" spans="1:10" ht="10.15" x14ac:dyDescent="0.2">
      <c r="A28" s="14" t="s">
        <v>15</v>
      </c>
      <c r="B28" s="17" t="s">
        <v>46</v>
      </c>
      <c r="C28" s="18" t="s">
        <v>51</v>
      </c>
      <c r="D28" s="19" t="s">
        <v>19</v>
      </c>
      <c r="E28" s="18" t="s">
        <v>15</v>
      </c>
      <c r="F28" s="20"/>
      <c r="G28" s="21"/>
      <c r="H28" s="22"/>
      <c r="I28" s="22"/>
      <c r="J28" s="23">
        <v>45567848.735689998</v>
      </c>
    </row>
    <row r="29" spans="1:10" ht="10.15" x14ac:dyDescent="0.2">
      <c r="A29" s="14" t="s">
        <v>15</v>
      </c>
      <c r="B29" s="17" t="s">
        <v>46</v>
      </c>
      <c r="C29" s="18" t="s">
        <v>51</v>
      </c>
      <c r="D29" s="19" t="s">
        <v>20</v>
      </c>
      <c r="E29" s="18" t="s">
        <v>15</v>
      </c>
      <c r="F29" s="20"/>
      <c r="G29" s="21"/>
      <c r="H29" s="22"/>
      <c r="I29" s="22"/>
      <c r="J29" s="23">
        <v>40362107.922959998</v>
      </c>
    </row>
    <row r="30" spans="1:10" ht="10.15" x14ac:dyDescent="0.2">
      <c r="A30" s="14"/>
      <c r="B30" s="17" t="s">
        <v>44</v>
      </c>
      <c r="C30" s="18"/>
      <c r="D30" s="19"/>
      <c r="E30" s="18"/>
      <c r="F30" s="20"/>
      <c r="G30" s="21"/>
      <c r="H30" s="22"/>
      <c r="I30" s="22"/>
      <c r="J30" s="23">
        <f>SUM(J25:J29)</f>
        <v>86096460.229629993</v>
      </c>
    </row>
    <row r="31" spans="1:10" ht="10.15" x14ac:dyDescent="0.2">
      <c r="A31" s="14"/>
      <c r="B31" s="17"/>
      <c r="C31" s="18"/>
      <c r="D31" s="19"/>
      <c r="E31" s="18"/>
      <c r="F31" s="20"/>
      <c r="G31" s="21"/>
      <c r="H31" s="22"/>
      <c r="I31" s="22"/>
      <c r="J31" s="23"/>
    </row>
    <row r="32" spans="1:10" ht="10.15" x14ac:dyDescent="0.2">
      <c r="A32" s="14" t="s">
        <v>21</v>
      </c>
      <c r="B32" s="17" t="s">
        <v>47</v>
      </c>
      <c r="C32" s="18" t="s">
        <v>51</v>
      </c>
      <c r="D32" s="19" t="s">
        <v>22</v>
      </c>
      <c r="E32" s="18" t="s">
        <v>21</v>
      </c>
      <c r="F32" s="20"/>
      <c r="G32" s="21"/>
      <c r="H32" s="22"/>
      <c r="I32" s="22"/>
      <c r="J32" s="23">
        <v>619992.46360999998</v>
      </c>
    </row>
    <row r="33" spans="1:10" ht="10.15" x14ac:dyDescent="0.2">
      <c r="A33" s="14" t="s">
        <v>21</v>
      </c>
      <c r="B33" s="17" t="s">
        <v>47</v>
      </c>
      <c r="C33" s="18" t="s">
        <v>52</v>
      </c>
      <c r="D33" s="19" t="s">
        <v>23</v>
      </c>
      <c r="E33" s="18" t="s">
        <v>21</v>
      </c>
      <c r="F33" s="20"/>
      <c r="G33" s="21"/>
      <c r="H33" s="22"/>
      <c r="I33" s="22"/>
      <c r="J33" s="23">
        <v>583338.01873000001</v>
      </c>
    </row>
    <row r="34" spans="1:10" ht="10.15" x14ac:dyDescent="0.2">
      <c r="A34" s="14" t="s">
        <v>21</v>
      </c>
      <c r="B34" s="17" t="s">
        <v>47</v>
      </c>
      <c r="C34" s="18" t="s">
        <v>51</v>
      </c>
      <c r="D34" s="19" t="s">
        <v>24</v>
      </c>
      <c r="E34" s="18" t="s">
        <v>21</v>
      </c>
      <c r="F34" s="20"/>
      <c r="G34" s="21"/>
      <c r="H34" s="22"/>
      <c r="I34" s="22"/>
      <c r="J34" s="23">
        <v>0.75549999999999995</v>
      </c>
    </row>
    <row r="35" spans="1:10" ht="10.15" x14ac:dyDescent="0.2">
      <c r="A35" s="14" t="s">
        <v>21</v>
      </c>
      <c r="B35" s="17" t="s">
        <v>47</v>
      </c>
      <c r="C35" s="18" t="s">
        <v>51</v>
      </c>
      <c r="D35" s="19" t="s">
        <v>25</v>
      </c>
      <c r="E35" s="18" t="s">
        <v>21</v>
      </c>
      <c r="F35" s="20"/>
      <c r="G35" s="21"/>
      <c r="H35" s="22"/>
      <c r="I35" s="22"/>
      <c r="J35" s="23">
        <v>4111.0864600000004</v>
      </c>
    </row>
    <row r="36" spans="1:10" ht="10.15" x14ac:dyDescent="0.2">
      <c r="A36" s="14" t="s">
        <v>21</v>
      </c>
      <c r="B36" s="17" t="s">
        <v>47</v>
      </c>
      <c r="C36" s="18" t="s">
        <v>52</v>
      </c>
      <c r="D36" s="19" t="s">
        <v>26</v>
      </c>
      <c r="E36" s="18" t="s">
        <v>21</v>
      </c>
      <c r="F36" s="20"/>
      <c r="G36" s="21"/>
      <c r="H36" s="22"/>
      <c r="I36" s="22"/>
      <c r="J36" s="23">
        <v>2824.2474499999998</v>
      </c>
    </row>
    <row r="37" spans="1:10" ht="10.15" x14ac:dyDescent="0.2">
      <c r="A37" s="14" t="s">
        <v>21</v>
      </c>
      <c r="B37" s="17" t="s">
        <v>47</v>
      </c>
      <c r="C37" s="18" t="s">
        <v>51</v>
      </c>
      <c r="D37" s="19" t="s">
        <v>27</v>
      </c>
      <c r="E37" s="18" t="s">
        <v>21</v>
      </c>
      <c r="F37" s="20"/>
      <c r="G37" s="21"/>
      <c r="H37" s="22"/>
      <c r="I37" s="22"/>
      <c r="J37" s="23">
        <v>229812.58681000001</v>
      </c>
    </row>
    <row r="38" spans="1:10" ht="10.15" x14ac:dyDescent="0.2">
      <c r="A38" s="14" t="s">
        <v>21</v>
      </c>
      <c r="B38" s="17" t="s">
        <v>47</v>
      </c>
      <c r="C38" s="18" t="s">
        <v>52</v>
      </c>
      <c r="D38" s="19" t="s">
        <v>28</v>
      </c>
      <c r="E38" s="18" t="s">
        <v>21</v>
      </c>
      <c r="F38" s="20"/>
      <c r="G38" s="21"/>
      <c r="H38" s="22"/>
      <c r="I38" s="22"/>
      <c r="J38" s="23">
        <v>1784625.7993399999</v>
      </c>
    </row>
    <row r="39" spans="1:10" ht="10.15" x14ac:dyDescent="0.2">
      <c r="A39" s="14" t="s">
        <v>21</v>
      </c>
      <c r="B39" s="17" t="s">
        <v>47</v>
      </c>
      <c r="C39" s="18" t="s">
        <v>51</v>
      </c>
      <c r="D39" s="19" t="s">
        <v>29</v>
      </c>
      <c r="E39" s="18" t="s">
        <v>21</v>
      </c>
      <c r="F39" s="20"/>
      <c r="G39" s="21"/>
      <c r="H39" s="22"/>
      <c r="I39" s="22"/>
      <c r="J39" s="23">
        <v>2610000.8009500001</v>
      </c>
    </row>
    <row r="40" spans="1:10" x14ac:dyDescent="0.2">
      <c r="A40" s="14" t="s">
        <v>21</v>
      </c>
      <c r="B40" s="17" t="s">
        <v>47</v>
      </c>
      <c r="C40" s="18" t="s">
        <v>51</v>
      </c>
      <c r="D40" s="19" t="s">
        <v>30</v>
      </c>
      <c r="E40" s="18" t="s">
        <v>21</v>
      </c>
      <c r="F40" s="20"/>
      <c r="G40" s="21"/>
      <c r="H40" s="22"/>
      <c r="I40" s="22"/>
      <c r="J40" s="23">
        <v>32414901.763099998</v>
      </c>
    </row>
    <row r="41" spans="1:10" x14ac:dyDescent="0.2">
      <c r="A41" s="14"/>
      <c r="B41" s="17" t="s">
        <v>44</v>
      </c>
      <c r="C41" s="18"/>
      <c r="D41" s="19"/>
      <c r="E41" s="18"/>
      <c r="F41" s="20"/>
      <c r="G41" s="21"/>
      <c r="H41" s="22"/>
      <c r="I41" s="22"/>
      <c r="J41" s="23">
        <f>SUM(J32:J40)</f>
        <v>38249607.521949999</v>
      </c>
    </row>
    <row r="42" spans="1:10" x14ac:dyDescent="0.2">
      <c r="A42" s="14"/>
      <c r="B42" s="17"/>
      <c r="C42" s="18"/>
      <c r="D42" s="19"/>
      <c r="E42" s="18"/>
      <c r="F42" s="20"/>
      <c r="G42" s="21"/>
      <c r="H42" s="22"/>
      <c r="I42" s="22"/>
      <c r="J42" s="23"/>
    </row>
    <row r="43" spans="1:10" x14ac:dyDescent="0.2">
      <c r="A43" s="14" t="s">
        <v>31</v>
      </c>
      <c r="B43" s="17" t="s">
        <v>48</v>
      </c>
      <c r="C43" s="18" t="s">
        <v>51</v>
      </c>
      <c r="D43" s="19" t="s">
        <v>32</v>
      </c>
      <c r="E43" s="18" t="s">
        <v>31</v>
      </c>
      <c r="F43" s="20"/>
      <c r="G43" s="21"/>
      <c r="H43" s="22"/>
      <c r="I43" s="22"/>
      <c r="J43" s="23">
        <v>25453920.600000001</v>
      </c>
    </row>
    <row r="44" spans="1:10" x14ac:dyDescent="0.2">
      <c r="A44" s="14" t="s">
        <v>31</v>
      </c>
      <c r="B44" s="17" t="s">
        <v>48</v>
      </c>
      <c r="C44" s="18" t="s">
        <v>52</v>
      </c>
      <c r="D44" s="19" t="s">
        <v>33</v>
      </c>
      <c r="E44" s="18" t="s">
        <v>31</v>
      </c>
      <c r="F44" s="20"/>
      <c r="G44" s="21"/>
      <c r="H44" s="22"/>
      <c r="I44" s="22"/>
      <c r="J44" s="23">
        <v>33273773.969999999</v>
      </c>
    </row>
    <row r="45" spans="1:10" x14ac:dyDescent="0.2">
      <c r="A45" s="14" t="s">
        <v>31</v>
      </c>
      <c r="B45" s="17" t="s">
        <v>48</v>
      </c>
      <c r="C45" s="18" t="s">
        <v>51</v>
      </c>
      <c r="D45" s="19" t="s">
        <v>34</v>
      </c>
      <c r="E45" s="18" t="s">
        <v>31</v>
      </c>
      <c r="F45" s="20"/>
      <c r="G45" s="21"/>
      <c r="H45" s="22"/>
      <c r="I45" s="22"/>
      <c r="J45" s="23">
        <v>66526681.77984</v>
      </c>
    </row>
    <row r="46" spans="1:10" x14ac:dyDescent="0.2">
      <c r="A46" s="14" t="s">
        <v>31</v>
      </c>
      <c r="B46" s="17" t="s">
        <v>48</v>
      </c>
      <c r="C46" s="18" t="s">
        <v>52</v>
      </c>
      <c r="D46" s="19" t="s">
        <v>35</v>
      </c>
      <c r="E46" s="18" t="s">
        <v>31</v>
      </c>
      <c r="F46" s="20"/>
      <c r="G46" s="21"/>
      <c r="H46" s="22"/>
      <c r="I46" s="22"/>
      <c r="J46" s="23">
        <v>1142295</v>
      </c>
    </row>
    <row r="47" spans="1:10" x14ac:dyDescent="0.2">
      <c r="A47" s="14" t="s">
        <v>31</v>
      </c>
      <c r="B47" s="17" t="s">
        <v>48</v>
      </c>
      <c r="C47" s="18" t="s">
        <v>51</v>
      </c>
      <c r="D47" s="19" t="s">
        <v>36</v>
      </c>
      <c r="E47" s="18" t="s">
        <v>31</v>
      </c>
      <c r="F47" s="20"/>
      <c r="G47" s="21"/>
      <c r="H47" s="22"/>
      <c r="I47" s="22"/>
      <c r="J47" s="23">
        <v>433656.37224</v>
      </c>
    </row>
    <row r="48" spans="1:10" x14ac:dyDescent="0.2">
      <c r="A48" s="14" t="s">
        <v>31</v>
      </c>
      <c r="B48" s="17" t="s">
        <v>48</v>
      </c>
      <c r="C48" s="18" t="s">
        <v>51</v>
      </c>
      <c r="D48" s="19" t="s">
        <v>37</v>
      </c>
      <c r="E48" s="18" t="s">
        <v>31</v>
      </c>
      <c r="F48" s="20"/>
      <c r="G48" s="21"/>
      <c r="H48" s="22"/>
      <c r="I48" s="22"/>
      <c r="J48" s="23">
        <v>16094110.05273</v>
      </c>
    </row>
    <row r="49" spans="1:10" x14ac:dyDescent="0.2">
      <c r="A49" s="14" t="s">
        <v>31</v>
      </c>
      <c r="B49" s="17" t="s">
        <v>48</v>
      </c>
      <c r="C49" s="18" t="s">
        <v>52</v>
      </c>
      <c r="D49" s="19" t="s">
        <v>38</v>
      </c>
      <c r="E49" s="18" t="s">
        <v>31</v>
      </c>
      <c r="F49" s="20"/>
      <c r="G49" s="21"/>
      <c r="H49" s="22"/>
      <c r="I49" s="22"/>
      <c r="J49" s="23">
        <v>833909.34216</v>
      </c>
    </row>
    <row r="50" spans="1:10" x14ac:dyDescent="0.2">
      <c r="A50" s="14" t="s">
        <v>31</v>
      </c>
      <c r="B50" s="17" t="s">
        <v>48</v>
      </c>
      <c r="C50" s="18" t="s">
        <v>51</v>
      </c>
      <c r="D50" s="19" t="s">
        <v>39</v>
      </c>
      <c r="E50" s="18" t="s">
        <v>31</v>
      </c>
      <c r="F50" s="20"/>
      <c r="G50" s="21"/>
      <c r="H50" s="22"/>
      <c r="I50" s="22"/>
      <c r="J50" s="23">
        <v>10123947.7545</v>
      </c>
    </row>
    <row r="51" spans="1:10" x14ac:dyDescent="0.2">
      <c r="A51" s="14" t="s">
        <v>31</v>
      </c>
      <c r="B51" s="17" t="s">
        <v>48</v>
      </c>
      <c r="C51" s="18" t="s">
        <v>52</v>
      </c>
      <c r="D51" s="19" t="s">
        <v>40</v>
      </c>
      <c r="E51" s="18" t="s">
        <v>31</v>
      </c>
      <c r="F51" s="20"/>
      <c r="G51" s="21"/>
      <c r="H51" s="22"/>
      <c r="I51" s="22"/>
      <c r="J51" s="23">
        <v>7233057.3978599999</v>
      </c>
    </row>
    <row r="52" spans="1:10" x14ac:dyDescent="0.2">
      <c r="A52" s="14" t="s">
        <v>31</v>
      </c>
      <c r="B52" s="17" t="s">
        <v>48</v>
      </c>
      <c r="C52" s="18" t="s">
        <v>51</v>
      </c>
      <c r="D52" s="19" t="s">
        <v>41</v>
      </c>
      <c r="E52" s="18" t="s">
        <v>31</v>
      </c>
      <c r="F52" s="20"/>
      <c r="G52" s="21"/>
      <c r="H52" s="22"/>
      <c r="I52" s="22"/>
      <c r="J52" s="23">
        <v>16918035.448199999</v>
      </c>
    </row>
    <row r="53" spans="1:10" x14ac:dyDescent="0.2">
      <c r="A53" s="14" t="s">
        <v>31</v>
      </c>
      <c r="B53" s="17" t="s">
        <v>48</v>
      </c>
      <c r="C53" s="18" t="s">
        <v>51</v>
      </c>
      <c r="D53" s="19" t="s">
        <v>42</v>
      </c>
      <c r="E53" s="18" t="s">
        <v>31</v>
      </c>
      <c r="F53" s="20"/>
      <c r="G53" s="21"/>
      <c r="H53" s="22"/>
      <c r="I53" s="22"/>
      <c r="J53" s="23">
        <v>1.72245</v>
      </c>
    </row>
    <row r="54" spans="1:10" x14ac:dyDescent="0.2">
      <c r="A54" s="14"/>
      <c r="B54" s="17" t="s">
        <v>44</v>
      </c>
      <c r="C54" s="18"/>
      <c r="D54" s="19"/>
      <c r="E54" s="18"/>
      <c r="F54" s="20"/>
      <c r="G54" s="21"/>
      <c r="H54" s="22"/>
      <c r="I54" s="22"/>
      <c r="J54" s="23">
        <f>SUM(J43:J53)</f>
        <v>178033389.43997997</v>
      </c>
    </row>
  </sheetData>
  <autoFilter ref="A8:J54" xr:uid="{00000000-0009-0000-0000-000004000000}"/>
  <phoneticPr fontId="4" type="noConversion"/>
  <dataValidations count="1">
    <dataValidation type="date" operator="greaterThan" allowBlank="1" showInputMessage="1" showErrorMessage="1" prompt="Введите дату в формате ЧЧ.ММ.ГГГГ" sqref="J12:J14 H9:I11" xr:uid="{D7C7247D-7643-4253-A88C-1BE9E499A6F1}">
      <formula1>DATE(50,1,1)</formula1>
    </dataValidation>
  </dataValidations>
  <printOptions horizontalCentered="1"/>
  <pageMargins left="0.16" right="0.15748031496062992" top="0.23622047244094491" bottom="0.31496062992125984" header="0.23622047244094491" footer="0.23622047244094491"/>
  <pageSetup paperSize="9" scale="60" firstPageNumber="12" orientation="landscape" useFirstPageNumber="1" horizontalDpi="4294967292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Andrii Krugliakov</cp:lastModifiedBy>
  <dcterms:created xsi:type="dcterms:W3CDTF">2021-04-26T12:20:13Z</dcterms:created>
  <dcterms:modified xsi:type="dcterms:W3CDTF">2021-05-03T21:21:16Z</dcterms:modified>
</cp:coreProperties>
</file>