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48"/>
  </bookViews>
  <sheets>
    <sheet name="отчет" sheetId="32" r:id="rId1"/>
    <sheet name=" FERT" sheetId="11" r:id="rId2"/>
    <sheet name="Sheet1" sheetId="29" r:id="rId3"/>
  </sheets>
  <definedNames>
    <definedName name="_xlnm._FilterDatabase" localSheetId="1" hidden="1">' FERT'!$A$2:$Y$51</definedName>
    <definedName name="_xlnm.Print_Titles" localSheetId="1">' FERT'!$1:$2</definedName>
    <definedName name="Материалы">Таблица4[]</definedName>
    <definedName name="_xlnm.Print_Area" localSheetId="0">отчет!$A$1:$D$18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2" l="1"/>
  <c r="B7" i="32"/>
  <c r="B10" i="32" s="1"/>
  <c r="B6" i="32"/>
  <c r="D1" i="32"/>
  <c r="B5" i="32" l="1"/>
  <c r="D8" i="29"/>
  <c r="D9" i="29"/>
  <c r="D6" i="29"/>
  <c r="D4" i="29" s="1"/>
  <c r="E3" i="11" l="1"/>
  <c r="C6" i="11"/>
  <c r="B7" i="11"/>
  <c r="B8" i="11"/>
  <c r="B9" i="11"/>
  <c r="B10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C3" i="11" l="1"/>
  <c r="C7" i="11"/>
  <c r="C8" i="11"/>
  <c r="C9" i="11"/>
  <c r="C10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A1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Z3" i="11"/>
  <c r="Y3" i="11" s="1"/>
  <c r="Z4" i="11"/>
  <c r="Y4" i="11" s="1"/>
  <c r="E6" i="11"/>
  <c r="Z6" i="11" s="1"/>
  <c r="Y6" i="11" s="1"/>
  <c r="E7" i="11"/>
  <c r="Z7" i="11" s="1"/>
  <c r="Y7" i="11" s="1"/>
  <c r="E8" i="11"/>
  <c r="Z8" i="11" s="1"/>
  <c r="Y8" i="11" s="1"/>
  <c r="E9" i="11"/>
  <c r="Z9" i="11" s="1"/>
  <c r="Y9" i="11" s="1"/>
  <c r="E10" i="11"/>
  <c r="Z10" i="11" s="1"/>
  <c r="Y10" i="11" s="1"/>
  <c r="Z11" i="11"/>
  <c r="Y11" i="11" s="1"/>
  <c r="Z12" i="11"/>
  <c r="Y12" i="11" s="1"/>
  <c r="Z13" i="11"/>
  <c r="Y13" i="11" s="1"/>
  <c r="E14" i="11"/>
  <c r="Z14" i="11" s="1"/>
  <c r="Y14" i="11" s="1"/>
  <c r="E15" i="11"/>
  <c r="Z15" i="11" s="1"/>
  <c r="Y15" i="11" s="1"/>
  <c r="E16" i="11"/>
  <c r="Z16" i="11" s="1"/>
  <c r="Y16" i="11" s="1"/>
  <c r="E17" i="11"/>
  <c r="Z17" i="11" s="1"/>
  <c r="Y17" i="11" s="1"/>
  <c r="E18" i="11"/>
  <c r="Z18" i="11" s="1"/>
  <c r="Y18" i="11" s="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B3" i="11" l="1"/>
  <c r="Z5" i="11" s="1"/>
  <c r="Y5" i="11" s="1"/>
  <c r="B6" i="11"/>
</calcChain>
</file>

<file path=xl/sharedStrings.xml><?xml version="1.0" encoding="utf-8"?>
<sst xmlns="http://schemas.openxmlformats.org/spreadsheetml/2006/main" count="272" uniqueCount="270">
  <si>
    <t>SAP code</t>
  </si>
  <si>
    <t>Описание дефекта</t>
  </si>
  <si>
    <t>Дата производства</t>
  </si>
  <si>
    <t>Продукт</t>
  </si>
  <si>
    <t>Дата блокировки в SAP</t>
  </si>
  <si>
    <t>Ресурс</t>
  </si>
  <si>
    <t>Неделя</t>
  </si>
  <si>
    <t>Vyazniki Culinary Daily Blockages Report 2020</t>
  </si>
  <si>
    <t>МАГГИ БУКЕТ ПРИПРАВ ПриправУниверс22х75г</t>
  </si>
  <si>
    <t>Смесь Букет Приправ 18</t>
  </si>
  <si>
    <t>СмесьТравыПапирусПрованГовяж19</t>
  </si>
  <si>
    <t>МАГГИ БульонCГовядНаКостКуб20(48х9г)</t>
  </si>
  <si>
    <t>Партия/
ФИО
оператора</t>
  </si>
  <si>
    <t>Ответственный</t>
  </si>
  <si>
    <t>Дата</t>
  </si>
  <si>
    <t>Статус</t>
  </si>
  <si>
    <t>МАГГИ КоронаСалатаЦезарьСухар 16x30г</t>
  </si>
  <si>
    <t>МАГГИ НА ВТОРОЕ МакаронБолонез24х30г</t>
  </si>
  <si>
    <t>МАГГИ НА ВТ Сочных Тефтел Том 24х30г</t>
  </si>
  <si>
    <t>SOUP12</t>
  </si>
  <si>
    <t>Смесь Бульон Куриный АТОС 19</t>
  </si>
  <si>
    <t>Смесь Зажарка Овощная Сушеная</t>
  </si>
  <si>
    <t>Смесь Нежн КурГрудки Чесн 18</t>
  </si>
  <si>
    <t>Смесь Свинина Гречка</t>
  </si>
  <si>
    <t>Cмесь Универсальная Приправа 18</t>
  </si>
  <si>
    <t>МАГГИ НАВТ Румяная Кур с Чесноком 22х32г</t>
  </si>
  <si>
    <t>МАГГИ НА ВТ НежКурГрудки По-Итал12х30.6г</t>
  </si>
  <si>
    <t>Смесь Бульон Говяд На Кости АТОС 19</t>
  </si>
  <si>
    <t>Смесь Сочная Курица Чеснок</t>
  </si>
  <si>
    <t>МАГГИ Бульон ГовядинаНаКостКуб20х72г</t>
  </si>
  <si>
    <t>МАГГИ Суп Звездочки 22х54г</t>
  </si>
  <si>
    <t>МАГГИ НА ВТОРОЕ Для Соч Кур Чесн 20х38г</t>
  </si>
  <si>
    <t>МАГГИ НА ПЕРВОЕ Суп КуринВерм 22х50г</t>
  </si>
  <si>
    <t>Смесь Подлива Домашняя Мясная 16</t>
  </si>
  <si>
    <t>Смесь Сочный Цыпленок Табака NS18</t>
  </si>
  <si>
    <t>МАГГИ НА ВТОР Сочн Цыпл Табака 10х47г</t>
  </si>
  <si>
    <t xml:space="preserve">Утилизация </t>
  </si>
  <si>
    <t>Выпуск</t>
  </si>
  <si>
    <t>Отчет об инциденте</t>
  </si>
  <si>
    <t>Действие по продукту</t>
  </si>
  <si>
    <t>Комментарии</t>
  </si>
  <si>
    <t xml:space="preserve">№ акта </t>
  </si>
  <si>
    <t>МАГГИ НА ВТ Нежн КурГрудки Чесн 28x30.6г</t>
  </si>
  <si>
    <t>Смесь Папирус Курица Томат</t>
  </si>
  <si>
    <t>МАГГИ НА ВТОРОЕ Гречка 12х41г</t>
  </si>
  <si>
    <t>МАГГИ Папирус ИталТравыПальм 18х23.4г GB</t>
  </si>
  <si>
    <t>МАГГИ ЗАЖАРКА 15x60г</t>
  </si>
  <si>
    <t>Смесь ГОРКР ГороховыйСупГренк KC18 ER</t>
  </si>
  <si>
    <t>МАГГИ ГОРЯЧАЯ КРУЖКА Горох Сух 30х19г</t>
  </si>
  <si>
    <t>Категория дефекта1</t>
  </si>
  <si>
    <t xml:space="preserve">Категория дефекта2 </t>
  </si>
  <si>
    <t>МАГГИ ЗОЛОТОЙ БульонКур20(48x9g)</t>
  </si>
  <si>
    <t>Смесь Карбонара 18</t>
  </si>
  <si>
    <t>Кол-во дней на "S"</t>
  </si>
  <si>
    <t>№ GSTD/ Лидер</t>
  </si>
  <si>
    <t>МАГГИ ГОР КРУЖ Суп Гриб с Сухар 30х20г</t>
  </si>
  <si>
    <t>Смесь ГОРКР ГрибнСухар Рен 19</t>
  </si>
  <si>
    <t>Смесь Бульон Куриный Порошок АТОС 19</t>
  </si>
  <si>
    <t>МАГГИ Бульон Порошок cКурицей16х100г</t>
  </si>
  <si>
    <t>МАГГИ ЗОЛОТОЙБульонСКурицейКубик 20х72г</t>
  </si>
  <si>
    <t>ПерерБуль Говяж На Косточке ББ 19 АТОС</t>
  </si>
  <si>
    <t>МАГГИ ГОР КРУЖ Кур с Сухар Суп НР 30х19г</t>
  </si>
  <si>
    <t>Столбец1</t>
  </si>
  <si>
    <t>После блокировки материала разошли информацию по списку</t>
  </si>
  <si>
    <t>МАГГИ НА ВТОРОЕ Карт По Дерев 12х29г</t>
  </si>
  <si>
    <t xml:space="preserve">Стоимость заблокированного ГП (руб) </t>
  </si>
  <si>
    <t>Смесь Трав Папирус Курица Чеснок 18</t>
  </si>
  <si>
    <t>МАГГИ ПРИПРАВА Сух 10Овощей 18х75г</t>
  </si>
  <si>
    <t>МАГГИ Бульон ГовяжийНаКост 16х90г RU</t>
  </si>
  <si>
    <t>Праздники</t>
  </si>
  <si>
    <t>Дефект вторичной упаковки</t>
  </si>
  <si>
    <t>Посторонний компонент в продукте</t>
  </si>
  <si>
    <t>Packing</t>
  </si>
  <si>
    <t xml:space="preserve">Кол-во заблокированного, cs </t>
  </si>
  <si>
    <t>МАГГИ Бульон Порошок Курица 120х100г</t>
  </si>
  <si>
    <t>MAGGI GORKR MshrmCroutSac 30x20g N1 RU</t>
  </si>
  <si>
    <t>МАГГИ НA ВТ МакарОранж Соус 18х24г</t>
  </si>
  <si>
    <t>MAGGI MLSKRDG Garlic 18x23.7g N3 NL</t>
  </si>
  <si>
    <t>МАГГИ НA ВТ МакаронКраснСоус 18х24г RU</t>
  </si>
  <si>
    <t>МАГГИ НА ПЕРВОЕ Суп Борщ 20х25г RU</t>
  </si>
  <si>
    <t>MAGGI Tender Italian Herbs 18x23.4g N2GB</t>
  </si>
  <si>
    <t>MAGGI Tender Tomato 18x24.4g N2 GB</t>
  </si>
  <si>
    <t>MAGGI Tender BBQ 18x25g N2 GB</t>
  </si>
  <si>
    <t>MAGGI Tender Garlic 18x23.7g N2 GB</t>
  </si>
  <si>
    <t>MAGGI JcyFryingPanGarlKC 18x23.7g N1 ES</t>
  </si>
  <si>
    <t>Тест мясо по французски</t>
  </si>
  <si>
    <t>МАГГИ НАВТ Сочн Цыпленок с Ананас 24х25г</t>
  </si>
  <si>
    <t>МАГГИ НАВТ СочнМясо По Французски 24х25г</t>
  </si>
  <si>
    <t>МАГГИ ПриправаДляСочногоМясаИШашл25х20г</t>
  </si>
  <si>
    <t>МАГГИ ПриправаДляАроматКуриц 25х20г</t>
  </si>
  <si>
    <t>МАГГИ Приправа ДляЗолотистКартоф25x20г</t>
  </si>
  <si>
    <t>МАГГИ НАВТ КартофСырСоус Ветч 16х21г</t>
  </si>
  <si>
    <t>МАГГИ НА ВТОРОЕ ЖаркоеПоДомашнему 15х20г</t>
  </si>
  <si>
    <t>МАГГИ НА ВТОРОЕ КурицаКартСливСоус15х25г</t>
  </si>
  <si>
    <t>МАГГИ НА ВТОРОЕ Солянка 15х20г</t>
  </si>
  <si>
    <t>МАГГИ Бульон Порошок cКурицей 120х100г</t>
  </si>
  <si>
    <t>ТЕСТ куриный бульон порошок 61-11</t>
  </si>
  <si>
    <t>ТЕСТ куриный бульон порошок сет3</t>
  </si>
  <si>
    <t>МАГГИ НАВТОРOECмесьСухПловКурица 12х24г</t>
  </si>
  <si>
    <t>МАГГИ НА ВТОРОЕ Гуляш 12х37г</t>
  </si>
  <si>
    <t>МАГГИ НАВТ Кур Котлеты с Кабачком 12х40г</t>
  </si>
  <si>
    <t>МАГГИ НА ВТОРОЕ Макарон Болонез 12х30г</t>
  </si>
  <si>
    <t>МАГГИ НAВТСмСух МакарСырКурГриб 12х30г</t>
  </si>
  <si>
    <t>МАГГИ НАВТ Курица с Карт СливСоус 15х25г</t>
  </si>
  <si>
    <t>МАГГИ НАВТ Солянка 15х20г</t>
  </si>
  <si>
    <t>МАГГИ НАВТ Жаркое По Домашнему 15х20г</t>
  </si>
  <si>
    <t>МАГГИ Приправа Универ Овощи 10х240г</t>
  </si>
  <si>
    <t>Жир Говяжий Расплавленный 18</t>
  </si>
  <si>
    <t>MAGGI MLSKRDG Med Herbs 18x23.4g N3 NL</t>
  </si>
  <si>
    <t>МАГГИ НАВТ Сочн Овощн Рагу с Кур 12х22г</t>
  </si>
  <si>
    <t>МАГГИ Приправа Шашлык Курица 26x26g</t>
  </si>
  <si>
    <t>МАГГИ Приправа Шашлык Мясо 26x23g</t>
  </si>
  <si>
    <t>POMYSL NA Папирус Паприка 26х23.2г PL</t>
  </si>
  <si>
    <t>МАГГИ НА ВТОРОЕ Для Бургера 28x29.8 г</t>
  </si>
  <si>
    <t>МАГГИ НА ВТОРОЕ Cоч Кур Паприка 18х34г</t>
  </si>
  <si>
    <t>MAGGI Bouillon Chicken16x100gN2RU</t>
  </si>
  <si>
    <t>MAGGI GORKR PeaCroutonsSachet 30x19gN1RU</t>
  </si>
  <si>
    <t>MAGGI So Tender BBQ 18x25g N2 GB</t>
  </si>
  <si>
    <t>МАГГИ Папирус Чеснок Пальм 18x23.7г GB</t>
  </si>
  <si>
    <t>МАГГИ Папирус Томат Пальм 18х24.4г GB</t>
  </si>
  <si>
    <t>MAGGI So Tender Tomato 18x24.4g N2 GB</t>
  </si>
  <si>
    <t>POMYSL NA Папирус Прованс 26х23.4г PL</t>
  </si>
  <si>
    <t>POMYSL NA ProvensPapyrus 26x23.4g PL</t>
  </si>
  <si>
    <t>МАГГИ НАВТ Неж КурГруд Том Базил28х29.8г</t>
  </si>
  <si>
    <t>МАГГИ НА ВТ для Нежной Индейки 26х30.6 г</t>
  </si>
  <si>
    <t>POMYSL NA ChknPaprPapyrus 26x23.2g PL</t>
  </si>
  <si>
    <t>POMYSL Папирус Томат 26х24.4г PL</t>
  </si>
  <si>
    <t>POMYSL NA Tomato Papyrus 26x24.4g PL</t>
  </si>
  <si>
    <t>Cмесь Трав Папирус Нежной Индейки 18</t>
  </si>
  <si>
    <t>Cмесь Папирус Нежной Индейки 18</t>
  </si>
  <si>
    <t>POMYSL NA GarlicPapyrus 26x23.7g PL</t>
  </si>
  <si>
    <t>POMYSL NA Папирус Чеснок 26х23.7г PL</t>
  </si>
  <si>
    <t>Смесь Папирус Базилик 18</t>
  </si>
  <si>
    <t>Смесь Трав Неж КурГруд Том Баз 18</t>
  </si>
  <si>
    <t>Смесь Соус ТАР ТАР</t>
  </si>
  <si>
    <t>Перераб Бульон Грибной ББ 19 ATOC</t>
  </si>
  <si>
    <t>МАГГИ НА ВТОРОЕ Сочн Ребр Барб 22х30г</t>
  </si>
  <si>
    <t>Cмесь Сочные Ребрышки Барбекью</t>
  </si>
  <si>
    <t>МАГГИ Бульон ГовяжийНаКост 16х90г N8 KZ</t>
  </si>
  <si>
    <t>МАГГИ НА ПЕРВОЕ Суп ГороховыйНР 28х49г</t>
  </si>
  <si>
    <t>Cмесь Трав Папирус Курица Томат 18</t>
  </si>
  <si>
    <t>МАГГИ НА ВТ Для Соч Гречки Пост 12х28г</t>
  </si>
  <si>
    <t>МАГГИ Папирус Чеснок 18х23.7г NL</t>
  </si>
  <si>
    <t>Смесь Бульон Мясной 18</t>
  </si>
  <si>
    <t>Смесь Гороховый Суп Бекон SM19</t>
  </si>
  <si>
    <t>Смесь Паста 18</t>
  </si>
  <si>
    <t>МАГГИ Рукав Для Запек КурицПаприкСмесьN1</t>
  </si>
  <si>
    <t>МАГГИ Папирус Прованс 18х23.4г NL</t>
  </si>
  <si>
    <t>МАГГИ НА ВТ Соч Свинины  Имб соус 20х30г</t>
  </si>
  <si>
    <t>МАГГИ НА ВТ Соч Медал Инд Ит тр  20х30г</t>
  </si>
  <si>
    <t>МАГГИ СУПЕРЗОЛ БульонСКурицейСух18х75г</t>
  </si>
  <si>
    <t>Перераб Бульон Куриный ББ 19 АТОС</t>
  </si>
  <si>
    <t>Смесь СочнаяИндейкаТравы 19</t>
  </si>
  <si>
    <t>Смесь СочнаяСвининаМёд 19</t>
  </si>
  <si>
    <t>Смесь Сочн Жаркое Мясо 18</t>
  </si>
  <si>
    <t>Смесь Бульон Куриный Kусочки АТОС 19</t>
  </si>
  <si>
    <t>MAGGI Папирус Чеснок 18х23.7г N1 ES</t>
  </si>
  <si>
    <t>MAGGI JcyFryingPanHerbs 18x23.4g N1ES</t>
  </si>
  <si>
    <t>МАГГИ Папирус Прованс 18х23.4г ES</t>
  </si>
  <si>
    <t>МАГГИ НА ВТОРОЕ Сочн Жаркое Мясо 20х34г</t>
  </si>
  <si>
    <t>МАГГИ ГОРКР СупДеЛюксСырный 30x25г</t>
  </si>
  <si>
    <t>МАГГИ Подлива ДомашнЗолотист 20х90г</t>
  </si>
  <si>
    <t>Смесь ГОРКР Суп ДеЛюкс Cырный FKC N19</t>
  </si>
  <si>
    <t>Смесь Подлива Домашняя Золотистая 16</t>
  </si>
  <si>
    <t>МАГГИ Папирус Паприка Пальм 18х23.2г GB</t>
  </si>
  <si>
    <t>MAGGI So Tender Paprika 18x23.2g N2 GB</t>
  </si>
  <si>
    <t>МАГГИ Папирус Барбекю Пальм 18х25г GB</t>
  </si>
  <si>
    <t>МАГГИ БУКЕТ ПРИПРАВ Универс 10х200г</t>
  </si>
  <si>
    <t>МАГГИ ПРИПРАВА ВесенЗел18х75г</t>
  </si>
  <si>
    <t>MAGGI So Tender Garlic 18x23.7g N2 GB</t>
  </si>
  <si>
    <t>Смесь Весен Зелень SM18</t>
  </si>
  <si>
    <t>МАГГИ НА ВТОРОЕ Гуляш 20х37г</t>
  </si>
  <si>
    <t>МАГГИ НА ВТОРОЕ ДляЖюльенКурГриб 24х26г</t>
  </si>
  <si>
    <t>Смесь Звездочки Макарон Суп 19</t>
  </si>
  <si>
    <t>Cмесь Трав НежКурПаприка 19</t>
  </si>
  <si>
    <t>Cмесь НежКурПаприка 19</t>
  </si>
  <si>
    <t>Cмесь Болонез</t>
  </si>
  <si>
    <t>МАГГИ НАВТ Котлеты из Фасоли 12х29г</t>
  </si>
  <si>
    <t>МАГГИ НА ВТ Соч Кур Филе 3 Сыра 20х22г</t>
  </si>
  <si>
    <t>МАГГИ Бульон ГовядНаКосточке 18х75г</t>
  </si>
  <si>
    <t>МАГГИ БульонЛеснГрибКубик 20(48х9г)</t>
  </si>
  <si>
    <t>МАГГИ ПРИПРАВА 10 Овощей 10х180г</t>
  </si>
  <si>
    <t>МАГГИ НА ВТОРОЕ Бефстроганов 24х22г</t>
  </si>
  <si>
    <t>МАГГИ НА ВТОР Сочн Мясо Чеснок 24х26г</t>
  </si>
  <si>
    <t>МАГГИ НА ВТОРОЕ Для СочКур Карри 24х26г</t>
  </si>
  <si>
    <t>МАГГИ Корона Салата Греческий 38Х10г</t>
  </si>
  <si>
    <t>МАГГИ Подлива Домашняя Нежная 20х80г</t>
  </si>
  <si>
    <t>МАГГИ Подлива Домашн Мясная 20х90г</t>
  </si>
  <si>
    <t>Смесь Трав Папирус Курица Чеснок19</t>
  </si>
  <si>
    <t>Смесь Папирус Чеснок Говяж19</t>
  </si>
  <si>
    <t>Cмесь НежКурБарбекю 19</t>
  </si>
  <si>
    <t>Смесь СочнаяКурицаТриСыра 19</t>
  </si>
  <si>
    <t>СМЕСЬ Бульон ГовяжНаКост Кусочки АТОС 19</t>
  </si>
  <si>
    <t>Смесь Курин Суп Вермишель full KC17</t>
  </si>
  <si>
    <t>Смесь Бефстроганов</t>
  </si>
  <si>
    <t>Cмесь Сочное Мясо Чеснок</t>
  </si>
  <si>
    <t>Cмесь Сочная Курица Карри</t>
  </si>
  <si>
    <t>Cмесь Гуляш</t>
  </si>
  <si>
    <t>МАГГИ БульонЛеснГрибамиКубик 20х72г</t>
  </si>
  <si>
    <t>МАГГИ НА ВТОР Сочн Цыпл Табака 20х47г</t>
  </si>
  <si>
    <t>Смесь КоронаСалатовГреческий NCH Z 18</t>
  </si>
  <si>
    <t>Cмесь Сочная Курица с Травами</t>
  </si>
  <si>
    <t>Картофельный Крахмал Сушеный</t>
  </si>
  <si>
    <t>MAGGI So Tender Ital Herbs18x23.4g N2 GB</t>
  </si>
  <si>
    <t>МАГГИ НA ВТ СмСух Макар Карбонара 26х30г</t>
  </si>
  <si>
    <t>МАГГИ НА ВТОРОЕ CмесьСухПловКурица20х24г</t>
  </si>
  <si>
    <t>МАГГИ НА ВТОРОЕ Для Соч Кур Трав 18х30г</t>
  </si>
  <si>
    <t>СмесьПапирусПрованскиеГовяж19</t>
  </si>
  <si>
    <t>Смесь Жюльен 18</t>
  </si>
  <si>
    <t>Смесь Подлива Домашняя Нежная 16</t>
  </si>
  <si>
    <t>МАГГИ Сушеный Крахмал</t>
  </si>
  <si>
    <t>МАГГИ ПриправаУниверсальнаяОвощи 10х200г</t>
  </si>
  <si>
    <t>МАГГИ НА ВТОР КурКрылышкиБарбекю 28х24г</t>
  </si>
  <si>
    <t>МАГГИ НA ВТ СмСух МакарСырКурГриб 26х30г</t>
  </si>
  <si>
    <t>МАГГИ НА ВТОРОЕ Мясные Ежики 24х37 г</t>
  </si>
  <si>
    <t>Смесь 10 Овощей SM18</t>
  </si>
  <si>
    <t>Смесь Куриные Крылья Барбекю 18</t>
  </si>
  <si>
    <t>Смесь Коллекция Салатов Цезарь Nch18 ER</t>
  </si>
  <si>
    <t>Смесь Бульон Грибной АТОС 19</t>
  </si>
  <si>
    <t>Смесь ГОРКР Курин Суп Cухарки FKC 19</t>
  </si>
  <si>
    <t>Cмесь Мясные Ёжики</t>
  </si>
  <si>
    <t>Смесь Плов Ямато Кусочки 19</t>
  </si>
  <si>
    <t>Смесь Плов Ямато Порошок 19</t>
  </si>
  <si>
    <t>Смесь Cоус Мясные Ёжики</t>
  </si>
  <si>
    <t>МАГГИ Сушеная Мука</t>
  </si>
  <si>
    <t>МАГГИ НА ВТОРОЕ Для Котлет 18х54г</t>
  </si>
  <si>
    <t>МАГГИ НА ВТ НежКурГрудки По-Итал26х30.6г</t>
  </si>
  <si>
    <t>Cмесь Для Котлет</t>
  </si>
  <si>
    <t>МАГГИ НА ВТОРОЕ КартПоДерев 24х29г</t>
  </si>
  <si>
    <t>МАГГИ НА ВТОРОЕ Гречка 22х41г</t>
  </si>
  <si>
    <t>Краткий текст объекта контроля</t>
  </si>
  <si>
    <t>Материал</t>
  </si>
  <si>
    <t>Предоставлен</t>
  </si>
  <si>
    <t>Список рассылки</t>
  </si>
  <si>
    <t>Столбец2</t>
  </si>
  <si>
    <t>МАГГИ НА ВТОРОЕ для Плова Пост 20х24г</t>
  </si>
  <si>
    <t>шайба в отделении кукин бега</t>
  </si>
  <si>
    <t xml:space="preserve">Перепроверка на MEDE
24267 - перепроверено.
22812 - перепроверено.
17276 - перепроверено.
24229 - в процессе.
</t>
  </si>
  <si>
    <t>Перепроверка на MEDE
2. Остановить перепроверку. На основании объяснительной произвести выпуск</t>
  </si>
  <si>
    <t>мастер смены
Опарина Н</t>
  </si>
  <si>
    <t>12.03.2021
12.03.2021</t>
  </si>
  <si>
    <t xml:space="preserve">
выполнено</t>
  </si>
  <si>
    <t>79</t>
  </si>
  <si>
    <t>RUVYABLOCKSTOCK@internal.nestle.com</t>
  </si>
  <si>
    <t>Сообщение по инциденту качества продукции</t>
  </si>
  <si>
    <r>
      <rPr>
        <b/>
        <sz val="10"/>
        <rFont val="Times New Roman"/>
        <family val="1"/>
        <charset val="204"/>
      </rPr>
      <t>ВРЕМЯ:</t>
    </r>
    <r>
      <rPr>
        <sz val="10"/>
        <rFont val="Times New Roman"/>
        <family val="1"/>
        <charset val="204"/>
      </rPr>
      <t xml:space="preserve"> 09-00</t>
    </r>
  </si>
  <si>
    <r>
      <rPr>
        <b/>
        <sz val="10"/>
        <rFont val="Times New Roman"/>
        <family val="1"/>
        <charset val="204"/>
      </rPr>
      <t xml:space="preserve">МЕСТО: </t>
    </r>
    <r>
      <rPr>
        <sz val="10"/>
        <rFont val="Times New Roman"/>
        <family val="1"/>
        <charset val="204"/>
      </rPr>
      <t>Участок по работе с ВО (возвратными отходами)</t>
    </r>
  </si>
  <si>
    <t>Описание инцидента</t>
  </si>
  <si>
    <t xml:space="preserve">24. 04.20 в 9:05 во время разрыва пакетов с браком на участке ВО, сортировщик обнаружила 2 кусочка синего постороннего попадания в одном пакете с ГП от 22-53.
Предположительно цветной скотч. </t>
  </si>
  <si>
    <t xml:space="preserve">Наименование продукта  </t>
  </si>
  <si>
    <t>№ Материала</t>
  </si>
  <si>
    <t>№ Партии</t>
  </si>
  <si>
    <t>Количество заблокированного</t>
  </si>
  <si>
    <t>Обоснование почему заблокировано данное кол-во</t>
  </si>
  <si>
    <t>На основании оценки рисков совмесно с QA риск FB в остальных партиях отсутствует</t>
  </si>
  <si>
    <t>Оператор линии</t>
  </si>
  <si>
    <t>Отметьте места, которые вы осмотрели (если применимо)</t>
  </si>
  <si>
    <t>Общая сумма инцидента</t>
  </si>
  <si>
    <t>Фото несоответствия</t>
  </si>
  <si>
    <t>Схема процесса с фокусировкой</t>
  </si>
  <si>
    <t>Вывод</t>
  </si>
  <si>
    <t>В ходе GEMBA  было выявлено, что данный вид ПП идентичен скотчу от упаковочной тары с сырьевыми материалами. Не все сырьевые материалы проходят чере сито</t>
  </si>
  <si>
    <t>План действий</t>
  </si>
  <si>
    <t>Действие</t>
  </si>
  <si>
    <t>Ответственный/ Срок</t>
  </si>
  <si>
    <t>Gemba по производственной цепочке</t>
  </si>
  <si>
    <t>Опарина Н 24.04.20</t>
  </si>
  <si>
    <t xml:space="preserve">Запуск GSTD </t>
  </si>
  <si>
    <t>Кислов М 24.04.20</t>
  </si>
  <si>
    <t>10626487D3/Иванов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</si>
</sst>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\ _B_F_-;\-* #,##0\ _B_F_-;_-* &quot;-&quot;\ _B_F_-;_-@_-"/>
  </numFmts>
  <fonts count="28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28"/>
      <color rgb="FFFF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sz val="12"/>
      <color theme="0"/>
      <name val="Verdan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1F497D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"/>
      <charset val="204"/>
    </font>
    <font>
      <sz val="7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</borders>
  <cellStyleXfs count="12">
    <xf numFmtId="165" fontId="0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165" fontId="13" fillId="0" borderId="0" applyNumberFormat="0" applyFill="0" applyBorder="0" applyAlignment="0" applyProtection="0"/>
    <xf numFmtId="0" fontId="5" fillId="0" borderId="0"/>
    <xf numFmtId="0" fontId="1" fillId="0" borderId="0"/>
    <xf numFmtId="0" fontId="18" fillId="0" borderId="0"/>
  </cellStyleXfs>
  <cellXfs count="126">
    <xf numFmtId="165" fontId="0" fillId="0" borderId="0" xfId="0"/>
    <xf numFmtId="165" fontId="5" fillId="0" borderId="0" xfId="0" applyFont="1"/>
    <xf numFmtId="165" fontId="0" fillId="0" borderId="0" xfId="0" applyAlignment="1">
      <alignment horizontal="left"/>
    </xf>
    <xf numFmtId="0" fontId="7" fillId="2" borderId="1" xfId="0" applyNumberFormat="1" applyFont="1" applyFill="1" applyBorder="1" applyAlignment="1">
      <alignment horizontal="left" vertical="top" wrapText="1"/>
    </xf>
    <xf numFmtId="0" fontId="9" fillId="2" borderId="3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14" fillId="2" borderId="3" xfId="8" applyNumberFormat="1" applyFont="1" applyFill="1" applyBorder="1" applyAlignment="1">
      <alignment horizontal="left" vertical="top"/>
    </xf>
    <xf numFmtId="0" fontId="11" fillId="2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0" fontId="15" fillId="2" borderId="0" xfId="0" applyNumberFormat="1" applyFont="1" applyFill="1" applyAlignment="1">
      <alignment horizontal="left" vertical="top" wrapText="1"/>
    </xf>
    <xf numFmtId="0" fontId="5" fillId="0" borderId="0" xfId="9" applyAlignment="1">
      <alignment vertical="top"/>
    </xf>
    <xf numFmtId="0" fontId="5" fillId="5" borderId="6" xfId="9" applyFill="1" applyBorder="1" applyAlignment="1">
      <alignment vertical="top"/>
    </xf>
    <xf numFmtId="0" fontId="7" fillId="2" borderId="3" xfId="0" applyNumberFormat="1" applyFont="1" applyFill="1" applyBorder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left" vertical="top" wrapText="1"/>
    </xf>
    <xf numFmtId="165" fontId="7" fillId="4" borderId="5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top" wrapText="1"/>
    </xf>
    <xf numFmtId="14" fontId="7" fillId="6" borderId="7" xfId="0" applyNumberFormat="1" applyFont="1" applyFill="1" applyBorder="1" applyAlignment="1">
      <alignment horizontal="left" vertical="top" wrapText="1"/>
    </xf>
    <xf numFmtId="1" fontId="7" fillId="6" borderId="7" xfId="0" applyNumberFormat="1" applyFont="1" applyFill="1" applyBorder="1" applyAlignment="1">
      <alignment horizontal="left" vertical="top" wrapText="1"/>
    </xf>
    <xf numFmtId="0" fontId="7" fillId="6" borderId="5" xfId="0" applyNumberFormat="1" applyFont="1" applyFill="1" applyBorder="1" applyAlignment="1">
      <alignment horizontal="left" vertical="top" wrapText="1"/>
    </xf>
    <xf numFmtId="19" fontId="10" fillId="6" borderId="5" xfId="0" applyNumberFormat="1" applyFont="1" applyFill="1" applyBorder="1" applyAlignment="1">
      <alignment vertical="top" wrapText="1"/>
    </xf>
    <xf numFmtId="0" fontId="7" fillId="6" borderId="5" xfId="0" applyNumberFormat="1" applyFont="1" applyFill="1" applyBorder="1" applyAlignment="1">
      <alignment horizontal="center" vertical="center" wrapText="1"/>
    </xf>
    <xf numFmtId="49" fontId="7" fillId="6" borderId="7" xfId="0" applyNumberFormat="1" applyFont="1" applyFill="1" applyBorder="1" applyAlignment="1">
      <alignment horizontal="center" vertical="top" wrapText="1"/>
    </xf>
    <xf numFmtId="14" fontId="7" fillId="6" borderId="5" xfId="0" applyNumberFormat="1" applyFont="1" applyFill="1" applyBorder="1" applyAlignment="1">
      <alignment horizontal="left" vertical="top" wrapText="1"/>
    </xf>
    <xf numFmtId="165" fontId="16" fillId="0" borderId="0" xfId="0" applyFont="1" applyAlignment="1">
      <alignment wrapText="1"/>
    </xf>
    <xf numFmtId="165" fontId="13" fillId="0" borderId="0" xfId="8"/>
    <xf numFmtId="165" fontId="17" fillId="0" borderId="0" xfId="0" applyFont="1" applyAlignment="1">
      <alignment wrapText="1"/>
    </xf>
    <xf numFmtId="0" fontId="7" fillId="2" borderId="0" xfId="0" applyNumberFormat="1" applyFont="1" applyFill="1" applyBorder="1" applyAlignment="1">
      <alignment horizontal="left" vertical="top" wrapText="1"/>
    </xf>
    <xf numFmtId="1" fontId="7" fillId="0" borderId="0" xfId="1" applyNumberFormat="1" applyFont="1" applyFill="1" applyBorder="1" applyAlignment="1">
      <alignment horizontal="left" vertical="top" wrapText="1"/>
    </xf>
    <xf numFmtId="0" fontId="5" fillId="0" borderId="0" xfId="9" applyFill="1" applyAlignment="1">
      <alignment vertical="top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7" borderId="5" xfId="0" applyNumberFormat="1" applyFont="1" applyFill="1" applyBorder="1" applyAlignment="1">
      <alignment horizontal="center" vertical="center" wrapText="1"/>
    </xf>
    <xf numFmtId="0" fontId="19" fillId="0" borderId="0" xfId="11" applyFont="1"/>
    <xf numFmtId="0" fontId="22" fillId="0" borderId="11" xfId="11" applyFont="1" applyBorder="1" applyAlignment="1">
      <alignment horizontal="left"/>
    </xf>
    <xf numFmtId="0" fontId="22" fillId="0" borderId="22" xfId="11" applyFont="1" applyBorder="1" applyAlignment="1">
      <alignment horizontal="left" wrapText="1"/>
    </xf>
    <xf numFmtId="0" fontId="22" fillId="0" borderId="15" xfId="11" applyFont="1" applyBorder="1" applyAlignment="1">
      <alignment horizontal="left"/>
    </xf>
    <xf numFmtId="0" fontId="22" fillId="0" borderId="15" xfId="11" applyFont="1" applyBorder="1" applyAlignment="1">
      <alignment horizontal="left" wrapText="1"/>
    </xf>
    <xf numFmtId="0" fontId="22" fillId="0" borderId="15" xfId="11" applyFont="1" applyBorder="1" applyAlignment="1">
      <alignment vertical="center" wrapText="1"/>
    </xf>
    <xf numFmtId="0" fontId="25" fillId="0" borderId="26" xfId="11" applyFont="1" applyBorder="1" applyAlignment="1">
      <alignment horizontal="left" vertical="center"/>
    </xf>
    <xf numFmtId="0" fontId="25" fillId="0" borderId="30" xfId="11" applyFont="1" applyBorder="1" applyAlignment="1">
      <alignment vertical="center" wrapText="1"/>
    </xf>
    <xf numFmtId="0" fontId="25" fillId="0" borderId="8" xfId="11" applyFont="1" applyBorder="1" applyAlignment="1">
      <alignment horizontal="left" vertical="center" wrapText="1"/>
    </xf>
    <xf numFmtId="0" fontId="25" fillId="0" borderId="33" xfId="11" applyFont="1" applyBorder="1" applyAlignment="1">
      <alignment horizontal="center" vertical="top" wrapText="1"/>
    </xf>
    <xf numFmtId="0" fontId="23" fillId="0" borderId="35" xfId="11" applyFont="1" applyBorder="1" applyAlignment="1">
      <alignment horizontal="left" vertical="top" wrapText="1"/>
    </xf>
    <xf numFmtId="0" fontId="25" fillId="0" borderId="26" xfId="11" applyFont="1" applyBorder="1" applyAlignment="1">
      <alignment horizontal="center" vertical="top" wrapText="1"/>
    </xf>
    <xf numFmtId="0" fontId="25" fillId="0" borderId="32" xfId="11" applyFont="1" applyBorder="1" applyAlignment="1">
      <alignment horizontal="center" vertical="top" wrapText="1"/>
    </xf>
    <xf numFmtId="0" fontId="23" fillId="0" borderId="34" xfId="11" applyFont="1" applyBorder="1" applyAlignment="1">
      <alignment horizontal="left" vertical="top" wrapText="1"/>
    </xf>
    <xf numFmtId="0" fontId="23" fillId="0" borderId="6" xfId="11" applyFont="1" applyBorder="1" applyAlignment="1">
      <alignment horizontal="left" vertical="top" wrapText="1"/>
    </xf>
    <xf numFmtId="0" fontId="23" fillId="2" borderId="24" xfId="11" applyFont="1" applyFill="1" applyBorder="1" applyAlignment="1">
      <alignment horizontal="left" wrapText="1"/>
    </xf>
    <xf numFmtId="0" fontId="23" fillId="2" borderId="4" xfId="11" applyFont="1" applyFill="1" applyBorder="1" applyAlignment="1">
      <alignment horizontal="left" wrapText="1"/>
    </xf>
    <xf numFmtId="0" fontId="23" fillId="2" borderId="25" xfId="11" applyFont="1" applyFill="1" applyBorder="1" applyAlignment="1">
      <alignment horizontal="left" wrapText="1"/>
    </xf>
    <xf numFmtId="0" fontId="25" fillId="0" borderId="27" xfId="11" applyFont="1" applyBorder="1" applyAlignment="1">
      <alignment horizontal="center" vertical="center"/>
    </xf>
    <xf numFmtId="0" fontId="25" fillId="0" borderId="28" xfId="11" applyFont="1" applyBorder="1" applyAlignment="1">
      <alignment horizontal="center" vertical="center"/>
    </xf>
    <xf numFmtId="0" fontId="25" fillId="0" borderId="29" xfId="11" applyFont="1" applyBorder="1" applyAlignment="1">
      <alignment horizontal="center" vertical="center"/>
    </xf>
    <xf numFmtId="0" fontId="25" fillId="0" borderId="31" xfId="11" applyFont="1" applyBorder="1" applyAlignment="1">
      <alignment horizontal="center" vertical="center" wrapText="1"/>
    </xf>
    <xf numFmtId="0" fontId="25" fillId="0" borderId="28" xfId="11" applyFont="1" applyBorder="1" applyAlignment="1">
      <alignment horizontal="center" vertical="center" wrapText="1"/>
    </xf>
    <xf numFmtId="0" fontId="25" fillId="0" borderId="29" xfId="11" applyFont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vertical="top" wrapText="1"/>
    </xf>
    <xf numFmtId="14" fontId="7" fillId="6" borderId="3" xfId="0" applyNumberFormat="1" applyFont="1" applyFill="1" applyBorder="1" applyAlignment="1">
      <alignment horizontal="left" vertical="top" wrapText="1"/>
    </xf>
    <xf numFmtId="1" fontId="7" fillId="6" borderId="7" xfId="1" applyNumberFormat="1" applyFont="1" applyFill="1" applyBorder="1" applyAlignment="1">
      <alignment horizontal="left" vertical="top" wrapText="1"/>
    </xf>
    <xf numFmtId="0" fontId="7" fillId="6" borderId="1" xfId="0" applyNumberFormat="1" applyFont="1" applyFill="1" applyBorder="1" applyAlignment="1">
      <alignment horizontal="left" vertical="top" wrapText="1"/>
    </xf>
    <xf numFmtId="0" fontId="19" fillId="2" borderId="36" xfId="11" applyFont="1" applyFill="1" applyBorder="1"/>
    <xf numFmtId="0" fontId="19" fillId="2" borderId="38" xfId="11" applyFont="1" applyFill="1" applyBorder="1"/>
    <xf numFmtId="0" fontId="23" fillId="0" borderId="42" xfId="11" applyFont="1" applyBorder="1" applyAlignment="1">
      <alignment horizontal="left" vertical="top" wrapText="1"/>
    </xf>
    <xf numFmtId="0" fontId="26" fillId="3" borderId="3" xfId="0" applyNumberFormat="1" applyFont="1" applyFill="1" applyBorder="1" applyAlignment="1">
      <alignment horizontal="left" vertical="top" wrapText="1"/>
    </xf>
    <xf numFmtId="0" fontId="26" fillId="3" borderId="1" xfId="0" applyNumberFormat="1" applyFont="1" applyFill="1" applyBorder="1" applyAlignment="1">
      <alignment horizontal="left" vertical="top" wrapText="1"/>
    </xf>
    <xf numFmtId="1" fontId="26" fillId="3" borderId="1" xfId="1" applyNumberFormat="1" applyFont="1" applyFill="1" applyBorder="1" applyAlignment="1">
      <alignment horizontal="left" vertical="top" wrapText="1"/>
    </xf>
    <xf numFmtId="0" fontId="26" fillId="3" borderId="1" xfId="5" applyNumberFormat="1" applyFont="1" applyFill="1" applyBorder="1" applyAlignment="1">
      <alignment horizontal="left" vertical="top" wrapText="1"/>
    </xf>
    <xf numFmtId="0" fontId="26" fillId="3" borderId="1" xfId="0" applyNumberFormat="1" applyFont="1" applyFill="1" applyBorder="1" applyAlignment="1">
      <alignment horizontal="center" vertical="top" wrapText="1"/>
    </xf>
    <xf numFmtId="49" fontId="26" fillId="3" borderId="1" xfId="0" applyNumberFormat="1" applyFont="1" applyFill="1" applyBorder="1" applyAlignment="1">
      <alignment horizontal="left" vertical="top" wrapText="1"/>
    </xf>
    <xf numFmtId="1" fontId="8" fillId="2" borderId="23" xfId="0" applyNumberFormat="1" applyFont="1" applyFill="1" applyBorder="1" applyAlignment="1">
      <alignment horizontal="left" vertical="top" wrapText="1"/>
    </xf>
    <xf numFmtId="0" fontId="7" fillId="2" borderId="23" xfId="0" applyNumberFormat="1" applyFont="1" applyFill="1" applyBorder="1" applyAlignment="1">
      <alignment horizontal="left" vertical="top" wrapText="1"/>
    </xf>
    <xf numFmtId="1" fontId="7" fillId="2" borderId="23" xfId="1" applyNumberFormat="1" applyFont="1" applyFill="1" applyBorder="1" applyAlignment="1">
      <alignment horizontal="left" vertical="top" wrapText="1"/>
    </xf>
    <xf numFmtId="0" fontId="7" fillId="2" borderId="4" xfId="0" applyNumberFormat="1" applyFont="1" applyFill="1" applyBorder="1" applyAlignment="1">
      <alignment horizontal="left" vertical="top" wrapText="1"/>
    </xf>
    <xf numFmtId="0" fontId="19" fillId="0" borderId="15" xfId="11" applyFont="1" applyBorder="1" applyAlignment="1">
      <alignment vertical="center"/>
    </xf>
    <xf numFmtId="0" fontId="19" fillId="0" borderId="39" xfId="11" applyFont="1" applyBorder="1" applyAlignment="1">
      <alignment vertical="center"/>
    </xf>
    <xf numFmtId="0" fontId="23" fillId="0" borderId="40" xfId="11" applyFont="1" applyBorder="1" applyAlignment="1">
      <alignment horizontal="left" vertical="top" wrapText="1"/>
    </xf>
    <xf numFmtId="0" fontId="23" fillId="0" borderId="41" xfId="11" applyFont="1" applyBorder="1" applyAlignment="1">
      <alignment horizontal="left" vertical="top" wrapText="1"/>
    </xf>
    <xf numFmtId="1" fontId="24" fillId="2" borderId="38" xfId="11" applyNumberFormat="1" applyFont="1" applyFill="1" applyBorder="1" applyAlignment="1">
      <alignment horizontal="left" vertical="center" indent="4"/>
    </xf>
    <xf numFmtId="0" fontId="19" fillId="0" borderId="8" xfId="11" applyFont="1" applyBorder="1" applyAlignment="1">
      <alignment horizontal="center"/>
    </xf>
    <xf numFmtId="0" fontId="19" fillId="0" borderId="12" xfId="11" applyFont="1" applyBorder="1" applyAlignment="1">
      <alignment horizontal="center"/>
    </xf>
    <xf numFmtId="0" fontId="19" fillId="0" borderId="16" xfId="11" applyFont="1" applyBorder="1" applyAlignment="1">
      <alignment horizontal="center"/>
    </xf>
    <xf numFmtId="0" fontId="25" fillId="0" borderId="31" xfId="11" applyFont="1" applyBorder="1" applyAlignment="1">
      <alignment horizontal="left" vertical="center" wrapText="1"/>
    </xf>
    <xf numFmtId="0" fontId="25" fillId="0" borderId="28" xfId="11" applyFont="1" applyBorder="1" applyAlignment="1">
      <alignment horizontal="left" vertical="center" wrapText="1"/>
    </xf>
    <xf numFmtId="0" fontId="25" fillId="0" borderId="29" xfId="11" applyFont="1" applyBorder="1" applyAlignment="1">
      <alignment horizontal="left" vertical="center" wrapText="1"/>
    </xf>
    <xf numFmtId="0" fontId="25" fillId="0" borderId="11" xfId="11" applyFont="1" applyBorder="1" applyAlignment="1">
      <alignment horizontal="left" vertical="center"/>
    </xf>
    <xf numFmtId="0" fontId="19" fillId="0" borderId="15" xfId="11" applyFont="1" applyBorder="1" applyAlignment="1">
      <alignment horizontal="left" vertical="center"/>
    </xf>
    <xf numFmtId="0" fontId="19" fillId="0" borderId="39" xfId="11" applyFont="1" applyBorder="1" applyAlignment="1">
      <alignment horizontal="left" vertical="center"/>
    </xf>
    <xf numFmtId="0" fontId="20" fillId="0" borderId="9" xfId="11" applyFont="1" applyBorder="1" applyAlignment="1">
      <alignment horizontal="center" vertical="center" wrapText="1"/>
    </xf>
    <xf numFmtId="0" fontId="20" fillId="0" borderId="10" xfId="11" applyFont="1" applyBorder="1" applyAlignment="1">
      <alignment horizontal="center" vertical="center" wrapText="1"/>
    </xf>
    <xf numFmtId="0" fontId="20" fillId="0" borderId="13" xfId="11" applyFont="1" applyBorder="1" applyAlignment="1">
      <alignment horizontal="center" vertical="center" wrapText="1"/>
    </xf>
    <xf numFmtId="0" fontId="20" fillId="0" borderId="14" xfId="11" applyFont="1" applyBorder="1" applyAlignment="1">
      <alignment horizontal="center" vertical="center" wrapText="1"/>
    </xf>
    <xf numFmtId="0" fontId="20" fillId="0" borderId="17" xfId="11" applyFont="1" applyBorder="1" applyAlignment="1">
      <alignment horizontal="center" vertical="center" wrapText="1"/>
    </xf>
    <xf numFmtId="0" fontId="20" fillId="0" borderId="18" xfId="11" applyFont="1" applyBorder="1" applyAlignment="1">
      <alignment horizontal="center" vertical="center" wrapText="1"/>
    </xf>
    <xf numFmtId="0" fontId="23" fillId="2" borderId="19" xfId="11" applyFont="1" applyFill="1" applyBorder="1" applyAlignment="1">
      <alignment horizontal="left" wrapText="1"/>
    </xf>
    <xf numFmtId="0" fontId="23" fillId="2" borderId="20" xfId="11" applyFont="1" applyFill="1" applyBorder="1" applyAlignment="1">
      <alignment horizontal="left" wrapText="1"/>
    </xf>
    <xf numFmtId="0" fontId="23" fillId="2" borderId="21" xfId="11" applyFont="1" applyFill="1" applyBorder="1" applyAlignment="1">
      <alignment horizontal="left" wrapText="1"/>
    </xf>
    <xf numFmtId="0" fontId="23" fillId="0" borderId="24" xfId="11" applyFont="1" applyBorder="1" applyAlignment="1">
      <alignment horizontal="left" wrapText="1"/>
    </xf>
    <xf numFmtId="0" fontId="23" fillId="0" borderId="4" xfId="11" applyFont="1" applyBorder="1" applyAlignment="1">
      <alignment horizontal="left" wrapText="1"/>
    </xf>
    <xf numFmtId="0" fontId="23" fillId="0" borderId="25" xfId="11" applyFont="1" applyBorder="1" applyAlignment="1">
      <alignment horizontal="left" wrapText="1"/>
    </xf>
    <xf numFmtId="1" fontId="23" fillId="0" borderId="24" xfId="11" applyNumberFormat="1" applyFont="1" applyBorder="1" applyAlignment="1">
      <alignment horizontal="left" wrapText="1"/>
    </xf>
    <xf numFmtId="0" fontId="23" fillId="2" borderId="24" xfId="11" applyFont="1" applyFill="1" applyBorder="1" applyAlignment="1">
      <alignment horizontal="left" wrapText="1"/>
    </xf>
    <xf numFmtId="0" fontId="23" fillId="2" borderId="4" xfId="11" applyFont="1" applyFill="1" applyBorder="1" applyAlignment="1">
      <alignment horizontal="left" wrapText="1"/>
    </xf>
    <xf numFmtId="0" fontId="23" fillId="2" borderId="25" xfId="11" applyFont="1" applyFill="1" applyBorder="1" applyAlignment="1">
      <alignment horizontal="left" wrapText="1"/>
    </xf>
    <xf numFmtId="0" fontId="9" fillId="2" borderId="2" xfId="0" applyNumberFormat="1" applyFont="1" applyFill="1" applyBorder="1" applyAlignment="1">
      <alignment horizontal="left" vertical="top" wrapText="1"/>
    </xf>
    <xf numFmtId="0" fontId="9" fillId="2" borderId="4" xfId="0" applyNumberFormat="1" applyFont="1" applyFill="1" applyBorder="1" applyAlignment="1">
      <alignment horizontal="left" vertical="top" wrapText="1"/>
    </xf>
    <xf numFmtId="0" fontId="9" fillId="2" borderId="3" xfId="0" applyNumberFormat="1" applyFont="1" applyFill="1" applyBorder="1" applyAlignment="1">
      <alignment horizontal="left" vertical="top" wrapText="1"/>
    </xf>
    <xf numFmtId="0" fontId="21" fillId="0" borderId="11" xfId="11" applyFont="1" applyBorder="1" applyAlignment="1">
      <alignment vertical="center"/>
    </xf>
    <xf numFmtId="1" fontId="27" fillId="0" borderId="13" xfId="11" applyNumberFormat="1" applyFont="1" applyBorder="1" applyAlignment="1">
      <alignment horizontal="center" vertical="center"/>
    </xf>
    <xf numFmtId="1" fontId="27" fillId="0" borderId="43" xfId="11" applyNumberFormat="1" applyFont="1" applyBorder="1" applyAlignment="1">
      <alignment horizontal="center" vertical="center"/>
    </xf>
    <xf numFmtId="1" fontId="27" fillId="0" borderId="44" xfId="11" applyNumberFormat="1" applyFont="1" applyBorder="1" applyAlignment="1">
      <alignment horizontal="center" vertical="center"/>
    </xf>
    <xf numFmtId="1" fontId="27" fillId="0" borderId="37" xfId="11" applyNumberFormat="1" applyFont="1" applyBorder="1" applyAlignment="1">
      <alignment horizontal="center" vertical="center"/>
    </xf>
    <xf numFmtId="2" fontId="23" fillId="2" borderId="24" xfId="11" applyNumberFormat="1" applyFont="1" applyFill="1" applyBorder="1" applyAlignment="1">
      <alignment wrapText="1"/>
    </xf>
    <xf numFmtId="2" fontId="23" fillId="2" borderId="4" xfId="11" applyNumberFormat="1" applyFont="1" applyFill="1" applyBorder="1" applyAlignment="1">
      <alignment wrapText="1"/>
    </xf>
    <xf numFmtId="2" fontId="23" fillId="2" borderId="25" xfId="11" applyNumberFormat="1" applyFont="1" applyFill="1" applyBorder="1" applyAlignment="1">
      <alignment wrapText="1"/>
    </xf>
  </cellXfs>
  <cellStyles count="12">
    <cellStyle name="Гиперссылка" xfId="8" builtinId="8"/>
    <cellStyle name="Денежный" xfId="1" builtinId="4"/>
    <cellStyle name="Денежный 2" xfId="3"/>
    <cellStyle name="Денежный 3" xfId="6"/>
    <cellStyle name="Обычный" xfId="0" builtinId="0"/>
    <cellStyle name="Обычный 2" xfId="2"/>
    <cellStyle name="Обычный 2 2" xfId="4"/>
    <cellStyle name="Обычный 3" xfId="5"/>
    <cellStyle name="Обычный 3 2" xfId="10"/>
    <cellStyle name="Обычный 4" xfId="7"/>
    <cellStyle name="Обычный 5" xfId="9"/>
    <cellStyle name="Обычный 6" xfId="11"/>
  </cellStyles>
  <dxfs count="34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_-* #,##0\ _B_F_-;\-* #,##0\ _B_F_-;_-* &quot;-&quot;\ _B_F_-;_-@_-"/>
      <fill>
        <patternFill patternType="solid">
          <fgColor indexed="64"/>
          <bgColor rgb="FFFF0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3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0</xdr:col>
      <xdr:colOff>1752600</xdr:colOff>
      <xdr:row>2</xdr:row>
      <xdr:rowOff>104775</xdr:rowOff>
    </xdr:to>
    <xdr:pic>
      <xdr:nvPicPr>
        <xdr:cNvPr id="2" name="Picture 1" descr="NQMS Logo BD">
          <a:extLst>
            <a:ext uri="{FF2B5EF4-FFF2-40B4-BE49-F238E27FC236}">
              <a16:creationId xmlns:a16="http://schemas.microsoft.com/office/drawing/2014/main" xmlns="" id="{2FE4732E-E37C-42A5-BA76-D509848A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752600" cy="456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12</xdr:row>
      <xdr:rowOff>104775</xdr:rowOff>
    </xdr:from>
    <xdr:to>
      <xdr:col>2</xdr:col>
      <xdr:colOff>342900</xdr:colOff>
      <xdr:row>12</xdr:row>
      <xdr:rowOff>2305050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xmlns="" id="{53FA34F5-A9C7-49E5-9A45-2BA86030E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695950"/>
          <a:ext cx="19240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13</xdr:row>
      <xdr:rowOff>371475</xdr:rowOff>
    </xdr:from>
    <xdr:to>
      <xdr:col>3</xdr:col>
      <xdr:colOff>3341077</xdr:colOff>
      <xdr:row>13</xdr:row>
      <xdr:rowOff>3076575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xmlns="" id="{E425B9D8-F08D-4ADF-8236-261864BD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355" y="8290413"/>
          <a:ext cx="8241322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2000250</xdr:colOff>
      <xdr:row>13</xdr:row>
      <xdr:rowOff>657225</xdr:rowOff>
    </xdr:from>
    <xdr:to>
      <xdr:col>3</xdr:col>
      <xdr:colOff>47625</xdr:colOff>
      <xdr:row>13</xdr:row>
      <xdr:rowOff>1409700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xmlns="" id="{02F3CDCF-FAF7-4F84-B5F3-376254F6503D}"/>
            </a:ext>
          </a:extLst>
        </xdr:cNvPr>
        <xdr:cNvSpPr/>
      </xdr:nvSpPr>
      <xdr:spPr>
        <a:xfrm>
          <a:off x="5962650" y="8620125"/>
          <a:ext cx="971550" cy="752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2</xdr:col>
      <xdr:colOff>504825</xdr:colOff>
      <xdr:row>12</xdr:row>
      <xdr:rowOff>123825</xdr:rowOff>
    </xdr:from>
    <xdr:to>
      <xdr:col>2</xdr:col>
      <xdr:colOff>2838450</xdr:colOff>
      <xdr:row>12</xdr:row>
      <xdr:rowOff>1924050</xdr:rowOff>
    </xdr:to>
    <xdr:pic>
      <xdr:nvPicPr>
        <xdr:cNvPr id="6" name="Рисунок 7">
          <a:extLst>
            <a:ext uri="{FF2B5EF4-FFF2-40B4-BE49-F238E27FC236}">
              <a16:creationId xmlns:a16="http://schemas.microsoft.com/office/drawing/2014/main" xmlns="" id="{59319CEF-1342-4B7C-9810-CC4A6C5F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5715000"/>
          <a:ext cx="23336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12</xdr:row>
      <xdr:rowOff>133350</xdr:rowOff>
    </xdr:from>
    <xdr:to>
      <xdr:col>3</xdr:col>
      <xdr:colOff>2085975</xdr:colOff>
      <xdr:row>12</xdr:row>
      <xdr:rowOff>1933575</xdr:rowOff>
    </xdr:to>
    <xdr:pic>
      <xdr:nvPicPr>
        <xdr:cNvPr id="7" name="Рисунок 8">
          <a:extLst>
            <a:ext uri="{FF2B5EF4-FFF2-40B4-BE49-F238E27FC236}">
              <a16:creationId xmlns:a16="http://schemas.microsoft.com/office/drawing/2014/main" xmlns="" id="{3D354705-C6B0-4446-B3D0-C48D74D7A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5724525"/>
          <a:ext cx="20478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83343</xdr:colOff>
      <xdr:row>10</xdr:row>
      <xdr:rowOff>114980</xdr:rowOff>
    </xdr:from>
    <xdr:to>
      <xdr:col>1</xdr:col>
      <xdr:colOff>273843</xdr:colOff>
      <xdr:row>10</xdr:row>
      <xdr:rowOff>293574</xdr:rowOff>
    </xdr:to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xmlns="" id="{2CF884BB-77A4-4B53-9CB8-1EC30690B8A4}"/>
            </a:ext>
          </a:extLst>
        </xdr:cNvPr>
        <xdr:cNvSpPr/>
      </xdr:nvSpPr>
      <xdr:spPr>
        <a:xfrm>
          <a:off x="2269194" y="3820477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</xdr:col>
      <xdr:colOff>357187</xdr:colOff>
      <xdr:row>10</xdr:row>
      <xdr:rowOff>47624</xdr:rowOff>
    </xdr:from>
    <xdr:to>
      <xdr:col>2</xdr:col>
      <xdr:colOff>642937</xdr:colOff>
      <xdr:row>10</xdr:row>
      <xdr:rowOff>285749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4272B17B-87A6-4F36-A642-72275268BCEE}"/>
            </a:ext>
          </a:extLst>
        </xdr:cNvPr>
        <xdr:cNvSpPr txBox="1"/>
      </xdr:nvSpPr>
      <xdr:spPr>
        <a:xfrm>
          <a:off x="2481262" y="3790949"/>
          <a:ext cx="2124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Места</a:t>
          </a:r>
          <a:r>
            <a:rPr lang="ru-RU" sz="1100" baseline="0"/>
            <a:t> образования ВО</a:t>
          </a:r>
          <a:endParaRPr lang="ru-RU" sz="1100"/>
        </a:p>
      </xdr:txBody>
    </xdr:sp>
    <xdr:clientData/>
  </xdr:twoCellAnchor>
  <xdr:twoCellAnchor>
    <xdr:from>
      <xdr:col>1</xdr:col>
      <xdr:colOff>80962</xdr:colOff>
      <xdr:row>10</xdr:row>
      <xdr:rowOff>396035</xdr:rowOff>
    </xdr:from>
    <xdr:to>
      <xdr:col>1</xdr:col>
      <xdr:colOff>271462</xdr:colOff>
      <xdr:row>10</xdr:row>
      <xdr:rowOff>574629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xmlns="" id="{9CA360FE-21C7-4C95-9F25-FE7FE2CA9EF6}"/>
            </a:ext>
          </a:extLst>
        </xdr:cNvPr>
        <xdr:cNvSpPr/>
      </xdr:nvSpPr>
      <xdr:spPr>
        <a:xfrm>
          <a:off x="2266950" y="4110785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</xdr:col>
      <xdr:colOff>354806</xdr:colOff>
      <xdr:row>10</xdr:row>
      <xdr:rowOff>330993</xdr:rowOff>
    </xdr:from>
    <xdr:to>
      <xdr:col>2</xdr:col>
      <xdr:colOff>640556</xdr:colOff>
      <xdr:row>10</xdr:row>
      <xdr:rowOff>569118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A29BF3C3-4395-44DB-9BE7-86D2B39AB879}"/>
            </a:ext>
          </a:extLst>
        </xdr:cNvPr>
        <xdr:cNvSpPr txBox="1"/>
      </xdr:nvSpPr>
      <xdr:spPr>
        <a:xfrm>
          <a:off x="2478881" y="4074318"/>
          <a:ext cx="2124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Сбросы </a:t>
          </a:r>
          <a:r>
            <a:rPr lang="en-US" sz="1100"/>
            <a:t>MEDE</a:t>
          </a:r>
          <a:endParaRPr lang="ru-RU" sz="1100"/>
        </a:p>
      </xdr:txBody>
    </xdr:sp>
    <xdr:clientData/>
  </xdr:twoCellAnchor>
  <xdr:twoCellAnchor>
    <xdr:from>
      <xdr:col>1</xdr:col>
      <xdr:colOff>78581</xdr:colOff>
      <xdr:row>10</xdr:row>
      <xdr:rowOff>668655</xdr:rowOff>
    </xdr:from>
    <xdr:to>
      <xdr:col>1</xdr:col>
      <xdr:colOff>269081</xdr:colOff>
      <xdr:row>10</xdr:row>
      <xdr:rowOff>847249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xmlns="" id="{E1FA6965-D9DD-4553-A4C3-D0C1CB43C0E4}"/>
            </a:ext>
          </a:extLst>
        </xdr:cNvPr>
        <xdr:cNvSpPr/>
      </xdr:nvSpPr>
      <xdr:spPr>
        <a:xfrm>
          <a:off x="2264432" y="4374152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</xdr:col>
      <xdr:colOff>352425</xdr:colOff>
      <xdr:row>10</xdr:row>
      <xdr:rowOff>614363</xdr:rowOff>
    </xdr:from>
    <xdr:to>
      <xdr:col>2</xdr:col>
      <xdr:colOff>638175</xdr:colOff>
      <xdr:row>10</xdr:row>
      <xdr:rowOff>1047751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A1694BBB-898E-4B15-B928-D9D2699AF886}"/>
            </a:ext>
          </a:extLst>
        </xdr:cNvPr>
        <xdr:cNvSpPr txBox="1"/>
      </xdr:nvSpPr>
      <xdr:spPr>
        <a:xfrm>
          <a:off x="2476500" y="4357688"/>
          <a:ext cx="2124075" cy="4333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Все</a:t>
          </a:r>
          <a:r>
            <a:rPr lang="ru-RU" sz="1100" baseline="0"/>
            <a:t> отходы, образовавшиеся на линии</a:t>
          </a:r>
          <a:endParaRPr lang="ru-RU" sz="1100"/>
        </a:p>
      </xdr:txBody>
    </xdr:sp>
    <xdr:clientData/>
  </xdr:twoCellAnchor>
  <xdr:twoCellAnchor>
    <xdr:from>
      <xdr:col>2</xdr:col>
      <xdr:colOff>1033462</xdr:colOff>
      <xdr:row>10</xdr:row>
      <xdr:rowOff>92868</xdr:rowOff>
    </xdr:from>
    <xdr:to>
      <xdr:col>2</xdr:col>
      <xdr:colOff>1223962</xdr:colOff>
      <xdr:row>10</xdr:row>
      <xdr:rowOff>271462</xdr:rowOff>
    </xdr:to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xmlns="" id="{C3B2B96A-EB4E-4C0C-8293-9C8F7A2A3E80}"/>
            </a:ext>
          </a:extLst>
        </xdr:cNvPr>
        <xdr:cNvSpPr/>
      </xdr:nvSpPr>
      <xdr:spPr>
        <a:xfrm>
          <a:off x="4995862" y="3836193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</xdr:col>
      <xdr:colOff>1307306</xdr:colOff>
      <xdr:row>10</xdr:row>
      <xdr:rowOff>69055</xdr:rowOff>
    </xdr:from>
    <xdr:to>
      <xdr:col>3</xdr:col>
      <xdr:colOff>497680</xdr:colOff>
      <xdr:row>10</xdr:row>
      <xdr:rowOff>307180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A71BC6BB-C9AA-41FA-83FA-1898578374C3}"/>
            </a:ext>
          </a:extLst>
        </xdr:cNvPr>
        <xdr:cNvSpPr txBox="1"/>
      </xdr:nvSpPr>
      <xdr:spPr>
        <a:xfrm>
          <a:off x="5269706" y="3812380"/>
          <a:ext cx="21145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Пылесосы</a:t>
          </a:r>
        </a:p>
      </xdr:txBody>
    </xdr:sp>
    <xdr:clientData/>
  </xdr:twoCellAnchor>
  <xdr:twoCellAnchor>
    <xdr:from>
      <xdr:col>2</xdr:col>
      <xdr:colOff>1037611</xdr:colOff>
      <xdr:row>10</xdr:row>
      <xdr:rowOff>379688</xdr:rowOff>
    </xdr:from>
    <xdr:to>
      <xdr:col>2</xdr:col>
      <xdr:colOff>1228111</xdr:colOff>
      <xdr:row>10</xdr:row>
      <xdr:rowOff>558282</xdr:rowOff>
    </xdr:to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xmlns="" id="{6A256FD4-AE4E-4235-9B03-222554B9A818}"/>
            </a:ext>
          </a:extLst>
        </xdr:cNvPr>
        <xdr:cNvSpPr/>
      </xdr:nvSpPr>
      <xdr:spPr>
        <a:xfrm>
          <a:off x="5114311" y="4094438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</xdr:col>
      <xdr:colOff>1304924</xdr:colOff>
      <xdr:row>10</xdr:row>
      <xdr:rowOff>340517</xdr:rowOff>
    </xdr:from>
    <xdr:to>
      <xdr:col>3</xdr:col>
      <xdr:colOff>1476374</xdr:colOff>
      <xdr:row>10</xdr:row>
      <xdr:rowOff>654844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61AC890E-C937-4DD1-8A5A-4016F57B5CAB}"/>
            </a:ext>
          </a:extLst>
        </xdr:cNvPr>
        <xdr:cNvSpPr txBox="1"/>
      </xdr:nvSpPr>
      <xdr:spPr>
        <a:xfrm>
          <a:off x="5267324" y="4083842"/>
          <a:ext cx="3095625" cy="3143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Окружение на платформе, в линии, возле линии</a:t>
          </a:r>
        </a:p>
      </xdr:txBody>
    </xdr:sp>
    <xdr:clientData/>
  </xdr:twoCellAnchor>
  <xdr:twoCellAnchor>
    <xdr:from>
      <xdr:col>2</xdr:col>
      <xdr:colOff>1040605</xdr:colOff>
      <xdr:row>10</xdr:row>
      <xdr:rowOff>647698</xdr:rowOff>
    </xdr:from>
    <xdr:to>
      <xdr:col>2</xdr:col>
      <xdr:colOff>1231105</xdr:colOff>
      <xdr:row>10</xdr:row>
      <xdr:rowOff>826292</xdr:rowOff>
    </xdr:to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xmlns="" id="{E7F1B707-9E55-47C4-92E9-9C7F53AA0DE0}"/>
            </a:ext>
          </a:extLst>
        </xdr:cNvPr>
        <xdr:cNvSpPr/>
      </xdr:nvSpPr>
      <xdr:spPr>
        <a:xfrm>
          <a:off x="5003005" y="4391023"/>
          <a:ext cx="190500" cy="17859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2</xdr:col>
      <xdr:colOff>1314449</xdr:colOff>
      <xdr:row>10</xdr:row>
      <xdr:rowOff>623885</xdr:rowOff>
    </xdr:from>
    <xdr:to>
      <xdr:col>3</xdr:col>
      <xdr:colOff>504823</xdr:colOff>
      <xdr:row>10</xdr:row>
      <xdr:rowOff>862010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680F471A-417D-4EE9-8595-EF28CC85782F}"/>
            </a:ext>
          </a:extLst>
        </xdr:cNvPr>
        <xdr:cNvSpPr txBox="1"/>
      </xdr:nvSpPr>
      <xdr:spPr>
        <a:xfrm>
          <a:off x="5276849" y="4367210"/>
          <a:ext cx="21145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Иное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Таблица3" displayName="Таблица3" ref="A2:Y51" totalsRowShown="0" headerRowDxfId="33" dataDxfId="32" tableBorderDxfId="31">
  <tableColumns count="25">
    <tableColumn id="1" name="Дата блокировки в SAP" dataDxfId="30"/>
    <tableColumn id="3" name="Кол-во дней на &quot;S&quot;" dataDxfId="29">
      <calculatedColumnFormula>IF(Таблица3[[#This Row],[Дата блокировки в SAP]]&gt;0,NETWORKDAYS(Таблица3[[#This Row],[Дата блокировки в SAP]],$A$1,$AD$3:$AD$3),"")</calculatedColumnFormula>
    </tableColumn>
    <tableColumn id="4" name="Неделя" dataDxfId="28">
      <calculatedColumnFormula>IF(Таблица3[[#This Row],[Дата блокировки в SAP]]&gt;0,WEEKNUM(Таблица3[[#This Row],[Дата блокировки в SAP]],2),"")</calculatedColumnFormula>
    </tableColumn>
    <tableColumn id="5" name="SAP code" dataDxfId="27" dataCellStyle="Денежный"/>
    <tableColumn id="6" name="Продукт" dataDxfId="26">
      <calculatedColumnFormula>IFERROR(VLOOKUP(Таблица3[[#This Row],[SAP code]],Материалы,2,FALSE),"")</calculatedColumnFormula>
    </tableColumn>
    <tableColumn id="7" name="Партия/_x000a_ФИО_x000a_оператора" dataDxfId="25"/>
    <tableColumn id="8" name="Ресурс" dataDxfId="24"/>
    <tableColumn id="9" name="Дата производства" dataDxfId="23"/>
    <tableColumn id="10" name="Описание дефекта" dataDxfId="22"/>
    <tableColumn id="11" name="Категория дефекта1" dataDxfId="21"/>
    <tableColumn id="12" name="Категория дефекта2 " dataDxfId="20">
      <calculatedColumnFormula>IFERROR(VLOOKUP(Таблица3[[#This Row],[Категория дефекта1]],$AF$3:$AG$3,2,FALSE),"")</calculatedColumnFormula>
    </tableColumn>
    <tableColumn id="13" name="Кол-во заблокированного, cs " dataDxfId="19"/>
    <tableColumn id="14" name="Стоимость заблокированного ГП (руб) " dataDxfId="18"/>
    <tableColumn id="17" name="Выпуск" dataDxfId="17"/>
    <tableColumn id="18" name="Утилизация " dataDxfId="16"/>
    <tableColumn id="19" name="Отчет об инциденте" dataDxfId="15"/>
    <tableColumn id="20" name="№ GSTD/ Лидер" dataDxfId="14"/>
    <tableColumn id="21" name="№ акта " dataDxfId="13"/>
    <tableColumn id="22" name="Действие по продукту" dataDxfId="12"/>
    <tableColumn id="2" name="Столбец2" dataDxfId="11"/>
    <tableColumn id="23" name="Ответственный" dataDxfId="10"/>
    <tableColumn id="24" name="Дата" dataDxfId="9"/>
    <tableColumn id="25" name="Статус" dataDxfId="8"/>
    <tableColumn id="26" name="Комментарии" dataDxfId="7"/>
    <tableColumn id="27" name="Столбец1" dataDxfId="6">
      <calculatedColumnFormula>HYPERLINK(Z3,"Отправить сообщение")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B202" totalsRowShown="0" headerRowDxfId="5" dataDxfId="3" headerRowBorderDxfId="4" tableBorderDxfId="2" headerRowCellStyle="Обычный 5" dataCellStyle="Обычный 5">
  <autoFilter ref="A1:B202"/>
  <tableColumns count="2">
    <tableColumn id="1" name="Материал" dataDxfId="1" dataCellStyle="Обычный 5"/>
    <tableColumn id="2" name="Краткий текст объекта контроля" dataDxfId="0" dataCellStyle="Обычный 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UVYABLOCKSTOCK@internal.nestle.com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zoomScale="85" zoomScaleNormal="85" workbookViewId="0">
      <selection activeCell="E1" sqref="E1:F4"/>
    </sheetView>
  </sheetViews>
  <sheetFormatPr defaultRowHeight="13.2"/>
  <cols>
    <col min="1" max="1" width="31.88671875" style="44" customWidth="1"/>
    <col min="2" max="2" width="27.5546875" style="44" customWidth="1"/>
    <col min="3" max="3" width="43.88671875" style="44" customWidth="1"/>
    <col min="4" max="4" width="51.77734375" style="44" customWidth="1"/>
    <col min="5" max="5" width="16.21875" style="44" bestFit="1" customWidth="1"/>
    <col min="6" max="256" width="9.109375" style="44"/>
    <col min="257" max="257" width="31.88671875" style="44" customWidth="1"/>
    <col min="258" max="258" width="27.5546875" style="44" customWidth="1"/>
    <col min="259" max="259" width="43.88671875" style="44" customWidth="1"/>
    <col min="260" max="260" width="54.109375" style="44" customWidth="1"/>
    <col min="261" max="512" width="9.109375" style="44"/>
    <col min="513" max="513" width="31.88671875" style="44" customWidth="1"/>
    <col min="514" max="514" width="27.5546875" style="44" customWidth="1"/>
    <col min="515" max="515" width="43.88671875" style="44" customWidth="1"/>
    <col min="516" max="516" width="54.109375" style="44" customWidth="1"/>
    <col min="517" max="768" width="9.109375" style="44"/>
    <col min="769" max="769" width="31.88671875" style="44" customWidth="1"/>
    <col min="770" max="770" width="27.5546875" style="44" customWidth="1"/>
    <col min="771" max="771" width="43.88671875" style="44" customWidth="1"/>
    <col min="772" max="772" width="54.109375" style="44" customWidth="1"/>
    <col min="773" max="1024" width="9.109375" style="44"/>
    <col min="1025" max="1025" width="31.88671875" style="44" customWidth="1"/>
    <col min="1026" max="1026" width="27.5546875" style="44" customWidth="1"/>
    <col min="1027" max="1027" width="43.88671875" style="44" customWidth="1"/>
    <col min="1028" max="1028" width="54.109375" style="44" customWidth="1"/>
    <col min="1029" max="1280" width="9.109375" style="44"/>
    <col min="1281" max="1281" width="31.88671875" style="44" customWidth="1"/>
    <col min="1282" max="1282" width="27.5546875" style="44" customWidth="1"/>
    <col min="1283" max="1283" width="43.88671875" style="44" customWidth="1"/>
    <col min="1284" max="1284" width="54.109375" style="44" customWidth="1"/>
    <col min="1285" max="1536" width="9.109375" style="44"/>
    <col min="1537" max="1537" width="31.88671875" style="44" customWidth="1"/>
    <col min="1538" max="1538" width="27.5546875" style="44" customWidth="1"/>
    <col min="1539" max="1539" width="43.88671875" style="44" customWidth="1"/>
    <col min="1540" max="1540" width="54.109375" style="44" customWidth="1"/>
    <col min="1541" max="1792" width="9.109375" style="44"/>
    <col min="1793" max="1793" width="31.88671875" style="44" customWidth="1"/>
    <col min="1794" max="1794" width="27.5546875" style="44" customWidth="1"/>
    <col min="1795" max="1795" width="43.88671875" style="44" customWidth="1"/>
    <col min="1796" max="1796" width="54.109375" style="44" customWidth="1"/>
    <col min="1797" max="2048" width="9.109375" style="44"/>
    <col min="2049" max="2049" width="31.88671875" style="44" customWidth="1"/>
    <col min="2050" max="2050" width="27.5546875" style="44" customWidth="1"/>
    <col min="2051" max="2051" width="43.88671875" style="44" customWidth="1"/>
    <col min="2052" max="2052" width="54.109375" style="44" customWidth="1"/>
    <col min="2053" max="2304" width="9.109375" style="44"/>
    <col min="2305" max="2305" width="31.88671875" style="44" customWidth="1"/>
    <col min="2306" max="2306" width="27.5546875" style="44" customWidth="1"/>
    <col min="2307" max="2307" width="43.88671875" style="44" customWidth="1"/>
    <col min="2308" max="2308" width="54.109375" style="44" customWidth="1"/>
    <col min="2309" max="2560" width="9.109375" style="44"/>
    <col min="2561" max="2561" width="31.88671875" style="44" customWidth="1"/>
    <col min="2562" max="2562" width="27.5546875" style="44" customWidth="1"/>
    <col min="2563" max="2563" width="43.88671875" style="44" customWidth="1"/>
    <col min="2564" max="2564" width="54.109375" style="44" customWidth="1"/>
    <col min="2565" max="2816" width="9.109375" style="44"/>
    <col min="2817" max="2817" width="31.88671875" style="44" customWidth="1"/>
    <col min="2818" max="2818" width="27.5546875" style="44" customWidth="1"/>
    <col min="2819" max="2819" width="43.88671875" style="44" customWidth="1"/>
    <col min="2820" max="2820" width="54.109375" style="44" customWidth="1"/>
    <col min="2821" max="3072" width="9.109375" style="44"/>
    <col min="3073" max="3073" width="31.88671875" style="44" customWidth="1"/>
    <col min="3074" max="3074" width="27.5546875" style="44" customWidth="1"/>
    <col min="3075" max="3075" width="43.88671875" style="44" customWidth="1"/>
    <col min="3076" max="3076" width="54.109375" style="44" customWidth="1"/>
    <col min="3077" max="3328" width="9.109375" style="44"/>
    <col min="3329" max="3329" width="31.88671875" style="44" customWidth="1"/>
    <col min="3330" max="3330" width="27.5546875" style="44" customWidth="1"/>
    <col min="3331" max="3331" width="43.88671875" style="44" customWidth="1"/>
    <col min="3332" max="3332" width="54.109375" style="44" customWidth="1"/>
    <col min="3333" max="3584" width="9.109375" style="44"/>
    <col min="3585" max="3585" width="31.88671875" style="44" customWidth="1"/>
    <col min="3586" max="3586" width="27.5546875" style="44" customWidth="1"/>
    <col min="3587" max="3587" width="43.88671875" style="44" customWidth="1"/>
    <col min="3588" max="3588" width="54.109375" style="44" customWidth="1"/>
    <col min="3589" max="3840" width="9.109375" style="44"/>
    <col min="3841" max="3841" width="31.88671875" style="44" customWidth="1"/>
    <col min="3842" max="3842" width="27.5546875" style="44" customWidth="1"/>
    <col min="3843" max="3843" width="43.88671875" style="44" customWidth="1"/>
    <col min="3844" max="3844" width="54.109375" style="44" customWidth="1"/>
    <col min="3845" max="4096" width="9.109375" style="44"/>
    <col min="4097" max="4097" width="31.88671875" style="44" customWidth="1"/>
    <col min="4098" max="4098" width="27.5546875" style="44" customWidth="1"/>
    <col min="4099" max="4099" width="43.88671875" style="44" customWidth="1"/>
    <col min="4100" max="4100" width="54.109375" style="44" customWidth="1"/>
    <col min="4101" max="4352" width="9.109375" style="44"/>
    <col min="4353" max="4353" width="31.88671875" style="44" customWidth="1"/>
    <col min="4354" max="4354" width="27.5546875" style="44" customWidth="1"/>
    <col min="4355" max="4355" width="43.88671875" style="44" customWidth="1"/>
    <col min="4356" max="4356" width="54.109375" style="44" customWidth="1"/>
    <col min="4357" max="4608" width="9.109375" style="44"/>
    <col min="4609" max="4609" width="31.88671875" style="44" customWidth="1"/>
    <col min="4610" max="4610" width="27.5546875" style="44" customWidth="1"/>
    <col min="4611" max="4611" width="43.88671875" style="44" customWidth="1"/>
    <col min="4612" max="4612" width="54.109375" style="44" customWidth="1"/>
    <col min="4613" max="4864" width="9.109375" style="44"/>
    <col min="4865" max="4865" width="31.88671875" style="44" customWidth="1"/>
    <col min="4866" max="4866" width="27.5546875" style="44" customWidth="1"/>
    <col min="4867" max="4867" width="43.88671875" style="44" customWidth="1"/>
    <col min="4868" max="4868" width="54.109375" style="44" customWidth="1"/>
    <col min="4869" max="5120" width="9.109375" style="44"/>
    <col min="5121" max="5121" width="31.88671875" style="44" customWidth="1"/>
    <col min="5122" max="5122" width="27.5546875" style="44" customWidth="1"/>
    <col min="5123" max="5123" width="43.88671875" style="44" customWidth="1"/>
    <col min="5124" max="5124" width="54.109375" style="44" customWidth="1"/>
    <col min="5125" max="5376" width="9.109375" style="44"/>
    <col min="5377" max="5377" width="31.88671875" style="44" customWidth="1"/>
    <col min="5378" max="5378" width="27.5546875" style="44" customWidth="1"/>
    <col min="5379" max="5379" width="43.88671875" style="44" customWidth="1"/>
    <col min="5380" max="5380" width="54.109375" style="44" customWidth="1"/>
    <col min="5381" max="5632" width="9.109375" style="44"/>
    <col min="5633" max="5633" width="31.88671875" style="44" customWidth="1"/>
    <col min="5634" max="5634" width="27.5546875" style="44" customWidth="1"/>
    <col min="5635" max="5635" width="43.88671875" style="44" customWidth="1"/>
    <col min="5636" max="5636" width="54.109375" style="44" customWidth="1"/>
    <col min="5637" max="5888" width="9.109375" style="44"/>
    <col min="5889" max="5889" width="31.88671875" style="44" customWidth="1"/>
    <col min="5890" max="5890" width="27.5546875" style="44" customWidth="1"/>
    <col min="5891" max="5891" width="43.88671875" style="44" customWidth="1"/>
    <col min="5892" max="5892" width="54.109375" style="44" customWidth="1"/>
    <col min="5893" max="6144" width="9.109375" style="44"/>
    <col min="6145" max="6145" width="31.88671875" style="44" customWidth="1"/>
    <col min="6146" max="6146" width="27.5546875" style="44" customWidth="1"/>
    <col min="6147" max="6147" width="43.88671875" style="44" customWidth="1"/>
    <col min="6148" max="6148" width="54.109375" style="44" customWidth="1"/>
    <col min="6149" max="6400" width="9.109375" style="44"/>
    <col min="6401" max="6401" width="31.88671875" style="44" customWidth="1"/>
    <col min="6402" max="6402" width="27.5546875" style="44" customWidth="1"/>
    <col min="6403" max="6403" width="43.88671875" style="44" customWidth="1"/>
    <col min="6404" max="6404" width="54.109375" style="44" customWidth="1"/>
    <col min="6405" max="6656" width="9.109375" style="44"/>
    <col min="6657" max="6657" width="31.88671875" style="44" customWidth="1"/>
    <col min="6658" max="6658" width="27.5546875" style="44" customWidth="1"/>
    <col min="6659" max="6659" width="43.88671875" style="44" customWidth="1"/>
    <col min="6660" max="6660" width="54.109375" style="44" customWidth="1"/>
    <col min="6661" max="6912" width="9.109375" style="44"/>
    <col min="6913" max="6913" width="31.88671875" style="44" customWidth="1"/>
    <col min="6914" max="6914" width="27.5546875" style="44" customWidth="1"/>
    <col min="6915" max="6915" width="43.88671875" style="44" customWidth="1"/>
    <col min="6916" max="6916" width="54.109375" style="44" customWidth="1"/>
    <col min="6917" max="7168" width="9.109375" style="44"/>
    <col min="7169" max="7169" width="31.88671875" style="44" customWidth="1"/>
    <col min="7170" max="7170" width="27.5546875" style="44" customWidth="1"/>
    <col min="7171" max="7171" width="43.88671875" style="44" customWidth="1"/>
    <col min="7172" max="7172" width="54.109375" style="44" customWidth="1"/>
    <col min="7173" max="7424" width="9.109375" style="44"/>
    <col min="7425" max="7425" width="31.88671875" style="44" customWidth="1"/>
    <col min="7426" max="7426" width="27.5546875" style="44" customWidth="1"/>
    <col min="7427" max="7427" width="43.88671875" style="44" customWidth="1"/>
    <col min="7428" max="7428" width="54.109375" style="44" customWidth="1"/>
    <col min="7429" max="7680" width="9.109375" style="44"/>
    <col min="7681" max="7681" width="31.88671875" style="44" customWidth="1"/>
    <col min="7682" max="7682" width="27.5546875" style="44" customWidth="1"/>
    <col min="7683" max="7683" width="43.88671875" style="44" customWidth="1"/>
    <col min="7684" max="7684" width="54.109375" style="44" customWidth="1"/>
    <col min="7685" max="7936" width="9.109375" style="44"/>
    <col min="7937" max="7937" width="31.88671875" style="44" customWidth="1"/>
    <col min="7938" max="7938" width="27.5546875" style="44" customWidth="1"/>
    <col min="7939" max="7939" width="43.88671875" style="44" customWidth="1"/>
    <col min="7940" max="7940" width="54.109375" style="44" customWidth="1"/>
    <col min="7941" max="8192" width="9.109375" style="44"/>
    <col min="8193" max="8193" width="31.88671875" style="44" customWidth="1"/>
    <col min="8194" max="8194" width="27.5546875" style="44" customWidth="1"/>
    <col min="8195" max="8195" width="43.88671875" style="44" customWidth="1"/>
    <col min="8196" max="8196" width="54.109375" style="44" customWidth="1"/>
    <col min="8197" max="8448" width="9.109375" style="44"/>
    <col min="8449" max="8449" width="31.88671875" style="44" customWidth="1"/>
    <col min="8450" max="8450" width="27.5546875" style="44" customWidth="1"/>
    <col min="8451" max="8451" width="43.88671875" style="44" customWidth="1"/>
    <col min="8452" max="8452" width="54.109375" style="44" customWidth="1"/>
    <col min="8453" max="8704" width="9.109375" style="44"/>
    <col min="8705" max="8705" width="31.88671875" style="44" customWidth="1"/>
    <col min="8706" max="8706" width="27.5546875" style="44" customWidth="1"/>
    <col min="8707" max="8707" width="43.88671875" style="44" customWidth="1"/>
    <col min="8708" max="8708" width="54.109375" style="44" customWidth="1"/>
    <col min="8709" max="8960" width="9.109375" style="44"/>
    <col min="8961" max="8961" width="31.88671875" style="44" customWidth="1"/>
    <col min="8962" max="8962" width="27.5546875" style="44" customWidth="1"/>
    <col min="8963" max="8963" width="43.88671875" style="44" customWidth="1"/>
    <col min="8964" max="8964" width="54.109375" style="44" customWidth="1"/>
    <col min="8965" max="9216" width="9.109375" style="44"/>
    <col min="9217" max="9217" width="31.88671875" style="44" customWidth="1"/>
    <col min="9218" max="9218" width="27.5546875" style="44" customWidth="1"/>
    <col min="9219" max="9219" width="43.88671875" style="44" customWidth="1"/>
    <col min="9220" max="9220" width="54.109375" style="44" customWidth="1"/>
    <col min="9221" max="9472" width="9.109375" style="44"/>
    <col min="9473" max="9473" width="31.88671875" style="44" customWidth="1"/>
    <col min="9474" max="9474" width="27.5546875" style="44" customWidth="1"/>
    <col min="9475" max="9475" width="43.88671875" style="44" customWidth="1"/>
    <col min="9476" max="9476" width="54.109375" style="44" customWidth="1"/>
    <col min="9477" max="9728" width="9.109375" style="44"/>
    <col min="9729" max="9729" width="31.88671875" style="44" customWidth="1"/>
    <col min="9730" max="9730" width="27.5546875" style="44" customWidth="1"/>
    <col min="9731" max="9731" width="43.88671875" style="44" customWidth="1"/>
    <col min="9732" max="9732" width="54.109375" style="44" customWidth="1"/>
    <col min="9733" max="9984" width="9.109375" style="44"/>
    <col min="9985" max="9985" width="31.88671875" style="44" customWidth="1"/>
    <col min="9986" max="9986" width="27.5546875" style="44" customWidth="1"/>
    <col min="9987" max="9987" width="43.88671875" style="44" customWidth="1"/>
    <col min="9988" max="9988" width="54.109375" style="44" customWidth="1"/>
    <col min="9989" max="10240" width="9.109375" style="44"/>
    <col min="10241" max="10241" width="31.88671875" style="44" customWidth="1"/>
    <col min="10242" max="10242" width="27.5546875" style="44" customWidth="1"/>
    <col min="10243" max="10243" width="43.88671875" style="44" customWidth="1"/>
    <col min="10244" max="10244" width="54.109375" style="44" customWidth="1"/>
    <col min="10245" max="10496" width="9.109375" style="44"/>
    <col min="10497" max="10497" width="31.88671875" style="44" customWidth="1"/>
    <col min="10498" max="10498" width="27.5546875" style="44" customWidth="1"/>
    <col min="10499" max="10499" width="43.88671875" style="44" customWidth="1"/>
    <col min="10500" max="10500" width="54.109375" style="44" customWidth="1"/>
    <col min="10501" max="10752" width="9.109375" style="44"/>
    <col min="10753" max="10753" width="31.88671875" style="44" customWidth="1"/>
    <col min="10754" max="10754" width="27.5546875" style="44" customWidth="1"/>
    <col min="10755" max="10755" width="43.88671875" style="44" customWidth="1"/>
    <col min="10756" max="10756" width="54.109375" style="44" customWidth="1"/>
    <col min="10757" max="11008" width="9.109375" style="44"/>
    <col min="11009" max="11009" width="31.88671875" style="44" customWidth="1"/>
    <col min="11010" max="11010" width="27.5546875" style="44" customWidth="1"/>
    <col min="11011" max="11011" width="43.88671875" style="44" customWidth="1"/>
    <col min="11012" max="11012" width="54.109375" style="44" customWidth="1"/>
    <col min="11013" max="11264" width="9.109375" style="44"/>
    <col min="11265" max="11265" width="31.88671875" style="44" customWidth="1"/>
    <col min="11266" max="11266" width="27.5546875" style="44" customWidth="1"/>
    <col min="11267" max="11267" width="43.88671875" style="44" customWidth="1"/>
    <col min="11268" max="11268" width="54.109375" style="44" customWidth="1"/>
    <col min="11269" max="11520" width="9.109375" style="44"/>
    <col min="11521" max="11521" width="31.88671875" style="44" customWidth="1"/>
    <col min="11522" max="11522" width="27.5546875" style="44" customWidth="1"/>
    <col min="11523" max="11523" width="43.88671875" style="44" customWidth="1"/>
    <col min="11524" max="11524" width="54.109375" style="44" customWidth="1"/>
    <col min="11525" max="11776" width="9.109375" style="44"/>
    <col min="11777" max="11777" width="31.88671875" style="44" customWidth="1"/>
    <col min="11778" max="11778" width="27.5546875" style="44" customWidth="1"/>
    <col min="11779" max="11779" width="43.88671875" style="44" customWidth="1"/>
    <col min="11780" max="11780" width="54.109375" style="44" customWidth="1"/>
    <col min="11781" max="12032" width="9.109375" style="44"/>
    <col min="12033" max="12033" width="31.88671875" style="44" customWidth="1"/>
    <col min="12034" max="12034" width="27.5546875" style="44" customWidth="1"/>
    <col min="12035" max="12035" width="43.88671875" style="44" customWidth="1"/>
    <col min="12036" max="12036" width="54.109375" style="44" customWidth="1"/>
    <col min="12037" max="12288" width="9.109375" style="44"/>
    <col min="12289" max="12289" width="31.88671875" style="44" customWidth="1"/>
    <col min="12290" max="12290" width="27.5546875" style="44" customWidth="1"/>
    <col min="12291" max="12291" width="43.88671875" style="44" customWidth="1"/>
    <col min="12292" max="12292" width="54.109375" style="44" customWidth="1"/>
    <col min="12293" max="12544" width="9.109375" style="44"/>
    <col min="12545" max="12545" width="31.88671875" style="44" customWidth="1"/>
    <col min="12546" max="12546" width="27.5546875" style="44" customWidth="1"/>
    <col min="12547" max="12547" width="43.88671875" style="44" customWidth="1"/>
    <col min="12548" max="12548" width="54.109375" style="44" customWidth="1"/>
    <col min="12549" max="12800" width="9.109375" style="44"/>
    <col min="12801" max="12801" width="31.88671875" style="44" customWidth="1"/>
    <col min="12802" max="12802" width="27.5546875" style="44" customWidth="1"/>
    <col min="12803" max="12803" width="43.88671875" style="44" customWidth="1"/>
    <col min="12804" max="12804" width="54.109375" style="44" customWidth="1"/>
    <col min="12805" max="13056" width="9.109375" style="44"/>
    <col min="13057" max="13057" width="31.88671875" style="44" customWidth="1"/>
    <col min="13058" max="13058" width="27.5546875" style="44" customWidth="1"/>
    <col min="13059" max="13059" width="43.88671875" style="44" customWidth="1"/>
    <col min="13060" max="13060" width="54.109375" style="44" customWidth="1"/>
    <col min="13061" max="13312" width="9.109375" style="44"/>
    <col min="13313" max="13313" width="31.88671875" style="44" customWidth="1"/>
    <col min="13314" max="13314" width="27.5546875" style="44" customWidth="1"/>
    <col min="13315" max="13315" width="43.88671875" style="44" customWidth="1"/>
    <col min="13316" max="13316" width="54.109375" style="44" customWidth="1"/>
    <col min="13317" max="13568" width="9.109375" style="44"/>
    <col min="13569" max="13569" width="31.88671875" style="44" customWidth="1"/>
    <col min="13570" max="13570" width="27.5546875" style="44" customWidth="1"/>
    <col min="13571" max="13571" width="43.88671875" style="44" customWidth="1"/>
    <col min="13572" max="13572" width="54.109375" style="44" customWidth="1"/>
    <col min="13573" max="13824" width="9.109375" style="44"/>
    <col min="13825" max="13825" width="31.88671875" style="44" customWidth="1"/>
    <col min="13826" max="13826" width="27.5546875" style="44" customWidth="1"/>
    <col min="13827" max="13827" width="43.88671875" style="44" customWidth="1"/>
    <col min="13828" max="13828" width="54.109375" style="44" customWidth="1"/>
    <col min="13829" max="14080" width="9.109375" style="44"/>
    <col min="14081" max="14081" width="31.88671875" style="44" customWidth="1"/>
    <col min="14082" max="14082" width="27.5546875" style="44" customWidth="1"/>
    <col min="14083" max="14083" width="43.88671875" style="44" customWidth="1"/>
    <col min="14084" max="14084" width="54.109375" style="44" customWidth="1"/>
    <col min="14085" max="14336" width="9.109375" style="44"/>
    <col min="14337" max="14337" width="31.88671875" style="44" customWidth="1"/>
    <col min="14338" max="14338" width="27.5546875" style="44" customWidth="1"/>
    <col min="14339" max="14339" width="43.88671875" style="44" customWidth="1"/>
    <col min="14340" max="14340" width="54.109375" style="44" customWidth="1"/>
    <col min="14341" max="14592" width="9.109375" style="44"/>
    <col min="14593" max="14593" width="31.88671875" style="44" customWidth="1"/>
    <col min="14594" max="14594" width="27.5546875" style="44" customWidth="1"/>
    <col min="14595" max="14595" width="43.88671875" style="44" customWidth="1"/>
    <col min="14596" max="14596" width="54.109375" style="44" customWidth="1"/>
    <col min="14597" max="14848" width="9.109375" style="44"/>
    <col min="14849" max="14849" width="31.88671875" style="44" customWidth="1"/>
    <col min="14850" max="14850" width="27.5546875" style="44" customWidth="1"/>
    <col min="14851" max="14851" width="43.88671875" style="44" customWidth="1"/>
    <col min="14852" max="14852" width="54.109375" style="44" customWidth="1"/>
    <col min="14853" max="15104" width="9.109375" style="44"/>
    <col min="15105" max="15105" width="31.88671875" style="44" customWidth="1"/>
    <col min="15106" max="15106" width="27.5546875" style="44" customWidth="1"/>
    <col min="15107" max="15107" width="43.88671875" style="44" customWidth="1"/>
    <col min="15108" max="15108" width="54.109375" style="44" customWidth="1"/>
    <col min="15109" max="15360" width="9.109375" style="44"/>
    <col min="15361" max="15361" width="31.88671875" style="44" customWidth="1"/>
    <col min="15362" max="15362" width="27.5546875" style="44" customWidth="1"/>
    <col min="15363" max="15363" width="43.88671875" style="44" customWidth="1"/>
    <col min="15364" max="15364" width="54.109375" style="44" customWidth="1"/>
    <col min="15365" max="15616" width="9.109375" style="44"/>
    <col min="15617" max="15617" width="31.88671875" style="44" customWidth="1"/>
    <col min="15618" max="15618" width="27.5546875" style="44" customWidth="1"/>
    <col min="15619" max="15619" width="43.88671875" style="44" customWidth="1"/>
    <col min="15620" max="15620" width="54.109375" style="44" customWidth="1"/>
    <col min="15621" max="15872" width="9.109375" style="44"/>
    <col min="15873" max="15873" width="31.88671875" style="44" customWidth="1"/>
    <col min="15874" max="15874" width="27.5546875" style="44" customWidth="1"/>
    <col min="15875" max="15875" width="43.88671875" style="44" customWidth="1"/>
    <col min="15876" max="15876" width="54.109375" style="44" customWidth="1"/>
    <col min="15877" max="16128" width="9.109375" style="44"/>
    <col min="16129" max="16129" width="31.88671875" style="44" customWidth="1"/>
    <col min="16130" max="16130" width="27.5546875" style="44" customWidth="1"/>
    <col min="16131" max="16131" width="43.88671875" style="44" customWidth="1"/>
    <col min="16132" max="16132" width="54.109375" style="44" customWidth="1"/>
    <col min="16133" max="16384" width="9.109375" style="44"/>
  </cols>
  <sheetData>
    <row r="1" spans="1:6" ht="18.600000000000001" customHeight="1">
      <c r="A1" s="90"/>
      <c r="B1" s="99" t="s">
        <v>244</v>
      </c>
      <c r="C1" s="100"/>
      <c r="D1" s="118" t="str">
        <f xml:space="preserve"> IF( E1=3,TEXT(' FERT'!A3,"""ДАТА ИНЦИДЕНТА: ""ДД.ММ.ГГГГ"),TEXT(' FERT'!A3+(E1-3),"""ДАТА ИНЦИДЕНТА: ""ДД.ММ.ГГГГ" ))</f>
        <v>ДАТА ИНЦИДЕНТА: 05.03.2021</v>
      </c>
      <c r="E1" s="119">
        <v>3</v>
      </c>
      <c r="F1" s="120"/>
    </row>
    <row r="2" spans="1:6" ht="18.600000000000001" customHeight="1">
      <c r="A2" s="91"/>
      <c r="B2" s="101"/>
      <c r="C2" s="102"/>
      <c r="D2" s="85" t="s">
        <v>245</v>
      </c>
      <c r="E2" s="119"/>
      <c r="F2" s="120"/>
    </row>
    <row r="3" spans="1:6" ht="18.600000000000001" customHeight="1" thickBot="1">
      <c r="A3" s="92"/>
      <c r="B3" s="103"/>
      <c r="C3" s="104"/>
      <c r="D3" s="86" t="s">
        <v>246</v>
      </c>
      <c r="E3" s="119"/>
      <c r="F3" s="120"/>
    </row>
    <row r="4" spans="1:6" ht="55.5" customHeight="1">
      <c r="A4" s="45" t="s">
        <v>247</v>
      </c>
      <c r="B4" s="105" t="s">
        <v>248</v>
      </c>
      <c r="C4" s="106"/>
      <c r="D4" s="107"/>
      <c r="E4" s="121"/>
      <c r="F4" s="122"/>
    </row>
    <row r="5" spans="1:6" ht="27.6" customHeight="1">
      <c r="A5" s="46" t="s">
        <v>249</v>
      </c>
      <c r="B5" s="108" t="str">
        <f>IFERROR(VLOOKUP(B6,Материалы,2,FALSE),"")</f>
        <v>МАГГИ НА ВТОРОЕ Сочн Ребр Барб 22х30г</v>
      </c>
      <c r="C5" s="109"/>
      <c r="D5" s="110"/>
      <c r="E5" s="73"/>
      <c r="F5" s="72"/>
    </row>
    <row r="6" spans="1:6" ht="27.6" customHeight="1">
      <c r="A6" s="47" t="s">
        <v>250</v>
      </c>
      <c r="B6" s="111">
        <f>IF(E1=3,' FERT'!D3,' FERT'!$D3+(E1-3))</f>
        <v>12337820</v>
      </c>
      <c r="C6" s="109"/>
      <c r="D6" s="110"/>
      <c r="E6" s="89"/>
      <c r="F6" s="72"/>
    </row>
    <row r="7" spans="1:6" ht="27.6" customHeight="1">
      <c r="A7" s="47" t="s">
        <v>251</v>
      </c>
      <c r="B7" s="123" t="str">
        <f>IF(E1=3,LEFT(' FERT'!F3,SEARCH("/",' FERT'!F3)-1),LEFT(' FERT'!F3,SEARCH("/",' FERT'!F3)-1))</f>
        <v>10626487D3</v>
      </c>
      <c r="C7" s="124"/>
      <c r="D7" s="125"/>
      <c r="E7" s="73"/>
      <c r="F7" s="72"/>
    </row>
    <row r="8" spans="1:6" ht="28.5" customHeight="1">
      <c r="A8" s="48" t="s">
        <v>252</v>
      </c>
      <c r="B8" s="112">
        <f>IF(E1=3,' FERT'!L3,' FERT'!L3+(E1-3))</f>
        <v>3960</v>
      </c>
      <c r="C8" s="113"/>
      <c r="D8" s="114"/>
      <c r="E8" s="73"/>
      <c r="F8" s="72"/>
    </row>
    <row r="9" spans="1:6" ht="36.75" customHeight="1">
      <c r="A9" s="48" t="s">
        <v>253</v>
      </c>
      <c r="B9" s="112" t="s">
        <v>254</v>
      </c>
      <c r="C9" s="113"/>
      <c r="D9" s="114"/>
      <c r="E9" s="73"/>
      <c r="F9" s="72"/>
    </row>
    <row r="10" spans="1:6" ht="32.25" customHeight="1">
      <c r="A10" s="48" t="s">
        <v>255</v>
      </c>
      <c r="B10" s="112" t="str">
        <f>IF(E1=3,RIGHT(' FERT'!F3,LEN(' FERT'!F3)-LEN(B7)-1),RIGHT(' FERT'!F3*(E1-3),LEN(' FERT'!F3*(E1-3)-LEN(B7)-1)))</f>
        <v>Иванов П</v>
      </c>
      <c r="C10" s="113"/>
      <c r="D10" s="114"/>
      <c r="E10" s="73"/>
      <c r="F10" s="72"/>
    </row>
    <row r="11" spans="1:6" ht="93.75" customHeight="1">
      <c r="A11" s="49" t="s">
        <v>256</v>
      </c>
      <c r="B11" s="112"/>
      <c r="C11" s="113"/>
      <c r="D11" s="114"/>
      <c r="E11" s="73"/>
      <c r="F11" s="72"/>
    </row>
    <row r="12" spans="1:6" ht="34.200000000000003" customHeight="1" thickBot="1">
      <c r="A12" s="48" t="s">
        <v>257</v>
      </c>
      <c r="B12" s="59">
        <v>1000000</v>
      </c>
      <c r="C12" s="60"/>
      <c r="D12" s="61"/>
      <c r="E12" s="73"/>
      <c r="F12" s="72"/>
    </row>
    <row r="13" spans="1:6" ht="186.75" customHeight="1" thickBot="1">
      <c r="A13" s="50" t="s">
        <v>258</v>
      </c>
      <c r="B13" s="62"/>
      <c r="C13" s="63"/>
      <c r="D13" s="64"/>
      <c r="E13" s="73"/>
      <c r="F13" s="72"/>
    </row>
    <row r="14" spans="1:6" ht="264.75" customHeight="1" thickBot="1">
      <c r="A14" s="51" t="s">
        <v>259</v>
      </c>
      <c r="B14" s="65"/>
      <c r="C14" s="66"/>
      <c r="D14" s="67"/>
      <c r="E14" s="73"/>
      <c r="F14" s="72"/>
    </row>
    <row r="15" spans="1:6" ht="35.25" customHeight="1" thickBot="1">
      <c r="A15" s="52" t="s">
        <v>260</v>
      </c>
      <c r="B15" s="93" t="s">
        <v>261</v>
      </c>
      <c r="C15" s="94"/>
      <c r="D15" s="95"/>
      <c r="E15" s="73"/>
      <c r="F15" s="72"/>
    </row>
    <row r="16" spans="1:6" ht="21" customHeight="1" thickBot="1">
      <c r="A16" s="96" t="s">
        <v>262</v>
      </c>
      <c r="B16" s="55" t="s">
        <v>263</v>
      </c>
      <c r="C16" s="56"/>
      <c r="D16" s="53" t="s">
        <v>264</v>
      </c>
      <c r="E16" s="73"/>
      <c r="F16" s="72"/>
    </row>
    <row r="17" spans="1:6" ht="37.5" customHeight="1">
      <c r="A17" s="97"/>
      <c r="B17" s="57" t="s">
        <v>265</v>
      </c>
      <c r="C17" s="58"/>
      <c r="D17" s="54" t="s">
        <v>266</v>
      </c>
      <c r="E17" s="73"/>
      <c r="F17" s="72"/>
    </row>
    <row r="18" spans="1:6" ht="37.5" customHeight="1" thickBot="1">
      <c r="A18" s="98"/>
      <c r="B18" s="87" t="s">
        <v>267</v>
      </c>
      <c r="C18" s="88"/>
      <c r="D18" s="74" t="s">
        <v>268</v>
      </c>
      <c r="E18" s="73"/>
      <c r="F18" s="72"/>
    </row>
  </sheetData>
  <mergeCells count="13">
    <mergeCell ref="E1:F4"/>
    <mergeCell ref="B10:D10"/>
    <mergeCell ref="A1:A3"/>
    <mergeCell ref="B15:D15"/>
    <mergeCell ref="A16:A18"/>
    <mergeCell ref="B1:C3"/>
    <mergeCell ref="B4:D4"/>
    <mergeCell ref="B5:D5"/>
    <mergeCell ref="B6:D6"/>
    <mergeCell ref="B7:D7"/>
    <mergeCell ref="B8:D8"/>
    <mergeCell ref="B9:D9"/>
    <mergeCell ref="B11:D11"/>
  </mergeCells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142"/>
  <sheetViews>
    <sheetView zoomScaleNormal="100" workbookViewId="0">
      <selection activeCell="A4" sqref="A4"/>
    </sheetView>
  </sheetViews>
  <sheetFormatPr defaultColWidth="9.109375" defaultRowHeight="13.8"/>
  <cols>
    <col min="1" max="1" width="13.109375" style="25" customWidth="1"/>
    <col min="2" max="2" width="8.5546875" style="26" customWidth="1"/>
    <col min="3" max="3" width="9.44140625" style="25" customWidth="1"/>
    <col min="4" max="4" width="11.88671875" style="40" customWidth="1"/>
    <col min="5" max="5" width="19.6640625" style="25" customWidth="1"/>
    <col min="6" max="6" width="13" style="25" customWidth="1"/>
    <col min="7" max="7" width="13.5546875" style="25" customWidth="1"/>
    <col min="8" max="8" width="12" style="25" customWidth="1"/>
    <col min="9" max="9" width="18.5546875" style="25" customWidth="1"/>
    <col min="10" max="10" width="19.88671875" style="25" customWidth="1"/>
    <col min="11" max="11" width="10.33203125" style="24" customWidth="1"/>
    <col min="12" max="12" width="14.109375" style="27" customWidth="1"/>
    <col min="13" max="13" width="10.5546875" style="27" customWidth="1"/>
    <col min="14" max="14" width="9.33203125" style="28" customWidth="1"/>
    <col min="15" max="15" width="13.109375" style="24" customWidth="1"/>
    <col min="16" max="16" width="19.88671875" style="24" customWidth="1"/>
    <col min="17" max="17" width="16.44140625" style="24" customWidth="1"/>
    <col min="18" max="18" width="9.5546875" style="24" customWidth="1"/>
    <col min="19" max="20" width="29.6640625" style="25" customWidth="1"/>
    <col min="21" max="21" width="17.5546875" style="25" customWidth="1"/>
    <col min="22" max="22" width="13.44140625" style="25" customWidth="1"/>
    <col min="23" max="23" width="14.6640625" style="25" customWidth="1"/>
    <col min="24" max="24" width="28.44140625" style="25" customWidth="1"/>
    <col min="25" max="25" width="17.88671875" style="25" customWidth="1"/>
    <col min="26" max="26" width="22.109375" style="6" customWidth="1"/>
    <col min="27" max="29" width="9.109375" style="6"/>
    <col min="30" max="30" width="10.33203125" style="6" customWidth="1"/>
    <col min="31" max="31" width="9.109375" style="6" hidden="1" customWidth="1"/>
    <col min="32" max="32" width="16" style="6" hidden="1" customWidth="1"/>
    <col min="33" max="33" width="9.109375" style="6" customWidth="1"/>
    <col min="34" max="16384" width="9.109375" style="6"/>
  </cols>
  <sheetData>
    <row r="1" spans="1:33" ht="36.75" customHeight="1">
      <c r="A1" s="7">
        <f ca="1">TODAY()</f>
        <v>44309</v>
      </c>
      <c r="B1" s="81"/>
      <c r="C1" s="82"/>
      <c r="D1" s="83"/>
      <c r="E1" s="115" t="s">
        <v>7</v>
      </c>
      <c r="F1" s="116"/>
      <c r="G1" s="116"/>
      <c r="H1" s="116"/>
      <c r="I1" s="117"/>
      <c r="J1" s="14" t="s">
        <v>63</v>
      </c>
      <c r="K1" s="4"/>
      <c r="L1" s="5"/>
      <c r="M1" s="5"/>
      <c r="N1" s="8"/>
      <c r="O1" s="8"/>
      <c r="P1" s="9"/>
      <c r="Q1" s="9"/>
      <c r="R1" s="9"/>
      <c r="S1" s="3"/>
      <c r="T1" s="39"/>
      <c r="U1" s="6"/>
      <c r="V1" s="84"/>
      <c r="W1" s="84"/>
      <c r="X1" s="21"/>
      <c r="Y1" s="6" t="s">
        <v>233</v>
      </c>
      <c r="Z1" s="37" t="s">
        <v>243</v>
      </c>
    </row>
    <row r="2" spans="1:33" s="18" customFormat="1" ht="75" customHeight="1">
      <c r="A2" s="75" t="s">
        <v>4</v>
      </c>
      <c r="B2" s="76" t="s">
        <v>53</v>
      </c>
      <c r="C2" s="76" t="s">
        <v>6</v>
      </c>
      <c r="D2" s="77" t="s">
        <v>0</v>
      </c>
      <c r="E2" s="76" t="s">
        <v>3</v>
      </c>
      <c r="F2" s="76" t="s">
        <v>12</v>
      </c>
      <c r="G2" s="78" t="s">
        <v>5</v>
      </c>
      <c r="H2" s="76" t="s">
        <v>2</v>
      </c>
      <c r="I2" s="76" t="s">
        <v>1</v>
      </c>
      <c r="J2" s="76" t="s">
        <v>49</v>
      </c>
      <c r="K2" s="79" t="s">
        <v>50</v>
      </c>
      <c r="L2" s="79" t="s">
        <v>73</v>
      </c>
      <c r="M2" s="79" t="s">
        <v>65</v>
      </c>
      <c r="N2" s="79" t="s">
        <v>37</v>
      </c>
      <c r="O2" s="79" t="s">
        <v>36</v>
      </c>
      <c r="P2" s="79" t="s">
        <v>38</v>
      </c>
      <c r="Q2" s="79" t="s">
        <v>54</v>
      </c>
      <c r="R2" s="79" t="s">
        <v>41</v>
      </c>
      <c r="S2" s="76" t="s">
        <v>39</v>
      </c>
      <c r="T2" s="76" t="s">
        <v>234</v>
      </c>
      <c r="U2" s="80" t="s">
        <v>13</v>
      </c>
      <c r="V2" s="76" t="s">
        <v>14</v>
      </c>
      <c r="W2" s="76" t="s">
        <v>15</v>
      </c>
      <c r="X2" s="76" t="s">
        <v>40</v>
      </c>
      <c r="Y2" s="18" t="s">
        <v>62</v>
      </c>
      <c r="Z2" s="37"/>
      <c r="AD2" s="18" t="s">
        <v>69</v>
      </c>
    </row>
    <row r="3" spans="1:33" ht="82.8" customHeight="1">
      <c r="A3" s="29">
        <v>44260</v>
      </c>
      <c r="B3" s="22">
        <f ca="1">IF(Таблица3[[#This Row],[Дата блокировки в SAP]]&gt;0,NETWORKDAYS(Таблица3[[#This Row],[Дата блокировки в SAP]],$A$1,$AD$3:$AD$3),"")</f>
        <v>36</v>
      </c>
      <c r="C3" s="10">
        <f>IF(Таблица3[[#This Row],[Дата блокировки в SAP]]&gt;0,WEEKNUM(Таблица3[[#This Row],[Дата блокировки в SAP]],2),"")</f>
        <v>10</v>
      </c>
      <c r="D3" s="30">
        <v>12337820</v>
      </c>
      <c r="E3" s="10" t="str">
        <f>IFERROR(VLOOKUP(отчет!B6,Материалы,2,FALSE),"")</f>
        <v>МАГГИ НА ВТОРОЕ Сочн Ребр Барб 22х30г</v>
      </c>
      <c r="F3" s="32" t="s">
        <v>269</v>
      </c>
      <c r="G3" s="31" t="s">
        <v>19</v>
      </c>
      <c r="H3" s="29">
        <v>44258</v>
      </c>
      <c r="I3" s="31" t="s">
        <v>236</v>
      </c>
      <c r="J3" s="31" t="s">
        <v>71</v>
      </c>
      <c r="K3" s="23" t="str">
        <f>IFERROR(VLOOKUP(Таблица3[[#This Row],[Категория дефекта1]],$AF$3:$AG$3,2,FALSE),"")</f>
        <v/>
      </c>
      <c r="L3" s="33">
        <v>3960</v>
      </c>
      <c r="M3" s="33"/>
      <c r="N3" s="43">
        <v>3957</v>
      </c>
      <c r="O3" s="42">
        <v>3</v>
      </c>
      <c r="P3" s="33" t="s">
        <v>232</v>
      </c>
      <c r="Q3" s="33"/>
      <c r="R3" s="34" t="s">
        <v>242</v>
      </c>
      <c r="S3" s="31" t="s">
        <v>237</v>
      </c>
      <c r="T3" s="31" t="s">
        <v>238</v>
      </c>
      <c r="U3" s="31" t="s">
        <v>239</v>
      </c>
      <c r="V3" s="35" t="s">
        <v>240</v>
      </c>
      <c r="W3" s="31" t="s">
        <v>241</v>
      </c>
      <c r="X3" s="31"/>
      <c r="Y3" s="6" t="e">
        <f t="shared" ref="Y3:Y9" si="0">HYPERLINK(Z3,"Отправить сообщение")</f>
        <v>#VALUE!</v>
      </c>
      <c r="Z3" s="38" t="str">
        <f t="shared" ref="Z3" si="1">"mailto:"&amp;$Z$1&amp;"?cc="&amp;$Z$2&amp;",&amp;subject=Блокировка по качеству&amp;body="&amp;D3&amp;"_"&amp;E3&amp;"%0AПартия "&amp;F3&amp;"%0AКол-во "&amp;L3&amp;" уп%0AПричина "&amp;J3&amp;"%0AДействие "&amp;S3</f>
        <v xml:space="preserve">mailto:RUVYABLOCKSTOCK@internal.nestle.com?cc=,&amp;subject=Блокировка по качеству&amp;body=12337820_МАГГИ НА ВТОРОЕ Сочн Ребр Барб 22х30г%0AПартия 10626487D3/Иванов П%0AКол-во 3960 уп%0AПричина Посторонний компонент в продукте%0AДействие Перепроверка на MEDE
24267 - перепроверено.
22812 - перепроверено.
17276 - перепроверено.
24229 - в процессе.
</v>
      </c>
      <c r="AD3" s="17">
        <v>44361</v>
      </c>
      <c r="AE3" s="2" t="s">
        <v>19</v>
      </c>
      <c r="AF3" s="1" t="s">
        <v>70</v>
      </c>
      <c r="AG3" s="6" t="s">
        <v>72</v>
      </c>
    </row>
    <row r="4" spans="1:33" ht="82.8" customHeight="1">
      <c r="A4" s="29">
        <v>43867</v>
      </c>
      <c r="B4" s="22"/>
      <c r="C4" s="10"/>
      <c r="D4" s="30"/>
      <c r="E4" s="10"/>
      <c r="F4" s="32"/>
      <c r="G4" s="71"/>
      <c r="H4" s="31"/>
      <c r="I4" s="31"/>
      <c r="J4" s="31"/>
      <c r="K4" s="23" t="str">
        <f>IFERROR(VLOOKUP(Таблица3[[#This Row],[Категория дефекта1]],$AF$3:$AG$3,2,FALSE),"")</f>
        <v/>
      </c>
      <c r="L4" s="33"/>
      <c r="M4" s="33"/>
      <c r="N4" s="33"/>
      <c r="O4" s="33"/>
      <c r="P4" s="33"/>
      <c r="Q4" s="33"/>
      <c r="R4" s="34"/>
      <c r="S4" s="31"/>
      <c r="T4" s="31"/>
      <c r="U4" s="31"/>
      <c r="V4" s="35"/>
      <c r="W4" s="31"/>
      <c r="X4" s="31"/>
      <c r="Y4" s="6" t="e">
        <f t="shared" si="0"/>
        <v>#REF!</v>
      </c>
      <c r="Z4" s="38" t="e">
        <f>"mailto:"&amp;$Z$1&amp;"?cc="&amp;$Z$2&amp;",&amp;subject=Блокировка по качеству&amp;body="&amp;#REF!&amp;"_"&amp;#REF!&amp;"%0AПартия "&amp;#REF!&amp;"%0AКол-во "&amp;L4&amp;" уп%0AПричина "&amp;J4&amp;"%0AДействие "&amp;S4</f>
        <v>#REF!</v>
      </c>
    </row>
    <row r="5" spans="1:33" s="3" customFormat="1" ht="84.6" customHeight="1">
      <c r="A5" s="29"/>
      <c r="B5" s="22"/>
      <c r="C5" s="10"/>
      <c r="D5" s="30"/>
      <c r="E5" s="10"/>
      <c r="F5" s="32"/>
      <c r="G5" s="31"/>
      <c r="H5" s="29"/>
      <c r="I5" s="31"/>
      <c r="J5" s="31"/>
      <c r="K5" s="23" t="str">
        <f>IFERROR(VLOOKUP(Таблица3[[#This Row],[Категория дефекта1]],$AF$3:$AG$3,2,FALSE),"")</f>
        <v/>
      </c>
      <c r="L5" s="33"/>
      <c r="M5" s="33"/>
      <c r="N5" s="33"/>
      <c r="O5" s="33"/>
      <c r="P5" s="33"/>
      <c r="Q5" s="33"/>
      <c r="R5" s="34"/>
      <c r="S5" s="31"/>
      <c r="T5" s="31"/>
      <c r="U5" s="31"/>
      <c r="V5" s="35"/>
      <c r="W5" s="31"/>
      <c r="X5" s="31"/>
      <c r="Y5" s="6" t="str">
        <f t="shared" si="0"/>
        <v>Отправить сообщение</v>
      </c>
      <c r="Z5" s="38" t="str">
        <f t="shared" ref="Z5:Z18" si="2">"mailto:"&amp;$Z$1&amp;"?cc="&amp;$Z$2&amp;",&amp;subject=Блокировка по качеству&amp;body="&amp;D5&amp;"_"&amp;E5&amp;"%0AПартия "&amp;F5&amp;"%0AКол-во "&amp;L5&amp;" уп%0AПричина "&amp;J5&amp;"%0AДействие "&amp;S5</f>
        <v xml:space="preserve">mailto:RUVYABLOCKSTOCK@internal.nestle.com?cc=,&amp;subject=Блокировка по качеству&amp;body=_%0AПартия %0AКол-во  уп%0AПричина %0AДействие </v>
      </c>
    </row>
    <row r="6" spans="1:33" s="3" customFormat="1" ht="85.2" customHeight="1">
      <c r="A6" s="29"/>
      <c r="B6" s="22" t="str">
        <f>IF(Таблица3[[#This Row],[Дата блокировки в SAP]]&gt;0,NETWORKDAYS(Таблица3[[#This Row],[Дата блокировки в SAP]],$A$1,$AD$3:$AD$3),"")</f>
        <v/>
      </c>
      <c r="C6" s="10" t="str">
        <f>IF(Таблица3[[#This Row],[Дата блокировки в SAP]]&gt;0,WEEKNUM(Таблица3[[#This Row],[Дата блокировки в SAP]],2),"")</f>
        <v/>
      </c>
      <c r="D6" s="30"/>
      <c r="E6" s="10" t="str">
        <f>IFERROR(VLOOKUP(Таблица3[[#This Row],[SAP code]],Материалы,2,FALSE),"")</f>
        <v/>
      </c>
      <c r="F6" s="68"/>
      <c r="G6" s="31"/>
      <c r="H6" s="29"/>
      <c r="I6" s="31"/>
      <c r="J6" s="31"/>
      <c r="K6" s="23" t="str">
        <f>IFERROR(VLOOKUP(Таблица3[[#This Row],[Категория дефекта1]],$AF$3:$AG$3,2,FALSE),"")</f>
        <v/>
      </c>
      <c r="L6" s="33"/>
      <c r="M6" s="33"/>
      <c r="N6" s="33"/>
      <c r="O6" s="33"/>
      <c r="P6" s="33"/>
      <c r="Q6" s="33"/>
      <c r="R6" s="34"/>
      <c r="S6" s="31"/>
      <c r="T6" s="31"/>
      <c r="U6" s="31"/>
      <c r="V6" s="35"/>
      <c r="W6" s="31"/>
      <c r="X6" s="31"/>
      <c r="Y6" s="6" t="str">
        <f t="shared" si="0"/>
        <v>Отправить сообщение</v>
      </c>
      <c r="Z6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7" spans="1:33" s="3" customFormat="1" ht="95.4" customHeight="1">
      <c r="A7" s="29"/>
      <c r="B7" s="22" t="str">
        <f>IF(Таблица3[[#This Row],[Дата блокировки в SAP]]&gt;0,NETWORKDAYS(Таблица3[[#This Row],[Дата блокировки в SAP]],$A$1,$AD$3:$AD$3),"")</f>
        <v/>
      </c>
      <c r="C7" s="10" t="str">
        <f>IF(Таблица3[[#This Row],[Дата блокировки в SAP]]&gt;0,WEEKNUM(Таблица3[[#This Row],[Дата блокировки в SAP]],2),"")</f>
        <v/>
      </c>
      <c r="D7" s="30"/>
      <c r="E7" s="10" t="str">
        <f>IFERROR(VLOOKUP(Таблица3[[#This Row],[SAP code]],Материалы,2,FALSE),"")</f>
        <v/>
      </c>
      <c r="F7" s="32"/>
      <c r="G7" s="31"/>
      <c r="H7" s="29"/>
      <c r="I7" s="31"/>
      <c r="J7" s="31"/>
      <c r="K7" s="23" t="str">
        <f>IFERROR(VLOOKUP(Таблица3[[#This Row],[Категория дефекта1]],$AF$3:$AG$3,2,FALSE),"")</f>
        <v/>
      </c>
      <c r="L7" s="33"/>
      <c r="M7" s="33"/>
      <c r="N7" s="33"/>
      <c r="O7" s="33"/>
      <c r="P7" s="33"/>
      <c r="Q7" s="33"/>
      <c r="R7" s="34"/>
      <c r="S7" s="31"/>
      <c r="T7" s="31"/>
      <c r="U7" s="31"/>
      <c r="V7" s="35"/>
      <c r="W7" s="31"/>
      <c r="X7" s="31"/>
      <c r="Y7" s="6" t="str">
        <f t="shared" si="0"/>
        <v>Отправить сообщение</v>
      </c>
      <c r="Z7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8" spans="1:33" s="3" customFormat="1" ht="91.2" customHeight="1">
      <c r="A8" s="29"/>
      <c r="B8" s="22" t="str">
        <f>IF(Таблица3[[#This Row],[Дата блокировки в SAP]]&gt;0,NETWORKDAYS(Таблица3[[#This Row],[Дата блокировки в SAP]],$A$1,$AD$3:$AD$3),"")</f>
        <v/>
      </c>
      <c r="C8" s="10" t="str">
        <f>IF(Таблица3[[#This Row],[Дата блокировки в SAP]]&gt;0,WEEKNUM(Таблица3[[#This Row],[Дата блокировки в SAP]],2),"")</f>
        <v/>
      </c>
      <c r="D8" s="30"/>
      <c r="E8" s="10" t="str">
        <f>IFERROR(VLOOKUP(Таблица3[[#This Row],[SAP code]],Материалы,2,FALSE),"")</f>
        <v/>
      </c>
      <c r="F8" s="32"/>
      <c r="G8" s="31"/>
      <c r="H8" s="29"/>
      <c r="I8" s="31"/>
      <c r="J8" s="31"/>
      <c r="K8" s="23" t="str">
        <f>IFERROR(VLOOKUP(Таблица3[[#This Row],[Категория дефекта1]],$AF$3:$AG$3,2,FALSE),"")</f>
        <v/>
      </c>
      <c r="L8" s="33"/>
      <c r="M8" s="33"/>
      <c r="N8" s="33"/>
      <c r="O8" s="33"/>
      <c r="P8" s="33"/>
      <c r="Q8" s="33"/>
      <c r="R8" s="34"/>
      <c r="S8" s="31"/>
      <c r="T8" s="31"/>
      <c r="U8" s="31"/>
      <c r="V8" s="35"/>
      <c r="W8" s="31"/>
      <c r="X8" s="31"/>
      <c r="Y8" s="6" t="str">
        <f t="shared" si="0"/>
        <v>Отправить сообщение</v>
      </c>
      <c r="Z8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9" spans="1:33" s="3" customFormat="1" ht="99.6" customHeight="1">
      <c r="A9" s="29"/>
      <c r="B9" s="22" t="str">
        <f>IF(Таблица3[[#This Row],[Дата блокировки в SAP]]&gt;0,NETWORKDAYS(Таблица3[[#This Row],[Дата блокировки в SAP]],$A$1,$AD$3:$AD$3),"")</f>
        <v/>
      </c>
      <c r="C9" s="10" t="str">
        <f>IF(Таблица3[[#This Row],[Дата блокировки в SAP]]&gt;0,WEEKNUM(Таблица3[[#This Row],[Дата блокировки в SAP]],2),"")</f>
        <v/>
      </c>
      <c r="D9" s="30"/>
      <c r="E9" s="10" t="str">
        <f>IFERROR(VLOOKUP(Таблица3[[#This Row],[SAP code]],Материалы,2,FALSE),"")</f>
        <v/>
      </c>
      <c r="F9" s="32"/>
      <c r="G9" s="31"/>
      <c r="H9" s="29"/>
      <c r="I9" s="31"/>
      <c r="J9" s="31"/>
      <c r="K9" s="23" t="str">
        <f>IFERROR(VLOOKUP(Таблица3[[#This Row],[Категория дефекта1]],$AF$3:$AG$3,2,FALSE),"")</f>
        <v/>
      </c>
      <c r="L9" s="33"/>
      <c r="M9" s="33"/>
      <c r="N9" s="33"/>
      <c r="O9" s="33"/>
      <c r="P9" s="33"/>
      <c r="Q9" s="33"/>
      <c r="R9" s="34"/>
      <c r="S9" s="31"/>
      <c r="T9" s="31"/>
      <c r="U9" s="31"/>
      <c r="V9" s="35"/>
      <c r="W9" s="31"/>
      <c r="X9" s="31"/>
      <c r="Y9" s="6" t="str">
        <f t="shared" si="0"/>
        <v>Отправить сообщение</v>
      </c>
      <c r="Z9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0" spans="1:33" s="3" customFormat="1" ht="78" customHeight="1">
      <c r="A10" s="29"/>
      <c r="B10" s="22" t="str">
        <f>IF(Таблица3[[#This Row],[Дата блокировки в SAP]]&gt;0,NETWORKDAYS(Таблица3[[#This Row],[Дата блокировки в SAP]],$A$1,$AD$3:$AD$3),"")</f>
        <v/>
      </c>
      <c r="C10" s="10" t="str">
        <f>IF(Таблица3[[#This Row],[Дата блокировки в SAP]]&gt;0,WEEKNUM(Таблица3[[#This Row],[Дата блокировки в SAP]],2),"")</f>
        <v/>
      </c>
      <c r="D10" s="30"/>
      <c r="E10" s="10" t="str">
        <f>IFERROR(VLOOKUP(Таблица3[[#This Row],[SAP code]],Материалы,2,FALSE),"")</f>
        <v/>
      </c>
      <c r="F10" s="32"/>
      <c r="G10" s="31"/>
      <c r="H10" s="29"/>
      <c r="I10" s="31"/>
      <c r="J10" s="31"/>
      <c r="K10" s="23" t="str">
        <f>IFERROR(VLOOKUP(Таблица3[[#This Row],[Категория дефекта1]],$AF$3:$AG$3,2,FALSE),"")</f>
        <v/>
      </c>
      <c r="L10" s="33"/>
      <c r="M10" s="33"/>
      <c r="N10" s="33"/>
      <c r="O10" s="33"/>
      <c r="P10" s="33"/>
      <c r="Q10" s="33"/>
      <c r="R10" s="34"/>
      <c r="S10" s="31"/>
      <c r="T10" s="31"/>
      <c r="U10" s="31"/>
      <c r="V10" s="35"/>
      <c r="W10" s="31"/>
      <c r="X10" s="31"/>
      <c r="Y10" s="6" t="str">
        <f t="shared" ref="Y10:Y18" si="3">HYPERLINK(Z10,"Отправить сообщение")</f>
        <v>Отправить сообщение</v>
      </c>
      <c r="Z10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1" spans="1:33" s="3" customFormat="1" ht="89.4" customHeight="1">
      <c r="A11" s="69"/>
      <c r="B11" s="12"/>
      <c r="D11" s="70"/>
      <c r="F11" s="71"/>
      <c r="G11" s="31"/>
      <c r="H11" s="29"/>
      <c r="I11" s="31"/>
      <c r="J11" s="31"/>
      <c r="K11" s="23" t="str">
        <f>IFERROR(VLOOKUP(Таблица3[[#This Row],[Категория дефекта1]],$AF$3:$AG$3,2,FALSE),"")</f>
        <v/>
      </c>
      <c r="L11" s="33"/>
      <c r="M11" s="33"/>
      <c r="N11" s="33"/>
      <c r="O11" s="33"/>
      <c r="P11" s="33"/>
      <c r="Q11" s="33"/>
      <c r="R11" s="34"/>
      <c r="S11" s="31"/>
      <c r="T11" s="31"/>
      <c r="U11" s="31"/>
      <c r="V11" s="35"/>
      <c r="W11" s="31"/>
      <c r="X11" s="31"/>
      <c r="Y11" s="6" t="e">
        <f t="shared" si="3"/>
        <v>#REF!</v>
      </c>
      <c r="Z11" s="38" t="e">
        <f>"mailto:"&amp;$Z$1&amp;"?cc="&amp;$Z$2&amp;",&amp;subject=Блокировка по качеству&amp;body="&amp;#REF!&amp;"_"&amp;#REF!&amp;"%0AПартия "&amp;#REF!&amp;"%0AКол-во "&amp;L11&amp;" уп%0AПричина "&amp;J11&amp;"%0AДействие "&amp;S11</f>
        <v>#REF!</v>
      </c>
    </row>
    <row r="12" spans="1:33" s="3" customFormat="1" ht="63" customHeight="1">
      <c r="A12" s="69"/>
      <c r="B12" s="12"/>
      <c r="D12" s="70"/>
      <c r="F12" s="71"/>
      <c r="G12" s="31"/>
      <c r="H12" s="29"/>
      <c r="I12" s="31"/>
      <c r="J12" s="31"/>
      <c r="K12" s="23" t="str">
        <f>IFERROR(VLOOKUP(Таблица3[[#This Row],[Категория дефекта1]],$AF$3:$AG$3,2,FALSE),"")</f>
        <v/>
      </c>
      <c r="L12" s="33"/>
      <c r="M12" s="33"/>
      <c r="N12" s="33"/>
      <c r="O12" s="33"/>
      <c r="P12" s="33"/>
      <c r="Q12" s="33"/>
      <c r="R12" s="34"/>
      <c r="S12" s="31"/>
      <c r="T12" s="31"/>
      <c r="U12" s="31"/>
      <c r="V12" s="35"/>
      <c r="W12" s="31"/>
      <c r="X12" s="31"/>
      <c r="Y12" s="6" t="str">
        <f t="shared" si="3"/>
        <v>Отправить сообщение</v>
      </c>
      <c r="Z12" s="38" t="str">
        <f>"mailto:"&amp;$Z$1&amp;"?cc="&amp;$Z$2&amp;",&amp;subject=Блокировка по качеству&amp;body="&amp;D4&amp;"_"&amp;E4&amp;"%0AПартия "&amp;F4&amp;"%0AКол-во "&amp;L12&amp;" уп%0AПричина "&amp;J12&amp;"%0AДействие "&amp;S12</f>
        <v xml:space="preserve">mailto:RUVYABLOCKSTOCK@internal.nestle.com?cc=,&amp;subject=Блокировка по качеству&amp;body=_%0AПартия %0AКол-во  уп%0AПричина %0AДействие </v>
      </c>
    </row>
    <row r="13" spans="1:33" s="3" customFormat="1" ht="174.75" customHeight="1">
      <c r="A13" s="29"/>
      <c r="B13" s="22" t="str">
        <f>IF(Таблица3[[#This Row],[Дата блокировки в SAP]]&gt;0,NETWORKDAYS(Таблица3[[#This Row],[Дата блокировки в SAP]],$A$1,$AD$3:$AD$3),"")</f>
        <v/>
      </c>
      <c r="C13" s="10" t="str">
        <f>IF(Таблица3[[#This Row],[Дата блокировки в SAP]]&gt;0,WEEKNUM(Таблица3[[#This Row],[Дата блокировки в SAP]],2),"")</f>
        <v/>
      </c>
      <c r="D13" s="30"/>
      <c r="E13" s="10"/>
      <c r="F13" s="32"/>
      <c r="G13" s="31"/>
      <c r="H13" s="29"/>
      <c r="I13" s="31"/>
      <c r="J13" s="31"/>
      <c r="K13" s="23" t="str">
        <f>IFERROR(VLOOKUP(Таблица3[[#This Row],[Категория дефекта1]],$AF$3:$AG$3,2,FALSE),"")</f>
        <v/>
      </c>
      <c r="L13" s="33"/>
      <c r="M13" s="33"/>
      <c r="N13" s="33"/>
      <c r="O13" s="33"/>
      <c r="P13" s="33"/>
      <c r="Q13" s="33"/>
      <c r="R13" s="34"/>
      <c r="S13" s="31"/>
      <c r="T13" s="31"/>
      <c r="U13" s="31"/>
      <c r="V13" s="35"/>
      <c r="W13" s="31"/>
      <c r="X13" s="31"/>
      <c r="Y13" s="6" t="str">
        <f t="shared" si="3"/>
        <v>Отправить сообщение</v>
      </c>
      <c r="Z13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4" spans="1:33" s="15" customFormat="1" ht="141.75" customHeight="1">
      <c r="A14" s="29"/>
      <c r="B14" s="22" t="str">
        <f>IF(Таблица3[[#This Row],[Дата блокировки в SAP]]&gt;0,NETWORKDAYS(Таблица3[[#This Row],[Дата блокировки в SAP]],$A$1,$AD$3:$AD$3),"")</f>
        <v/>
      </c>
      <c r="C14" s="10" t="str">
        <f>IF(Таблица3[[#This Row],[Дата блокировки в SAP]]&gt;0,WEEKNUM(Таблица3[[#This Row],[Дата блокировки в SAP]],2),"")</f>
        <v/>
      </c>
      <c r="D14" s="30"/>
      <c r="E14" s="10" t="str">
        <f>IFERROR(VLOOKUP(Таблица3[[#This Row],[SAP code]],Материалы,2,FALSE),"")</f>
        <v/>
      </c>
      <c r="F14" s="32"/>
      <c r="G14" s="31"/>
      <c r="H14" s="29"/>
      <c r="I14" s="31"/>
      <c r="J14" s="31"/>
      <c r="K14" s="23" t="str">
        <f>IFERROR(VLOOKUP(Таблица3[[#This Row],[Категория дефекта1]],$AF$3:$AG$3,2,FALSE),"")</f>
        <v/>
      </c>
      <c r="L14" s="33"/>
      <c r="M14" s="33"/>
      <c r="N14" s="33"/>
      <c r="O14" s="33"/>
      <c r="P14" s="33"/>
      <c r="Q14" s="33"/>
      <c r="R14" s="34"/>
      <c r="S14" s="31"/>
      <c r="T14" s="31"/>
      <c r="U14" s="31"/>
      <c r="V14" s="35"/>
      <c r="W14" s="31"/>
      <c r="X14" s="31"/>
      <c r="Y14" s="6" t="str">
        <f t="shared" si="3"/>
        <v>Отправить сообщение</v>
      </c>
      <c r="Z14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5" spans="1:33" s="15" customFormat="1" ht="117" customHeight="1">
      <c r="A15" s="29"/>
      <c r="B15" s="22" t="str">
        <f>IF(Таблица3[[#This Row],[Дата блокировки в SAP]]&gt;0,NETWORKDAYS(Таблица3[[#This Row],[Дата блокировки в SAP]],$A$1,$AD$3:$AD$3),"")</f>
        <v/>
      </c>
      <c r="C15" s="10" t="str">
        <f>IF(Таблица3[[#This Row],[Дата блокировки в SAP]]&gt;0,WEEKNUM(Таблица3[[#This Row],[Дата блокировки в SAP]],2),"")</f>
        <v/>
      </c>
      <c r="D15" s="30"/>
      <c r="E15" s="10" t="str">
        <f>IFERROR(VLOOKUP(Таблица3[[#This Row],[SAP code]],Материалы,2,FALSE),"")</f>
        <v/>
      </c>
      <c r="F15" s="32"/>
      <c r="G15" s="31"/>
      <c r="H15" s="29"/>
      <c r="I15" s="31"/>
      <c r="J15" s="31"/>
      <c r="K15" s="23" t="str">
        <f>IFERROR(VLOOKUP(Таблица3[[#This Row],[Категория дефекта1]],$AF$3:$AG$3,2,FALSE),"")</f>
        <v/>
      </c>
      <c r="L15" s="33"/>
      <c r="M15" s="33"/>
      <c r="N15" s="33"/>
      <c r="O15" s="33"/>
      <c r="P15" s="33"/>
      <c r="Q15" s="33"/>
      <c r="R15" s="34"/>
      <c r="S15" s="31"/>
      <c r="T15" s="31"/>
      <c r="U15" s="31"/>
      <c r="V15" s="35"/>
      <c r="W15" s="31"/>
      <c r="X15" s="31"/>
      <c r="Y15" s="6" t="str">
        <f t="shared" si="3"/>
        <v>Отправить сообщение</v>
      </c>
      <c r="Z15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6" spans="1:33" s="3" customFormat="1" ht="100.5" customHeight="1">
      <c r="A16" s="29"/>
      <c r="B16" s="22" t="str">
        <f>IF(Таблица3[[#This Row],[Дата блокировки в SAP]]&gt;0,NETWORKDAYS(Таблица3[[#This Row],[Дата блокировки в SAP]],$A$1,$AD$3:$AD$3),"")</f>
        <v/>
      </c>
      <c r="C16" s="10" t="str">
        <f>IF(Таблица3[[#This Row],[Дата блокировки в SAP]]&gt;0,WEEKNUM(Таблица3[[#This Row],[Дата блокировки в SAP]],2),"")</f>
        <v/>
      </c>
      <c r="D16" s="30"/>
      <c r="E16" s="10" t="str">
        <f>IFERROR(VLOOKUP(Таблица3[[#This Row],[SAP code]],Материалы,2,FALSE),"")</f>
        <v/>
      </c>
      <c r="F16" s="32"/>
      <c r="G16" s="31"/>
      <c r="H16" s="29"/>
      <c r="I16" s="31"/>
      <c r="J16" s="31"/>
      <c r="K16" s="23" t="str">
        <f>IFERROR(VLOOKUP(Таблица3[[#This Row],[Категория дефекта1]],$AF$3:$AG$3,2,FALSE),"")</f>
        <v/>
      </c>
      <c r="L16" s="33"/>
      <c r="M16" s="33"/>
      <c r="N16" s="33"/>
      <c r="O16" s="33"/>
      <c r="P16" s="33"/>
      <c r="Q16" s="33"/>
      <c r="R16" s="34"/>
      <c r="S16" s="31"/>
      <c r="T16" s="31"/>
      <c r="U16" s="31"/>
      <c r="V16" s="35"/>
      <c r="W16" s="31"/>
      <c r="X16" s="31"/>
      <c r="Y16" s="6" t="str">
        <f t="shared" si="3"/>
        <v>Отправить сообщение</v>
      </c>
      <c r="Z16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7" spans="1:26" s="13" customFormat="1" ht="103.8" customHeight="1">
      <c r="A17" s="29"/>
      <c r="B17" s="22" t="str">
        <f>IF(Таблица3[[#This Row],[Дата блокировки в SAP]]&gt;0,NETWORKDAYS(Таблица3[[#This Row],[Дата блокировки в SAP]],$A$1,$AD$3:$AD$3),"")</f>
        <v/>
      </c>
      <c r="C17" s="10" t="str">
        <f>IF(Таблица3[[#This Row],[Дата блокировки в SAP]]&gt;0,WEEKNUM(Таблица3[[#This Row],[Дата блокировки в SAP]],2),"")</f>
        <v/>
      </c>
      <c r="D17" s="30"/>
      <c r="E17" s="10" t="str">
        <f>IFERROR(VLOOKUP(Таблица3[[#This Row],[SAP code]],Материалы,2,FALSE),"")</f>
        <v/>
      </c>
      <c r="F17" s="32"/>
      <c r="G17" s="31"/>
      <c r="H17" s="29"/>
      <c r="I17" s="31"/>
      <c r="J17" s="31"/>
      <c r="K17" s="23" t="str">
        <f>IFERROR(VLOOKUP(Таблица3[[#This Row],[Категория дефекта1]],$AF$3:$AG$3,2,FALSE),"")</f>
        <v/>
      </c>
      <c r="L17" s="33"/>
      <c r="M17" s="33"/>
      <c r="N17" s="33"/>
      <c r="O17" s="33"/>
      <c r="P17" s="33"/>
      <c r="Q17" s="33"/>
      <c r="R17" s="34"/>
      <c r="S17" s="31"/>
      <c r="T17" s="31"/>
      <c r="U17" s="31"/>
      <c r="V17" s="35"/>
      <c r="W17" s="31"/>
      <c r="X17" s="31"/>
      <c r="Y17" s="6" t="str">
        <f t="shared" si="3"/>
        <v>Отправить сообщение</v>
      </c>
      <c r="Z17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8" spans="1:26" s="3" customFormat="1" ht="129.75" customHeight="1">
      <c r="A18" s="29"/>
      <c r="B18" s="22" t="str">
        <f>IF(Таблица3[[#This Row],[Дата блокировки в SAP]]&gt;0,NETWORKDAYS(Таблица3[[#This Row],[Дата блокировки в SAP]],$A$1,$AD$3:$AD$3),"")</f>
        <v/>
      </c>
      <c r="C18" s="10" t="str">
        <f>IF(Таблица3[[#This Row],[Дата блокировки в SAP]]&gt;0,WEEKNUM(Таблица3[[#This Row],[Дата блокировки в SAP]],2),"")</f>
        <v/>
      </c>
      <c r="D18" s="30"/>
      <c r="E18" s="10" t="str">
        <f>IFERROR(VLOOKUP(Таблица3[[#This Row],[SAP code]],Материалы,2,FALSE),"")</f>
        <v/>
      </c>
      <c r="F18" s="32"/>
      <c r="G18" s="31"/>
      <c r="H18" s="29"/>
      <c r="I18" s="31"/>
      <c r="J18" s="31"/>
      <c r="K18" s="23" t="str">
        <f>IFERROR(VLOOKUP(Таблица3[[#This Row],[Категория дефекта1]],$AF$3:$AG$3,2,FALSE),"")</f>
        <v/>
      </c>
      <c r="L18" s="33"/>
      <c r="M18" s="33"/>
      <c r="N18" s="33"/>
      <c r="O18" s="33"/>
      <c r="P18" s="33"/>
      <c r="Q18" s="33"/>
      <c r="R18" s="34"/>
      <c r="S18" s="31"/>
      <c r="T18" s="31"/>
      <c r="U18" s="31"/>
      <c r="V18" s="35"/>
      <c r="W18" s="31"/>
      <c r="X18" s="31"/>
      <c r="Y18" s="6" t="str">
        <f t="shared" si="3"/>
        <v>Отправить сообщение</v>
      </c>
      <c r="Z18" s="38" t="str">
        <f t="shared" si="2"/>
        <v xml:space="preserve">mailto:RUVYABLOCKSTOCK@internal.nestle.com?cc=,&amp;subject=Блокировка по качеству&amp;body=_%0AПартия %0AКол-во  уп%0AПричина %0AДействие </v>
      </c>
    </row>
    <row r="19" spans="1:26" s="11" customFormat="1" ht="111" customHeight="1">
      <c r="A19" s="29"/>
      <c r="B19" s="22" t="str">
        <f>IF(Таблица3[[#This Row],[Дата блокировки в SAP]]&gt;0,NETWORKDAYS(Таблица3[[#This Row],[Дата блокировки в SAP]],$A$1,$AD$3:$AD$3),"")</f>
        <v/>
      </c>
      <c r="C19" s="10" t="str">
        <f>IF(Таблица3[[#This Row],[Дата блокировки в SAP]]&gt;0,WEEKNUM(Таблица3[[#This Row],[Дата блокировки в SAP]],2),"")</f>
        <v/>
      </c>
      <c r="D19" s="30"/>
      <c r="E19" s="10" t="str">
        <f>IFERROR(VLOOKUP(Таблица3[[#This Row],[SAP code]],Материалы,2,FALSE),"")</f>
        <v/>
      </c>
      <c r="F19" s="32"/>
      <c r="G19" s="31"/>
      <c r="H19" s="29"/>
      <c r="I19" s="31"/>
      <c r="J19" s="31"/>
      <c r="K19" s="23" t="str">
        <f>IFERROR(VLOOKUP(Таблица3[[#This Row],[Категория дефекта1]],$AF$3:$AG$3,2,FALSE),"")</f>
        <v/>
      </c>
      <c r="L19" s="33"/>
      <c r="M19" s="33"/>
      <c r="N19" s="33"/>
      <c r="O19" s="33"/>
      <c r="P19" s="33"/>
      <c r="Q19" s="33"/>
      <c r="R19" s="34"/>
      <c r="S19" s="31"/>
      <c r="T19" s="31"/>
      <c r="U19" s="31"/>
      <c r="V19" s="35"/>
      <c r="W19" s="31"/>
      <c r="X19" s="31"/>
      <c r="Y19" s="6"/>
      <c r="Z19" s="36"/>
    </row>
    <row r="20" spans="1:26" s="11" customFormat="1" ht="228.75" customHeight="1">
      <c r="A20" s="29"/>
      <c r="B20" s="22" t="str">
        <f>IF(Таблица3[[#This Row],[Дата блокировки в SAP]]&gt;0,NETWORKDAYS(Таблица3[[#This Row],[Дата блокировки в SAP]],$A$1,$AD$3:$AD$3),"")</f>
        <v/>
      </c>
      <c r="C20" s="10" t="str">
        <f>IF(Таблица3[[#This Row],[Дата блокировки в SAP]]&gt;0,WEEKNUM(Таблица3[[#This Row],[Дата блокировки в SAP]],2),"")</f>
        <v/>
      </c>
      <c r="D20" s="30"/>
      <c r="E20" s="10" t="str">
        <f>IFERROR(VLOOKUP(Таблица3[[#This Row],[SAP code]],Материалы,2,FALSE),"")</f>
        <v/>
      </c>
      <c r="F20" s="32"/>
      <c r="G20" s="31"/>
      <c r="H20" s="29"/>
      <c r="I20" s="31"/>
      <c r="J20" s="31"/>
      <c r="K20" s="23" t="str">
        <f>IFERROR(VLOOKUP(Таблица3[[#This Row],[Категория дефекта1]],$AF$3:$AG$3,2,FALSE),"")</f>
        <v/>
      </c>
      <c r="L20" s="33"/>
      <c r="M20" s="33"/>
      <c r="N20" s="33"/>
      <c r="O20" s="33"/>
      <c r="P20" s="33"/>
      <c r="Q20" s="33"/>
      <c r="R20" s="34"/>
      <c r="S20" s="31"/>
      <c r="T20" s="31"/>
      <c r="U20" s="31"/>
      <c r="V20" s="35"/>
      <c r="W20" s="31"/>
      <c r="X20" s="31"/>
      <c r="Y20" s="6"/>
      <c r="Z20" s="36"/>
    </row>
    <row r="21" spans="1:26" s="11" customFormat="1" ht="144.75" customHeight="1">
      <c r="A21" s="29"/>
      <c r="B21" s="22" t="str">
        <f>IF(Таблица3[[#This Row],[Дата блокировки в SAP]]&gt;0,NETWORKDAYS(Таблица3[[#This Row],[Дата блокировки в SAP]],$A$1,$AD$3:$AD$3),"")</f>
        <v/>
      </c>
      <c r="C21" s="10" t="str">
        <f>IF(Таблица3[[#This Row],[Дата блокировки в SAP]]&gt;0,WEEKNUM(Таблица3[[#This Row],[Дата блокировки в SAP]],2),"")</f>
        <v/>
      </c>
      <c r="D21" s="30"/>
      <c r="E21" s="10" t="str">
        <f>IFERROR(VLOOKUP(Таблица3[[#This Row],[SAP code]],Материалы,2,FALSE),"")</f>
        <v/>
      </c>
      <c r="F21" s="32"/>
      <c r="G21" s="31"/>
      <c r="H21" s="29"/>
      <c r="I21" s="31"/>
      <c r="J21" s="31"/>
      <c r="K21" s="23" t="str">
        <f>IFERROR(VLOOKUP(Таблица3[[#This Row],[Категория дефекта1]],$AF$3:$AG$3,2,FALSE),"")</f>
        <v/>
      </c>
      <c r="L21" s="33"/>
      <c r="M21" s="33"/>
      <c r="N21" s="33"/>
      <c r="O21" s="33"/>
      <c r="P21" s="33"/>
      <c r="Q21" s="33"/>
      <c r="R21" s="34"/>
      <c r="S21" s="31"/>
      <c r="T21" s="31"/>
      <c r="U21" s="31"/>
      <c r="V21" s="35"/>
      <c r="W21" s="31"/>
      <c r="X21" s="31"/>
      <c r="Y21" s="6"/>
      <c r="Z21" s="36"/>
    </row>
    <row r="22" spans="1:26" s="11" customFormat="1" ht="144" customHeight="1">
      <c r="A22" s="29"/>
      <c r="B22" s="22" t="str">
        <f>IF(Таблица3[[#This Row],[Дата блокировки в SAP]]&gt;0,NETWORKDAYS(Таблица3[[#This Row],[Дата блокировки в SAP]],$A$1,$AD$3:$AD$3),"")</f>
        <v/>
      </c>
      <c r="C22" s="10" t="str">
        <f>IF(Таблица3[[#This Row],[Дата блокировки в SAP]]&gt;0,WEEKNUM(Таблица3[[#This Row],[Дата блокировки в SAP]],2),"")</f>
        <v/>
      </c>
      <c r="D22" s="30"/>
      <c r="E22" s="10" t="str">
        <f>IFERROR(VLOOKUP(Таблица3[[#This Row],[SAP code]],Материалы,2,FALSE),"")</f>
        <v/>
      </c>
      <c r="F22" s="32"/>
      <c r="G22" s="31"/>
      <c r="H22" s="29"/>
      <c r="I22" s="31"/>
      <c r="J22" s="31"/>
      <c r="K22" s="23" t="str">
        <f>IFERROR(VLOOKUP(Таблица3[[#This Row],[Категория дефекта1]],$AF$3:$AG$3,2,FALSE),"")</f>
        <v/>
      </c>
      <c r="L22" s="33"/>
      <c r="M22" s="33"/>
      <c r="N22" s="33"/>
      <c r="O22" s="33"/>
      <c r="P22" s="33"/>
      <c r="Q22" s="33"/>
      <c r="R22" s="34"/>
      <c r="S22" s="31"/>
      <c r="T22" s="31"/>
      <c r="U22" s="31"/>
      <c r="V22" s="35"/>
      <c r="W22" s="31"/>
      <c r="X22" s="31"/>
      <c r="Y22" s="6"/>
      <c r="Z22" s="36"/>
    </row>
    <row r="23" spans="1:26" s="11" customFormat="1" ht="251.25" customHeight="1">
      <c r="A23" s="29"/>
      <c r="B23" s="22" t="str">
        <f>IF(Таблица3[[#This Row],[Дата блокировки в SAP]]&gt;0,NETWORKDAYS(Таблица3[[#This Row],[Дата блокировки в SAP]],$A$1,$AD$3:$AD$3),"")</f>
        <v/>
      </c>
      <c r="C23" s="10" t="str">
        <f>IF(Таблица3[[#This Row],[Дата блокировки в SAP]]&gt;0,WEEKNUM(Таблица3[[#This Row],[Дата блокировки в SAP]],2),"")</f>
        <v/>
      </c>
      <c r="D23" s="30"/>
      <c r="E23" s="10" t="str">
        <f>IFERROR(VLOOKUP(Таблица3[[#This Row],[SAP code]],Материалы,2,FALSE),"")</f>
        <v/>
      </c>
      <c r="F23" s="32"/>
      <c r="G23" s="31"/>
      <c r="H23" s="29"/>
      <c r="I23" s="31"/>
      <c r="J23" s="31"/>
      <c r="K23" s="23" t="str">
        <f>IFERROR(VLOOKUP(Таблица3[[#This Row],[Категория дефекта1]],$AF$3:$AG$3,2,FALSE),"")</f>
        <v/>
      </c>
      <c r="L23" s="33"/>
      <c r="M23" s="33"/>
      <c r="N23" s="33"/>
      <c r="O23" s="33"/>
      <c r="P23" s="33"/>
      <c r="Q23" s="33"/>
      <c r="R23" s="34"/>
      <c r="S23" s="31"/>
      <c r="T23" s="31"/>
      <c r="U23" s="31"/>
      <c r="V23" s="35"/>
      <c r="W23" s="31"/>
      <c r="X23" s="31"/>
      <c r="Y23" s="6"/>
      <c r="Z23" s="36"/>
    </row>
    <row r="24" spans="1:26" s="11" customFormat="1" ht="121.5" customHeight="1">
      <c r="A24" s="29"/>
      <c r="B24" s="22" t="str">
        <f>IF(Таблица3[[#This Row],[Дата блокировки в SAP]]&gt;0,NETWORKDAYS(Таблица3[[#This Row],[Дата блокировки в SAP]],$A$1,$AD$3:$AD$3),"")</f>
        <v/>
      </c>
      <c r="C24" s="10" t="str">
        <f>IF(Таблица3[[#This Row],[Дата блокировки в SAP]]&gt;0,WEEKNUM(Таблица3[[#This Row],[Дата блокировки в SAP]],2),"")</f>
        <v/>
      </c>
      <c r="D24" s="30"/>
      <c r="E24" s="10" t="str">
        <f>IFERROR(VLOOKUP(Таблица3[[#This Row],[SAP code]],Материалы,2,FALSE),"")</f>
        <v/>
      </c>
      <c r="F24" s="32"/>
      <c r="G24" s="31"/>
      <c r="H24" s="29"/>
      <c r="I24" s="31"/>
      <c r="J24" s="31"/>
      <c r="K24" s="23" t="str">
        <f>IFERROR(VLOOKUP(Таблица3[[#This Row],[Категория дефекта1]],$AF$3:$AG$3,2,FALSE),"")</f>
        <v/>
      </c>
      <c r="L24" s="33"/>
      <c r="M24" s="33"/>
      <c r="N24" s="33"/>
      <c r="O24" s="33"/>
      <c r="P24" s="33"/>
      <c r="Q24" s="33"/>
      <c r="R24" s="34"/>
      <c r="S24" s="31"/>
      <c r="T24" s="31"/>
      <c r="U24" s="31"/>
      <c r="V24" s="35"/>
      <c r="W24" s="31"/>
      <c r="X24" s="31"/>
      <c r="Y24" s="6"/>
      <c r="Z24" s="36"/>
    </row>
    <row r="25" spans="1:26" s="11" customFormat="1" ht="145.5" customHeight="1">
      <c r="A25" s="29"/>
      <c r="B25" s="22" t="str">
        <f>IF(Таблица3[[#This Row],[Дата блокировки в SAP]]&gt;0,NETWORKDAYS(Таблица3[[#This Row],[Дата блокировки в SAP]],$A$1,$AD$3:$AD$3),"")</f>
        <v/>
      </c>
      <c r="C25" s="10" t="str">
        <f>IF(Таблица3[[#This Row],[Дата блокировки в SAP]]&gt;0,WEEKNUM(Таблица3[[#This Row],[Дата блокировки в SAP]],2),"")</f>
        <v/>
      </c>
      <c r="D25" s="30"/>
      <c r="E25" s="10" t="str">
        <f>IFERROR(VLOOKUP(Таблица3[[#This Row],[SAP code]],Материалы,2,FALSE),"")</f>
        <v/>
      </c>
      <c r="F25" s="32"/>
      <c r="G25" s="31"/>
      <c r="H25" s="29"/>
      <c r="I25" s="31"/>
      <c r="J25" s="31"/>
      <c r="K25" s="23" t="str">
        <f>IFERROR(VLOOKUP(Таблица3[[#This Row],[Категория дефекта1]],$AF$3:$AG$3,2,FALSE),"")</f>
        <v/>
      </c>
      <c r="L25" s="33"/>
      <c r="M25" s="33"/>
      <c r="N25" s="33"/>
      <c r="O25" s="33"/>
      <c r="P25" s="33"/>
      <c r="Q25" s="33"/>
      <c r="R25" s="34"/>
      <c r="S25" s="31"/>
      <c r="T25" s="31"/>
      <c r="U25" s="31"/>
      <c r="V25" s="35"/>
      <c r="W25" s="31"/>
      <c r="X25" s="31"/>
      <c r="Y25" s="6"/>
      <c r="Z25" s="36"/>
    </row>
    <row r="26" spans="1:26" s="16" customFormat="1" ht="61.5" customHeight="1">
      <c r="A26" s="29"/>
      <c r="B26" s="22" t="str">
        <f>IF(Таблица3[[#This Row],[Дата блокировки в SAP]]&gt;0,NETWORKDAYS(Таблица3[[#This Row],[Дата блокировки в SAP]],$A$1,$AD$3:$AD$3),"")</f>
        <v/>
      </c>
      <c r="C26" s="10" t="str">
        <f>IF(Таблица3[[#This Row],[Дата блокировки в SAP]]&gt;0,WEEKNUM(Таблица3[[#This Row],[Дата блокировки в SAP]],2),"")</f>
        <v/>
      </c>
      <c r="D26" s="30"/>
      <c r="E26" s="10" t="str">
        <f>IFERROR(VLOOKUP(Таблица3[[#This Row],[SAP code]],Материалы,2,FALSE),"")</f>
        <v/>
      </c>
      <c r="F26" s="32"/>
      <c r="G26" s="31"/>
      <c r="H26" s="29"/>
      <c r="I26" s="31"/>
      <c r="J26" s="31"/>
      <c r="K26" s="23" t="str">
        <f>IFERROR(VLOOKUP(Таблица3[[#This Row],[Категория дефекта1]],$AF$3:$AG$3,2,FALSE),"")</f>
        <v/>
      </c>
      <c r="L26" s="33"/>
      <c r="M26" s="33"/>
      <c r="N26" s="33"/>
      <c r="O26" s="33"/>
      <c r="P26" s="33"/>
      <c r="Q26" s="33"/>
      <c r="R26" s="34"/>
      <c r="S26" s="31"/>
      <c r="T26" s="31"/>
      <c r="U26" s="31"/>
      <c r="V26" s="35"/>
      <c r="W26" s="31"/>
      <c r="X26" s="31"/>
      <c r="Y26" s="6"/>
      <c r="Z26" s="36"/>
    </row>
    <row r="27" spans="1:26" s="11" customFormat="1" ht="16.2">
      <c r="A27" s="29"/>
      <c r="B27" s="22" t="str">
        <f>IF(Таблица3[[#This Row],[Дата блокировки в SAP]]&gt;0,NETWORKDAYS(Таблица3[[#This Row],[Дата блокировки в SAP]],$A$1,$AD$3:$AD$3),"")</f>
        <v/>
      </c>
      <c r="C27" s="10" t="str">
        <f>IF(Таблица3[[#This Row],[Дата блокировки в SAP]]&gt;0,WEEKNUM(Таблица3[[#This Row],[Дата блокировки в SAP]],2),"")</f>
        <v/>
      </c>
      <c r="D27" s="30"/>
      <c r="E27" s="10" t="str">
        <f>IFERROR(VLOOKUP(Таблица3[[#This Row],[SAP code]],Материалы,2,FALSE),"")</f>
        <v/>
      </c>
      <c r="F27" s="32"/>
      <c r="G27" s="31"/>
      <c r="H27" s="29"/>
      <c r="I27" s="31"/>
      <c r="J27" s="31"/>
      <c r="K27" s="23" t="str">
        <f>IFERROR(VLOOKUP(Таблица3[[#This Row],[Категория дефекта1]],$AF$3:$AG$3,2,FALSE),"")</f>
        <v/>
      </c>
      <c r="L27" s="33"/>
      <c r="M27" s="33"/>
      <c r="N27" s="33"/>
      <c r="O27" s="33"/>
      <c r="P27" s="33"/>
      <c r="Q27" s="33"/>
      <c r="R27" s="34"/>
      <c r="S27" s="31"/>
      <c r="T27" s="31"/>
      <c r="U27" s="31"/>
      <c r="V27" s="35"/>
      <c r="W27" s="31"/>
      <c r="X27" s="31"/>
      <c r="Y27" s="6"/>
      <c r="Z27" s="36"/>
    </row>
    <row r="28" spans="1:26" s="11" customFormat="1" ht="16.2">
      <c r="A28" s="29"/>
      <c r="B28" s="22" t="str">
        <f>IF(Таблица3[[#This Row],[Дата блокировки в SAP]]&gt;0,NETWORKDAYS(Таблица3[[#This Row],[Дата блокировки в SAP]],$A$1,$AD$3:$AD$3),"")</f>
        <v/>
      </c>
      <c r="C28" s="10" t="str">
        <f>IF(Таблица3[[#This Row],[Дата блокировки в SAP]]&gt;0,WEEKNUM(Таблица3[[#This Row],[Дата блокировки в SAP]],2),"")</f>
        <v/>
      </c>
      <c r="D28" s="30"/>
      <c r="E28" s="10" t="str">
        <f>IFERROR(VLOOKUP(Таблица3[[#This Row],[SAP code]],Материалы,2,FALSE),"")</f>
        <v/>
      </c>
      <c r="F28" s="32"/>
      <c r="G28" s="31"/>
      <c r="H28" s="29"/>
      <c r="I28" s="31"/>
      <c r="J28" s="31"/>
      <c r="K28" s="23" t="str">
        <f>IFERROR(VLOOKUP(Таблица3[[#This Row],[Категория дефекта1]],$AF$3:$AG$3,2,FALSE),"")</f>
        <v/>
      </c>
      <c r="L28" s="33"/>
      <c r="M28" s="33"/>
      <c r="N28" s="33"/>
      <c r="O28" s="33"/>
      <c r="P28" s="33"/>
      <c r="Q28" s="33"/>
      <c r="R28" s="34"/>
      <c r="S28" s="31"/>
      <c r="T28" s="31"/>
      <c r="U28" s="31"/>
      <c r="V28" s="35"/>
      <c r="W28" s="31"/>
      <c r="X28" s="31"/>
      <c r="Y28" s="6"/>
      <c r="Z28" s="36"/>
    </row>
    <row r="29" spans="1:26" s="11" customFormat="1" ht="40.5" customHeight="1">
      <c r="A29" s="29"/>
      <c r="B29" s="22" t="str">
        <f>IF(Таблица3[[#This Row],[Дата блокировки в SAP]]&gt;0,NETWORKDAYS(Таблица3[[#This Row],[Дата блокировки в SAP]],$A$1,$AD$3:$AD$3),"")</f>
        <v/>
      </c>
      <c r="C29" s="10" t="str">
        <f>IF(Таблица3[[#This Row],[Дата блокировки в SAP]]&gt;0,WEEKNUM(Таблица3[[#This Row],[Дата блокировки в SAP]],2),"")</f>
        <v/>
      </c>
      <c r="D29" s="30"/>
      <c r="E29" s="10" t="str">
        <f>IFERROR(VLOOKUP(Таблица3[[#This Row],[SAP code]],Материалы,2,FALSE),"")</f>
        <v/>
      </c>
      <c r="F29" s="32"/>
      <c r="G29" s="31"/>
      <c r="H29" s="29"/>
      <c r="I29" s="31"/>
      <c r="J29" s="31"/>
      <c r="K29" s="23" t="str">
        <f>IFERROR(VLOOKUP(Таблица3[[#This Row],[Категория дефекта1]],$AF$3:$AG$3,2,FALSE),"")</f>
        <v/>
      </c>
      <c r="L29" s="33"/>
      <c r="M29" s="33"/>
      <c r="N29" s="33"/>
      <c r="O29" s="33"/>
      <c r="P29" s="33"/>
      <c r="Q29" s="33"/>
      <c r="R29" s="34"/>
      <c r="S29" s="31"/>
      <c r="T29" s="31"/>
      <c r="U29" s="31"/>
      <c r="V29" s="35"/>
      <c r="W29" s="31"/>
      <c r="X29" s="31"/>
      <c r="Y29" s="6"/>
      <c r="Z29" s="36"/>
    </row>
    <row r="30" spans="1:26" s="11" customFormat="1" ht="16.2">
      <c r="A30" s="29"/>
      <c r="B30" s="22" t="str">
        <f>IF(Таблица3[[#This Row],[Дата блокировки в SAP]]&gt;0,NETWORKDAYS(Таблица3[[#This Row],[Дата блокировки в SAP]],$A$1,$AD$3:$AD$3),"")</f>
        <v/>
      </c>
      <c r="C30" s="10" t="str">
        <f>IF(Таблица3[[#This Row],[Дата блокировки в SAP]]&gt;0,WEEKNUM(Таблица3[[#This Row],[Дата блокировки в SAP]],2),"")</f>
        <v/>
      </c>
      <c r="D30" s="30"/>
      <c r="E30" s="10" t="str">
        <f>IFERROR(VLOOKUP(Таблица3[[#This Row],[SAP code]],Материалы,2,FALSE),"")</f>
        <v/>
      </c>
      <c r="F30" s="32"/>
      <c r="G30" s="31"/>
      <c r="H30" s="29"/>
      <c r="I30" s="31"/>
      <c r="J30" s="31"/>
      <c r="K30" s="23" t="str">
        <f>IFERROR(VLOOKUP(Таблица3[[#This Row],[Категория дефекта1]],$AF$3:$AG$3,2,FALSE),"")</f>
        <v/>
      </c>
      <c r="L30" s="33"/>
      <c r="M30" s="33"/>
      <c r="N30" s="33"/>
      <c r="O30" s="33"/>
      <c r="P30" s="33"/>
      <c r="Q30" s="33"/>
      <c r="R30" s="34"/>
      <c r="S30" s="31"/>
      <c r="T30" s="31"/>
      <c r="U30" s="31"/>
      <c r="V30" s="35"/>
      <c r="W30" s="31"/>
      <c r="X30" s="31"/>
      <c r="Y30" s="6"/>
      <c r="Z30" s="36"/>
    </row>
    <row r="31" spans="1:26" s="3" customFormat="1" ht="30" customHeight="1">
      <c r="A31" s="29"/>
      <c r="B31" s="22" t="str">
        <f>IF(Таблица3[[#This Row],[Дата блокировки в SAP]]&gt;0,NETWORKDAYS(Таблица3[[#This Row],[Дата блокировки в SAP]],$A$1,$AD$3:$AD$3),"")</f>
        <v/>
      </c>
      <c r="C31" s="10" t="str">
        <f>IF(Таблица3[[#This Row],[Дата блокировки в SAP]]&gt;0,WEEKNUM(Таблица3[[#This Row],[Дата блокировки в SAP]],2),"")</f>
        <v/>
      </c>
      <c r="D31" s="30"/>
      <c r="E31" s="10" t="str">
        <f>IFERROR(VLOOKUP(Таблица3[[#This Row],[SAP code]],Материалы,2,FALSE),"")</f>
        <v/>
      </c>
      <c r="F31" s="32"/>
      <c r="G31" s="31"/>
      <c r="H31" s="29"/>
      <c r="I31" s="31"/>
      <c r="J31" s="31"/>
      <c r="K31" s="23" t="str">
        <f>IFERROR(VLOOKUP(Таблица3[[#This Row],[Категория дефекта1]],$AF$3:$AG$3,2,FALSE),"")</f>
        <v/>
      </c>
      <c r="L31" s="33"/>
      <c r="M31" s="33"/>
      <c r="N31" s="33"/>
      <c r="O31" s="33"/>
      <c r="P31" s="33"/>
      <c r="Q31" s="33"/>
      <c r="R31" s="34"/>
      <c r="S31" s="31"/>
      <c r="T31" s="31"/>
      <c r="U31" s="31"/>
      <c r="V31" s="35"/>
      <c r="W31" s="31"/>
      <c r="X31" s="31"/>
      <c r="Y31" s="6"/>
      <c r="Z31" s="36"/>
    </row>
    <row r="32" spans="1:26" s="3" customFormat="1" ht="16.2">
      <c r="A32" s="29"/>
      <c r="B32" s="22" t="str">
        <f>IF(Таблица3[[#This Row],[Дата блокировки в SAP]]&gt;0,NETWORKDAYS(Таблица3[[#This Row],[Дата блокировки в SAP]],$A$1,$AD$3:$AD$3),"")</f>
        <v/>
      </c>
      <c r="C32" s="10" t="str">
        <f>IF(Таблица3[[#This Row],[Дата блокировки в SAP]]&gt;0,WEEKNUM(Таблица3[[#This Row],[Дата блокировки в SAP]],2),"")</f>
        <v/>
      </c>
      <c r="D32" s="30"/>
      <c r="E32" s="10" t="str">
        <f>IFERROR(VLOOKUP(Таблица3[[#This Row],[SAP code]],Материалы,2,FALSE),"")</f>
        <v/>
      </c>
      <c r="F32" s="32"/>
      <c r="G32" s="31"/>
      <c r="H32" s="29"/>
      <c r="I32" s="31"/>
      <c r="J32" s="31"/>
      <c r="K32" s="23" t="str">
        <f>IFERROR(VLOOKUP(Таблица3[[#This Row],[Категория дефекта1]],$AF$3:$AG$3,2,FALSE),"")</f>
        <v/>
      </c>
      <c r="L32" s="33"/>
      <c r="M32" s="33"/>
      <c r="N32" s="33"/>
      <c r="O32" s="33"/>
      <c r="P32" s="33"/>
      <c r="Q32" s="33"/>
      <c r="R32" s="34"/>
      <c r="S32" s="31"/>
      <c r="T32" s="31"/>
      <c r="U32" s="31"/>
      <c r="V32" s="35"/>
      <c r="W32" s="31"/>
      <c r="X32" s="31"/>
      <c r="Y32" s="6"/>
      <c r="Z32" s="36"/>
    </row>
    <row r="33" spans="1:26" s="3" customFormat="1" ht="16.2">
      <c r="A33" s="29"/>
      <c r="B33" s="22" t="str">
        <f>IF(Таблица3[[#This Row],[Дата блокировки в SAP]]&gt;0,NETWORKDAYS(Таблица3[[#This Row],[Дата блокировки в SAP]],$A$1,$AD$3:$AD$3),"")</f>
        <v/>
      </c>
      <c r="C33" s="10" t="str">
        <f>IF(Таблица3[[#This Row],[Дата блокировки в SAP]]&gt;0,WEEKNUM(Таблица3[[#This Row],[Дата блокировки в SAP]],2),"")</f>
        <v/>
      </c>
      <c r="D33" s="30"/>
      <c r="E33" s="10" t="str">
        <f>IFERROR(VLOOKUP(Таблица3[[#This Row],[SAP code]],Материалы,2,FALSE),"")</f>
        <v/>
      </c>
      <c r="F33" s="32"/>
      <c r="G33" s="31"/>
      <c r="H33" s="29"/>
      <c r="I33" s="31"/>
      <c r="J33" s="31"/>
      <c r="K33" s="23" t="str">
        <f>IFERROR(VLOOKUP(Таблица3[[#This Row],[Категория дефекта1]],$AF$3:$AG$3,2,FALSE),"")</f>
        <v/>
      </c>
      <c r="L33" s="33"/>
      <c r="M33" s="33"/>
      <c r="N33" s="33"/>
      <c r="O33" s="33"/>
      <c r="P33" s="33"/>
      <c r="Q33" s="33"/>
      <c r="R33" s="34"/>
      <c r="S33" s="31"/>
      <c r="T33" s="31"/>
      <c r="U33" s="31"/>
      <c r="V33" s="35"/>
      <c r="W33" s="31"/>
      <c r="X33" s="31"/>
      <c r="Y33" s="6"/>
      <c r="Z33" s="36"/>
    </row>
    <row r="34" spans="1:26" s="3" customFormat="1" ht="16.2">
      <c r="A34" s="29"/>
      <c r="B34" s="22" t="str">
        <f>IF(Таблица3[[#This Row],[Дата блокировки в SAP]]&gt;0,NETWORKDAYS(Таблица3[[#This Row],[Дата блокировки в SAP]],$A$1,$AD$3:$AD$3),"")</f>
        <v/>
      </c>
      <c r="C34" s="10" t="str">
        <f>IF(Таблица3[[#This Row],[Дата блокировки в SAP]]&gt;0,WEEKNUM(Таблица3[[#This Row],[Дата блокировки в SAP]],2),"")</f>
        <v/>
      </c>
      <c r="D34" s="30"/>
      <c r="E34" s="10" t="str">
        <f>IFERROR(VLOOKUP(Таблица3[[#This Row],[SAP code]],Материалы,2,FALSE),"")</f>
        <v/>
      </c>
      <c r="F34" s="32"/>
      <c r="G34" s="31"/>
      <c r="H34" s="29"/>
      <c r="I34" s="31"/>
      <c r="J34" s="31"/>
      <c r="K34" s="23" t="str">
        <f>IFERROR(VLOOKUP(Таблица3[[#This Row],[Категория дефекта1]],$AF$3:$AG$3,2,FALSE),"")</f>
        <v/>
      </c>
      <c r="L34" s="33"/>
      <c r="M34" s="33"/>
      <c r="N34" s="33"/>
      <c r="O34" s="33"/>
      <c r="P34" s="33"/>
      <c r="Q34" s="33"/>
      <c r="R34" s="34"/>
      <c r="S34" s="31"/>
      <c r="T34" s="31"/>
      <c r="U34" s="31"/>
      <c r="V34" s="35"/>
      <c r="W34" s="31"/>
      <c r="X34" s="31"/>
      <c r="Y34" s="6"/>
      <c r="Z34" s="36"/>
    </row>
    <row r="35" spans="1:26" s="3" customFormat="1" ht="16.2">
      <c r="A35" s="29"/>
      <c r="B35" s="22" t="str">
        <f>IF(Таблица3[[#This Row],[Дата блокировки в SAP]]&gt;0,NETWORKDAYS(Таблица3[[#This Row],[Дата блокировки в SAP]],$A$1,$AD$3:$AD$3),"")</f>
        <v/>
      </c>
      <c r="C35" s="10" t="str">
        <f>IF(Таблица3[[#This Row],[Дата блокировки в SAP]]&gt;0,WEEKNUM(Таблица3[[#This Row],[Дата блокировки в SAP]],2),"")</f>
        <v/>
      </c>
      <c r="D35" s="30"/>
      <c r="E35" s="10" t="str">
        <f>IFERROR(VLOOKUP(Таблица3[[#This Row],[SAP code]],Материалы,2,FALSE),"")</f>
        <v/>
      </c>
      <c r="F35" s="32"/>
      <c r="G35" s="31"/>
      <c r="H35" s="29"/>
      <c r="I35" s="31"/>
      <c r="J35" s="31"/>
      <c r="K35" s="23" t="str">
        <f>IFERROR(VLOOKUP(Таблица3[[#This Row],[Категория дефекта1]],$AF$3:$AG$3,2,FALSE),"")</f>
        <v/>
      </c>
      <c r="L35" s="33"/>
      <c r="M35" s="33"/>
      <c r="N35" s="33"/>
      <c r="O35" s="33"/>
      <c r="P35" s="33"/>
      <c r="Q35" s="33"/>
      <c r="R35" s="34"/>
      <c r="S35" s="31"/>
      <c r="T35" s="31"/>
      <c r="U35" s="31"/>
      <c r="V35" s="35"/>
      <c r="W35" s="31"/>
      <c r="X35" s="31"/>
      <c r="Y35" s="6"/>
      <c r="Z35" s="36"/>
    </row>
    <row r="36" spans="1:26" s="3" customFormat="1" ht="16.2">
      <c r="A36" s="29"/>
      <c r="B36" s="22" t="str">
        <f>IF(Таблица3[[#This Row],[Дата блокировки в SAP]]&gt;0,NETWORKDAYS(Таблица3[[#This Row],[Дата блокировки в SAP]],$A$1,$AD$3:$AD$3),"")</f>
        <v/>
      </c>
      <c r="C36" s="10" t="str">
        <f>IF(Таблица3[[#This Row],[Дата блокировки в SAP]]&gt;0,WEEKNUM(Таблица3[[#This Row],[Дата блокировки в SAP]],2),"")</f>
        <v/>
      </c>
      <c r="D36" s="30"/>
      <c r="E36" s="10" t="str">
        <f>IFERROR(VLOOKUP(Таблица3[[#This Row],[SAP code]],Материалы,2,FALSE),"")</f>
        <v/>
      </c>
      <c r="F36" s="32"/>
      <c r="G36" s="31"/>
      <c r="H36" s="29"/>
      <c r="I36" s="31"/>
      <c r="J36" s="31"/>
      <c r="K36" s="23" t="str">
        <f>IFERROR(VLOOKUP(Таблица3[[#This Row],[Категория дефекта1]],$AF$3:$AG$3,2,FALSE),"")</f>
        <v/>
      </c>
      <c r="L36" s="33"/>
      <c r="M36" s="33"/>
      <c r="N36" s="33"/>
      <c r="O36" s="33"/>
      <c r="P36" s="33"/>
      <c r="Q36" s="33"/>
      <c r="R36" s="34"/>
      <c r="S36" s="31"/>
      <c r="T36" s="31"/>
      <c r="U36" s="31"/>
      <c r="V36" s="35"/>
      <c r="W36" s="31"/>
      <c r="X36" s="31"/>
      <c r="Y36" s="6"/>
      <c r="Z36" s="36"/>
    </row>
    <row r="37" spans="1:26" s="3" customFormat="1" ht="16.2">
      <c r="A37" s="29"/>
      <c r="B37" s="22" t="str">
        <f>IF(Таблица3[[#This Row],[Дата блокировки в SAP]]&gt;0,NETWORKDAYS(Таблица3[[#This Row],[Дата блокировки в SAP]],$A$1,$AD$3:$AD$3),"")</f>
        <v/>
      </c>
      <c r="C37" s="10" t="str">
        <f>IF(Таблица3[[#This Row],[Дата блокировки в SAP]]&gt;0,WEEKNUM(Таблица3[[#This Row],[Дата блокировки в SAP]],2),"")</f>
        <v/>
      </c>
      <c r="D37" s="30"/>
      <c r="E37" s="10" t="str">
        <f>IFERROR(VLOOKUP(Таблица3[[#This Row],[SAP code]],Материалы,2,FALSE),"")</f>
        <v/>
      </c>
      <c r="F37" s="32"/>
      <c r="G37" s="31"/>
      <c r="H37" s="29"/>
      <c r="I37" s="31"/>
      <c r="J37" s="31"/>
      <c r="K37" s="23" t="str">
        <f>IFERROR(VLOOKUP(Таблица3[[#This Row],[Категория дефекта1]],$AF$3:$AG$3,2,FALSE),"")</f>
        <v/>
      </c>
      <c r="L37" s="33"/>
      <c r="M37" s="33"/>
      <c r="N37" s="33"/>
      <c r="O37" s="33"/>
      <c r="P37" s="33"/>
      <c r="Q37" s="33"/>
      <c r="R37" s="34"/>
      <c r="S37" s="31"/>
      <c r="T37" s="31"/>
      <c r="U37" s="31"/>
      <c r="V37" s="35"/>
      <c r="W37" s="31"/>
      <c r="X37" s="31"/>
      <c r="Y37" s="6"/>
      <c r="Z37" s="36"/>
    </row>
    <row r="38" spans="1:26" s="3" customFormat="1" ht="16.2">
      <c r="A38" s="29"/>
      <c r="B38" s="22" t="str">
        <f>IF(Таблица3[[#This Row],[Дата блокировки в SAP]]&gt;0,NETWORKDAYS(Таблица3[[#This Row],[Дата блокировки в SAP]],$A$1,$AD$3:$AD$3),"")</f>
        <v/>
      </c>
      <c r="C38" s="10" t="str">
        <f>IF(Таблица3[[#This Row],[Дата блокировки в SAP]]&gt;0,WEEKNUM(Таблица3[[#This Row],[Дата блокировки в SAP]],2),"")</f>
        <v/>
      </c>
      <c r="D38" s="30"/>
      <c r="E38" s="10" t="str">
        <f>IFERROR(VLOOKUP(Таблица3[[#This Row],[SAP code]],Материалы,2,FALSE),"")</f>
        <v/>
      </c>
      <c r="F38" s="32"/>
      <c r="G38" s="31"/>
      <c r="H38" s="29"/>
      <c r="I38" s="31"/>
      <c r="J38" s="31"/>
      <c r="K38" s="23" t="str">
        <f>IFERROR(VLOOKUP(Таблица3[[#This Row],[Категория дефекта1]],$AF$3:$AG$3,2,FALSE),"")</f>
        <v/>
      </c>
      <c r="L38" s="33"/>
      <c r="M38" s="33"/>
      <c r="N38" s="33"/>
      <c r="O38" s="33"/>
      <c r="P38" s="33"/>
      <c r="Q38" s="33"/>
      <c r="R38" s="34"/>
      <c r="S38" s="31"/>
      <c r="T38" s="31"/>
      <c r="U38" s="31"/>
      <c r="V38" s="35"/>
      <c r="W38" s="31"/>
      <c r="X38" s="31"/>
      <c r="Y38" s="6"/>
      <c r="Z38" s="36"/>
    </row>
    <row r="39" spans="1:26" s="3" customFormat="1" ht="16.2">
      <c r="A39" s="29"/>
      <c r="B39" s="22" t="str">
        <f>IF(Таблица3[[#This Row],[Дата блокировки в SAP]]&gt;0,NETWORKDAYS(Таблица3[[#This Row],[Дата блокировки в SAP]],$A$1,$AD$3:$AD$3),"")</f>
        <v/>
      </c>
      <c r="C39" s="10" t="str">
        <f>IF(Таблица3[[#This Row],[Дата блокировки в SAP]]&gt;0,WEEKNUM(Таблица3[[#This Row],[Дата блокировки в SAP]],2),"")</f>
        <v/>
      </c>
      <c r="D39" s="30"/>
      <c r="E39" s="10" t="str">
        <f>IFERROR(VLOOKUP(Таблица3[[#This Row],[SAP code]],Материалы,2,FALSE),"")</f>
        <v/>
      </c>
      <c r="F39" s="32"/>
      <c r="G39" s="31"/>
      <c r="H39" s="29"/>
      <c r="I39" s="31"/>
      <c r="J39" s="31"/>
      <c r="K39" s="23" t="str">
        <f>IFERROR(VLOOKUP(Таблица3[[#This Row],[Категория дефекта1]],$AF$3:$AG$3,2,FALSE),"")</f>
        <v/>
      </c>
      <c r="L39" s="33"/>
      <c r="M39" s="33"/>
      <c r="N39" s="33"/>
      <c r="O39" s="33"/>
      <c r="P39" s="33"/>
      <c r="Q39" s="33"/>
      <c r="R39" s="34"/>
      <c r="S39" s="31"/>
      <c r="T39" s="31"/>
      <c r="U39" s="31"/>
      <c r="V39" s="35"/>
      <c r="W39" s="31"/>
      <c r="X39" s="31"/>
      <c r="Y39" s="6"/>
      <c r="Z39" s="36"/>
    </row>
    <row r="40" spans="1:26" s="3" customFormat="1" ht="16.2">
      <c r="A40" s="29"/>
      <c r="B40" s="22" t="str">
        <f>IF(Таблица3[[#This Row],[Дата блокировки в SAP]]&gt;0,NETWORKDAYS(Таблица3[[#This Row],[Дата блокировки в SAP]],$A$1,$AD$3:$AD$3),"")</f>
        <v/>
      </c>
      <c r="C40" s="10" t="str">
        <f>IF(Таблица3[[#This Row],[Дата блокировки в SAP]]&gt;0,WEEKNUM(Таблица3[[#This Row],[Дата блокировки в SAP]],2),"")</f>
        <v/>
      </c>
      <c r="D40" s="30"/>
      <c r="E40" s="10" t="str">
        <f>IFERROR(VLOOKUP(Таблица3[[#This Row],[SAP code]],Материалы,2,FALSE),"")</f>
        <v/>
      </c>
      <c r="F40" s="32"/>
      <c r="G40" s="31"/>
      <c r="H40" s="29"/>
      <c r="I40" s="31"/>
      <c r="J40" s="31"/>
      <c r="K40" s="23" t="str">
        <f>IFERROR(VLOOKUP(Таблица3[[#This Row],[Категория дефекта1]],$AF$3:$AG$3,2,FALSE),"")</f>
        <v/>
      </c>
      <c r="L40" s="33"/>
      <c r="M40" s="33"/>
      <c r="N40" s="33"/>
      <c r="O40" s="33"/>
      <c r="P40" s="33"/>
      <c r="Q40" s="33"/>
      <c r="R40" s="34"/>
      <c r="S40" s="31"/>
      <c r="T40" s="31"/>
      <c r="U40" s="31"/>
      <c r="V40" s="35"/>
      <c r="W40" s="31"/>
      <c r="X40" s="31"/>
      <c r="Y40" s="6"/>
      <c r="Z40" s="36"/>
    </row>
    <row r="41" spans="1:26" s="3" customFormat="1" ht="52.5" customHeight="1">
      <c r="A41" s="29"/>
      <c r="B41" s="22" t="str">
        <f>IF(Таблица3[[#This Row],[Дата блокировки в SAP]]&gt;0,NETWORKDAYS(Таблица3[[#This Row],[Дата блокировки в SAP]],$A$1,$AD$3:$AD$3),"")</f>
        <v/>
      </c>
      <c r="C41" s="10" t="str">
        <f>IF(Таблица3[[#This Row],[Дата блокировки в SAP]]&gt;0,WEEKNUM(Таблица3[[#This Row],[Дата блокировки в SAP]],2),"")</f>
        <v/>
      </c>
      <c r="D41" s="30"/>
      <c r="E41" s="10" t="str">
        <f>IFERROR(VLOOKUP(Таблица3[[#This Row],[SAP code]],Материалы,2,FALSE),"")</f>
        <v/>
      </c>
      <c r="F41" s="32"/>
      <c r="G41" s="31"/>
      <c r="H41" s="29"/>
      <c r="I41" s="31"/>
      <c r="J41" s="31"/>
      <c r="K41" s="23" t="str">
        <f>IFERROR(VLOOKUP(Таблица3[[#This Row],[Категория дефекта1]],$AF$3:$AG$3,2,FALSE),"")</f>
        <v/>
      </c>
      <c r="L41" s="33"/>
      <c r="M41" s="33"/>
      <c r="N41" s="33"/>
      <c r="O41" s="33"/>
      <c r="P41" s="33"/>
      <c r="Q41" s="33"/>
      <c r="R41" s="34"/>
      <c r="S41" s="31"/>
      <c r="T41" s="31"/>
      <c r="U41" s="31"/>
      <c r="V41" s="35"/>
      <c r="W41" s="31"/>
      <c r="X41" s="31"/>
      <c r="Y41" s="6"/>
      <c r="Z41" s="36"/>
    </row>
    <row r="42" spans="1:26" s="3" customFormat="1" ht="78.75" customHeight="1">
      <c r="A42" s="29"/>
      <c r="B42" s="22" t="str">
        <f>IF(Таблица3[[#This Row],[Дата блокировки в SAP]]&gt;0,NETWORKDAYS(Таблица3[[#This Row],[Дата блокировки в SAP]],$A$1,$AD$3:$AD$3),"")</f>
        <v/>
      </c>
      <c r="C42" s="10" t="str">
        <f>IF(Таблица3[[#This Row],[Дата блокировки в SAP]]&gt;0,WEEKNUM(Таблица3[[#This Row],[Дата блокировки в SAP]],2),"")</f>
        <v/>
      </c>
      <c r="D42" s="30"/>
      <c r="E42" s="10" t="str">
        <f>IFERROR(VLOOKUP(Таблица3[[#This Row],[SAP code]],Материалы,2,FALSE),"")</f>
        <v/>
      </c>
      <c r="F42" s="32"/>
      <c r="G42" s="31"/>
      <c r="H42" s="29"/>
      <c r="I42" s="31"/>
      <c r="J42" s="31"/>
      <c r="K42" s="23" t="str">
        <f>IFERROR(VLOOKUP(Таблица3[[#This Row],[Категория дефекта1]],$AF$3:$AG$3,2,FALSE),"")</f>
        <v/>
      </c>
      <c r="L42" s="33"/>
      <c r="M42" s="33"/>
      <c r="N42" s="33"/>
      <c r="O42" s="33"/>
      <c r="P42" s="33"/>
      <c r="Q42" s="33"/>
      <c r="R42" s="34"/>
      <c r="S42" s="31"/>
      <c r="T42" s="31"/>
      <c r="U42" s="31"/>
      <c r="V42" s="35"/>
      <c r="W42" s="31"/>
      <c r="X42" s="31"/>
      <c r="Y42" s="6"/>
      <c r="Z42" s="36"/>
    </row>
    <row r="43" spans="1:26" s="3" customFormat="1" ht="97.5" customHeight="1">
      <c r="A43" s="29"/>
      <c r="B43" s="22" t="str">
        <f>IF(Таблица3[[#This Row],[Дата блокировки в SAP]]&gt;0,NETWORKDAYS(Таблица3[[#This Row],[Дата блокировки в SAP]],$A$1,$AD$3:$AD$3),"")</f>
        <v/>
      </c>
      <c r="C43" s="10" t="str">
        <f>IF(Таблица3[[#This Row],[Дата блокировки в SAP]]&gt;0,WEEKNUM(Таблица3[[#This Row],[Дата блокировки в SAP]],2),"")</f>
        <v/>
      </c>
      <c r="D43" s="30"/>
      <c r="E43" s="10" t="str">
        <f>IFERROR(VLOOKUP(Таблица3[[#This Row],[SAP code]],Материалы,2,FALSE),"")</f>
        <v/>
      </c>
      <c r="F43" s="32"/>
      <c r="G43" s="31"/>
      <c r="H43" s="29"/>
      <c r="I43" s="31"/>
      <c r="J43" s="31"/>
      <c r="K43" s="23" t="str">
        <f>IFERROR(VLOOKUP(Таблица3[[#This Row],[Категория дефекта1]],$AF$3:$AG$3,2,FALSE),"")</f>
        <v/>
      </c>
      <c r="L43" s="33"/>
      <c r="M43" s="33"/>
      <c r="N43" s="33"/>
      <c r="O43" s="33"/>
      <c r="P43" s="33"/>
      <c r="Q43" s="33"/>
      <c r="R43" s="34"/>
      <c r="S43" s="31"/>
      <c r="T43" s="31"/>
      <c r="U43" s="31"/>
      <c r="V43" s="35"/>
      <c r="W43" s="31"/>
      <c r="X43" s="31"/>
      <c r="Y43" s="6"/>
      <c r="Z43" s="36"/>
    </row>
    <row r="44" spans="1:26" s="3" customFormat="1" ht="16.2">
      <c r="A44" s="29"/>
      <c r="B44" s="22" t="str">
        <f>IF(Таблица3[[#This Row],[Дата блокировки в SAP]]&gt;0,NETWORKDAYS(Таблица3[[#This Row],[Дата блокировки в SAP]],$A$1,$AD$3:$AD$3),"")</f>
        <v/>
      </c>
      <c r="C44" s="10" t="str">
        <f>IF(Таблица3[[#This Row],[Дата блокировки в SAP]]&gt;0,WEEKNUM(Таблица3[[#This Row],[Дата блокировки в SAP]],2),"")</f>
        <v/>
      </c>
      <c r="D44" s="30"/>
      <c r="E44" s="10" t="str">
        <f>IFERROR(VLOOKUP(Таблица3[[#This Row],[SAP code]],Материалы,2,FALSE),"")</f>
        <v/>
      </c>
      <c r="F44" s="32"/>
      <c r="G44" s="31"/>
      <c r="H44" s="29"/>
      <c r="I44" s="31"/>
      <c r="J44" s="31"/>
      <c r="K44" s="23" t="str">
        <f>IFERROR(VLOOKUP(Таблица3[[#This Row],[Категория дефекта1]],$AF$3:$AG$3,2,FALSE),"")</f>
        <v/>
      </c>
      <c r="L44" s="33"/>
      <c r="M44" s="33"/>
      <c r="N44" s="33"/>
      <c r="O44" s="33"/>
      <c r="P44" s="33"/>
      <c r="Q44" s="33"/>
      <c r="R44" s="34"/>
      <c r="S44" s="31"/>
      <c r="T44" s="31"/>
      <c r="U44" s="31"/>
      <c r="V44" s="35"/>
      <c r="W44" s="31"/>
      <c r="X44" s="31"/>
      <c r="Y44" s="6"/>
      <c r="Z44" s="36"/>
    </row>
    <row r="45" spans="1:26" s="3" customFormat="1" ht="14.4">
      <c r="A45" s="29"/>
      <c r="B45" s="22" t="str">
        <f>IF(Таблица3[[#This Row],[Дата блокировки в SAP]]&gt;0,NETWORKDAYS(Таблица3[[#This Row],[Дата блокировки в SAP]],$A$1,$AD$3:$AD$3),"")</f>
        <v/>
      </c>
      <c r="C45" s="10" t="str">
        <f>IF(Таблица3[[#This Row],[Дата блокировки в SAP]]&gt;0,WEEKNUM(Таблица3[[#This Row],[Дата блокировки в SAP]],2),"")</f>
        <v/>
      </c>
      <c r="D45" s="30"/>
      <c r="E45" s="10" t="str">
        <f>IFERROR(VLOOKUP(Таблица3[[#This Row],[SAP code]],Материалы,2,FALSE),"")</f>
        <v/>
      </c>
      <c r="F45" s="32"/>
      <c r="G45" s="31"/>
      <c r="H45" s="29"/>
      <c r="I45" s="31"/>
      <c r="J45" s="31"/>
      <c r="K45" s="23" t="str">
        <f>IFERROR(VLOOKUP(Таблица3[[#This Row],[Категория дефекта1]],$AF$3:$AG$3,2,FALSE),"")</f>
        <v/>
      </c>
      <c r="L45" s="33"/>
      <c r="M45" s="33"/>
      <c r="N45" s="33"/>
      <c r="O45" s="33"/>
      <c r="P45" s="33"/>
      <c r="Q45" s="33"/>
      <c r="R45" s="34"/>
      <c r="S45" s="31"/>
      <c r="T45" s="31"/>
      <c r="U45" s="31"/>
      <c r="V45" s="35"/>
      <c r="W45" s="31"/>
      <c r="X45" s="31"/>
      <c r="Y45" s="6"/>
      <c r="Z45" s="21"/>
    </row>
    <row r="46" spans="1:26" s="3" customFormat="1" ht="14.4">
      <c r="A46" s="29"/>
      <c r="B46" s="22" t="str">
        <f>IF(Таблица3[[#This Row],[Дата блокировки в SAP]]&gt;0,NETWORKDAYS(Таблица3[[#This Row],[Дата блокировки в SAP]],$A$1,$AD$3:$AD$3),"")</f>
        <v/>
      </c>
      <c r="C46" s="10" t="str">
        <f>IF(Таблица3[[#This Row],[Дата блокировки в SAP]]&gt;0,WEEKNUM(Таблица3[[#This Row],[Дата блокировки в SAP]],2),"")</f>
        <v/>
      </c>
      <c r="D46" s="30"/>
      <c r="E46" s="10" t="str">
        <f>IFERROR(VLOOKUP(Таблица3[[#This Row],[SAP code]],Материалы,2,FALSE),"")</f>
        <v/>
      </c>
      <c r="F46" s="32"/>
      <c r="G46" s="31"/>
      <c r="H46" s="29"/>
      <c r="I46" s="31"/>
      <c r="J46" s="31"/>
      <c r="K46" s="23" t="str">
        <f>IFERROR(VLOOKUP(Таблица3[[#This Row],[Категория дефекта1]],$AF$3:$AG$3,2,FALSE),"")</f>
        <v/>
      </c>
      <c r="L46" s="33"/>
      <c r="M46" s="33"/>
      <c r="N46" s="33"/>
      <c r="O46" s="33"/>
      <c r="P46" s="33"/>
      <c r="Q46" s="33"/>
      <c r="R46" s="34"/>
      <c r="S46" s="31"/>
      <c r="T46" s="31"/>
      <c r="U46" s="31"/>
      <c r="V46" s="35"/>
      <c r="W46" s="31"/>
      <c r="X46" s="31"/>
      <c r="Y46" s="6"/>
      <c r="Z46" s="21"/>
    </row>
    <row r="47" spans="1:26" s="3" customFormat="1" ht="14.4">
      <c r="A47" s="29"/>
      <c r="B47" s="22" t="str">
        <f>IF(Таблица3[[#This Row],[Дата блокировки в SAP]]&gt;0,NETWORKDAYS(Таблица3[[#This Row],[Дата блокировки в SAP]],$A$1,$AD$3:$AD$3),"")</f>
        <v/>
      </c>
      <c r="C47" s="10" t="str">
        <f>IF(Таблица3[[#This Row],[Дата блокировки в SAP]]&gt;0,WEEKNUM(Таблица3[[#This Row],[Дата блокировки в SAP]],2),"")</f>
        <v/>
      </c>
      <c r="D47" s="30"/>
      <c r="E47" s="10" t="str">
        <f>IFERROR(VLOOKUP(Таблица3[[#This Row],[SAP code]],Материалы,2,FALSE),"")</f>
        <v/>
      </c>
      <c r="F47" s="32"/>
      <c r="G47" s="31"/>
      <c r="H47" s="29"/>
      <c r="I47" s="31"/>
      <c r="J47" s="31"/>
      <c r="K47" s="23" t="str">
        <f>IFERROR(VLOOKUP(Таблица3[[#This Row],[Категория дефекта1]],$AF$3:$AG$3,2,FALSE),"")</f>
        <v/>
      </c>
      <c r="L47" s="33"/>
      <c r="M47" s="33"/>
      <c r="N47" s="33"/>
      <c r="O47" s="33"/>
      <c r="P47" s="33"/>
      <c r="Q47" s="33"/>
      <c r="R47" s="34"/>
      <c r="S47" s="31"/>
      <c r="T47" s="31"/>
      <c r="U47" s="31"/>
      <c r="V47" s="35"/>
      <c r="W47" s="31"/>
      <c r="X47" s="31"/>
      <c r="Y47" s="6"/>
      <c r="Z47" s="21"/>
    </row>
    <row r="48" spans="1:26" s="3" customFormat="1" ht="14.4">
      <c r="A48" s="29"/>
      <c r="B48" s="22" t="str">
        <f>IF(Таблица3[[#This Row],[Дата блокировки в SAP]]&gt;0,NETWORKDAYS(Таблица3[[#This Row],[Дата блокировки в SAP]],$A$1,$AD$3:$AD$3),"")</f>
        <v/>
      </c>
      <c r="C48" s="10" t="str">
        <f>IF(Таблица3[[#This Row],[Дата блокировки в SAP]]&gt;0,WEEKNUM(Таблица3[[#This Row],[Дата блокировки в SAP]],2),"")</f>
        <v/>
      </c>
      <c r="D48" s="30"/>
      <c r="E48" s="10" t="str">
        <f>IFERROR(VLOOKUP(Таблица3[[#This Row],[SAP code]],Материалы,2,FALSE),"")</f>
        <v/>
      </c>
      <c r="F48" s="32"/>
      <c r="G48" s="31"/>
      <c r="H48" s="29"/>
      <c r="I48" s="31"/>
      <c r="J48" s="31"/>
      <c r="K48" s="23" t="str">
        <f>IFERROR(VLOOKUP(Таблица3[[#This Row],[Категория дефекта1]],$AF$3:$AG$3,2,FALSE),"")</f>
        <v/>
      </c>
      <c r="L48" s="33"/>
      <c r="M48" s="33"/>
      <c r="N48" s="33"/>
      <c r="O48" s="33"/>
      <c r="P48" s="33"/>
      <c r="Q48" s="33"/>
      <c r="R48" s="34"/>
      <c r="S48" s="31"/>
      <c r="T48" s="31"/>
      <c r="U48" s="31"/>
      <c r="V48" s="35"/>
      <c r="W48" s="31"/>
      <c r="X48" s="31"/>
      <c r="Y48" s="6"/>
      <c r="Z48" s="21"/>
    </row>
    <row r="49" spans="1:26" s="3" customFormat="1" ht="14.4">
      <c r="A49" s="29"/>
      <c r="B49" s="22" t="str">
        <f>IF(Таблица3[[#This Row],[Дата блокировки в SAP]]&gt;0,NETWORKDAYS(Таблица3[[#This Row],[Дата блокировки в SAP]],$A$1,$AD$3:$AD$3),"")</f>
        <v/>
      </c>
      <c r="C49" s="10" t="str">
        <f>IF(Таблица3[[#This Row],[Дата блокировки в SAP]]&gt;0,WEEKNUM(Таблица3[[#This Row],[Дата блокировки в SAP]],2),"")</f>
        <v/>
      </c>
      <c r="D49" s="30"/>
      <c r="E49" s="10" t="str">
        <f>IFERROR(VLOOKUP(Таблица3[[#This Row],[SAP code]],Материалы,2,FALSE),"")</f>
        <v/>
      </c>
      <c r="F49" s="32"/>
      <c r="G49" s="31"/>
      <c r="H49" s="29"/>
      <c r="I49" s="31"/>
      <c r="J49" s="31"/>
      <c r="K49" s="23" t="str">
        <f>IFERROR(VLOOKUP(Таблица3[[#This Row],[Категория дефекта1]],$AF$3:$AG$3,2,FALSE),"")</f>
        <v/>
      </c>
      <c r="L49" s="33"/>
      <c r="M49" s="33"/>
      <c r="N49" s="33"/>
      <c r="O49" s="33"/>
      <c r="P49" s="33"/>
      <c r="Q49" s="33"/>
      <c r="R49" s="34"/>
      <c r="S49" s="31"/>
      <c r="T49" s="31"/>
      <c r="U49" s="31"/>
      <c r="V49" s="35"/>
      <c r="W49" s="31"/>
      <c r="X49" s="31"/>
      <c r="Y49" s="6"/>
      <c r="Z49" s="21"/>
    </row>
    <row r="50" spans="1:26" s="3" customFormat="1" ht="14.4">
      <c r="A50" s="29"/>
      <c r="B50" s="22" t="str">
        <f>IF(Таблица3[[#This Row],[Дата блокировки в SAP]]&gt;0,NETWORKDAYS(Таблица3[[#This Row],[Дата блокировки в SAP]],$A$1,$AD$3:$AD$3),"")</f>
        <v/>
      </c>
      <c r="C50" s="10" t="str">
        <f>IF(Таблица3[[#This Row],[Дата блокировки в SAP]]&gt;0,WEEKNUM(Таблица3[[#This Row],[Дата блокировки в SAP]],2),"")</f>
        <v/>
      </c>
      <c r="D50" s="30"/>
      <c r="E50" s="10" t="str">
        <f>IFERROR(VLOOKUP(Таблица3[[#This Row],[SAP code]],Материалы,2,FALSE),"")</f>
        <v/>
      </c>
      <c r="F50" s="32"/>
      <c r="G50" s="31"/>
      <c r="H50" s="29"/>
      <c r="I50" s="31"/>
      <c r="J50" s="31"/>
      <c r="K50" s="23" t="str">
        <f>IFERROR(VLOOKUP(Таблица3[[#This Row],[Категория дефекта1]],$AF$3:$AG$3,2,FALSE),"")</f>
        <v/>
      </c>
      <c r="L50" s="33"/>
      <c r="M50" s="33"/>
      <c r="N50" s="33"/>
      <c r="O50" s="33"/>
      <c r="P50" s="33"/>
      <c r="Q50" s="33"/>
      <c r="R50" s="34"/>
      <c r="S50" s="31"/>
      <c r="T50" s="31"/>
      <c r="U50" s="31"/>
      <c r="V50" s="35"/>
      <c r="W50" s="31"/>
      <c r="X50" s="31"/>
      <c r="Y50" s="6"/>
      <c r="Z50" s="21"/>
    </row>
    <row r="51" spans="1:26" s="3" customFormat="1" ht="14.4">
      <c r="A51" s="29"/>
      <c r="B51" s="22" t="str">
        <f>IF(Таблица3[[#This Row],[Дата блокировки в SAP]]&gt;0,NETWORKDAYS(Таблица3[[#This Row],[Дата блокировки в SAP]],$A$1,$AD$3:$AD$3),"")</f>
        <v/>
      </c>
      <c r="C51" s="10" t="str">
        <f>IF(Таблица3[[#This Row],[Дата блокировки в SAP]]&gt;0,WEEKNUM(Таблица3[[#This Row],[Дата блокировки в SAP]],2),"")</f>
        <v/>
      </c>
      <c r="D51" s="30"/>
      <c r="E51" s="10" t="str">
        <f>IFERROR(VLOOKUP(Таблица3[[#This Row],[SAP code]],Материалы,2,FALSE),"")</f>
        <v/>
      </c>
      <c r="F51" s="32"/>
      <c r="G51" s="31"/>
      <c r="H51" s="29"/>
      <c r="I51" s="31"/>
      <c r="J51" s="31"/>
      <c r="K51" s="23" t="str">
        <f>IFERROR(VLOOKUP(Таблица3[[#This Row],[Категория дефекта1]],$AF$3:$AG$3,2,FALSE),"")</f>
        <v/>
      </c>
      <c r="L51" s="33"/>
      <c r="M51" s="33"/>
      <c r="N51" s="33"/>
      <c r="O51" s="33"/>
      <c r="P51" s="33"/>
      <c r="Q51" s="33"/>
      <c r="R51" s="34"/>
      <c r="S51" s="31"/>
      <c r="T51" s="31"/>
      <c r="U51" s="31"/>
      <c r="V51" s="35"/>
      <c r="W51" s="31"/>
      <c r="X51" s="31"/>
      <c r="Y51" s="6"/>
      <c r="Z51" s="21"/>
    </row>
    <row r="52" spans="1:26" s="3" customFormat="1">
      <c r="A52" s="25"/>
      <c r="B52" s="26"/>
      <c r="C52" s="25"/>
      <c r="D52" s="40"/>
      <c r="E52" s="25"/>
      <c r="F52" s="25"/>
      <c r="G52" s="25"/>
      <c r="H52" s="25"/>
      <c r="I52" s="25"/>
      <c r="J52" s="25"/>
      <c r="K52" s="24"/>
      <c r="L52" s="27"/>
      <c r="M52" s="27"/>
      <c r="N52" s="28"/>
      <c r="O52" s="24"/>
      <c r="P52" s="24"/>
      <c r="Q52" s="24"/>
      <c r="R52" s="24"/>
      <c r="S52" s="25"/>
      <c r="T52" s="25"/>
      <c r="U52" s="25"/>
      <c r="V52" s="25"/>
      <c r="W52" s="25"/>
      <c r="X52" s="25"/>
      <c r="Y52" s="25"/>
      <c r="Z52" s="21"/>
    </row>
    <row r="53" spans="1:26" s="3" customFormat="1">
      <c r="A53" s="25"/>
      <c r="B53" s="26"/>
      <c r="C53" s="25"/>
      <c r="D53" s="40"/>
      <c r="E53" s="25"/>
      <c r="F53" s="25"/>
      <c r="G53" s="25"/>
      <c r="H53" s="25"/>
      <c r="I53" s="25"/>
      <c r="J53" s="25"/>
      <c r="K53" s="24"/>
      <c r="L53" s="27"/>
      <c r="M53" s="27"/>
      <c r="N53" s="28"/>
      <c r="O53" s="24"/>
      <c r="P53" s="24"/>
      <c r="Q53" s="24"/>
      <c r="R53" s="24"/>
      <c r="S53" s="25"/>
      <c r="T53" s="25"/>
      <c r="U53" s="25"/>
      <c r="V53" s="25"/>
      <c r="W53" s="25"/>
      <c r="X53" s="25"/>
      <c r="Y53" s="25"/>
      <c r="Z53" s="21"/>
    </row>
    <row r="54" spans="1:26" s="3" customFormat="1">
      <c r="A54" s="25"/>
      <c r="B54" s="26"/>
      <c r="C54" s="25"/>
      <c r="D54" s="40"/>
      <c r="E54" s="25"/>
      <c r="F54" s="25"/>
      <c r="G54" s="25"/>
      <c r="H54" s="25"/>
      <c r="I54" s="25"/>
      <c r="J54" s="25"/>
      <c r="K54" s="24"/>
      <c r="L54" s="27"/>
      <c r="M54" s="27"/>
      <c r="N54" s="28"/>
      <c r="O54" s="24"/>
      <c r="P54" s="24"/>
      <c r="Q54" s="24"/>
      <c r="R54" s="24"/>
      <c r="S54" s="25"/>
      <c r="T54" s="25"/>
      <c r="U54" s="25"/>
      <c r="V54" s="25"/>
      <c r="W54" s="25"/>
      <c r="X54" s="25"/>
      <c r="Y54" s="25"/>
      <c r="Z54" s="21"/>
    </row>
    <row r="55" spans="1:26" s="3" customFormat="1">
      <c r="A55" s="25"/>
      <c r="B55" s="26"/>
      <c r="C55" s="25"/>
      <c r="D55" s="40"/>
      <c r="E55" s="25"/>
      <c r="F55" s="25"/>
      <c r="G55" s="25"/>
      <c r="H55" s="25"/>
      <c r="I55" s="25"/>
      <c r="J55" s="25"/>
      <c r="K55" s="24"/>
      <c r="L55" s="27"/>
      <c r="M55" s="27"/>
      <c r="N55" s="28"/>
      <c r="O55" s="24"/>
      <c r="P55" s="24"/>
      <c r="Q55" s="24"/>
      <c r="R55" s="24"/>
      <c r="S55" s="25"/>
      <c r="T55" s="25"/>
      <c r="U55" s="25"/>
      <c r="V55" s="25"/>
      <c r="W55" s="25"/>
      <c r="X55" s="25"/>
      <c r="Y55" s="25"/>
      <c r="Z55" s="21"/>
    </row>
    <row r="56" spans="1:26" s="3" customFormat="1">
      <c r="A56" s="25"/>
      <c r="B56" s="26"/>
      <c r="C56" s="25"/>
      <c r="D56" s="40"/>
      <c r="E56" s="25"/>
      <c r="F56" s="25"/>
      <c r="G56" s="25"/>
      <c r="H56" s="25"/>
      <c r="I56" s="25"/>
      <c r="J56" s="25"/>
      <c r="K56" s="24"/>
      <c r="L56" s="27"/>
      <c r="M56" s="27"/>
      <c r="N56" s="28"/>
      <c r="O56" s="24"/>
      <c r="P56" s="24"/>
      <c r="Q56" s="24"/>
      <c r="R56" s="24"/>
      <c r="S56" s="25"/>
      <c r="T56" s="25"/>
      <c r="U56" s="25"/>
      <c r="V56" s="25"/>
      <c r="W56" s="25"/>
      <c r="X56" s="25"/>
      <c r="Y56" s="25"/>
      <c r="Z56" s="21"/>
    </row>
    <row r="57" spans="1:26" s="3" customFormat="1">
      <c r="A57" s="25"/>
      <c r="B57" s="26"/>
      <c r="C57" s="25"/>
      <c r="D57" s="40"/>
      <c r="E57" s="25"/>
      <c r="F57" s="25"/>
      <c r="G57" s="25"/>
      <c r="H57" s="25"/>
      <c r="I57" s="25"/>
      <c r="J57" s="25"/>
      <c r="K57" s="24"/>
      <c r="L57" s="27"/>
      <c r="M57" s="27"/>
      <c r="N57" s="28"/>
      <c r="O57" s="24"/>
      <c r="P57" s="24"/>
      <c r="Q57" s="24"/>
      <c r="R57" s="24"/>
      <c r="S57" s="25"/>
      <c r="T57" s="25"/>
      <c r="U57" s="25"/>
      <c r="V57" s="25"/>
      <c r="W57" s="25"/>
      <c r="X57" s="25"/>
      <c r="Y57" s="25"/>
      <c r="Z57" s="21"/>
    </row>
    <row r="58" spans="1:26" s="3" customFormat="1">
      <c r="A58" s="25"/>
      <c r="B58" s="26"/>
      <c r="C58" s="25"/>
      <c r="D58" s="40"/>
      <c r="E58" s="25"/>
      <c r="F58" s="25"/>
      <c r="G58" s="25"/>
      <c r="H58" s="25"/>
      <c r="I58" s="25"/>
      <c r="J58" s="25"/>
      <c r="K58" s="24"/>
      <c r="L58" s="27"/>
      <c r="M58" s="27"/>
      <c r="N58" s="28"/>
      <c r="O58" s="24"/>
      <c r="P58" s="24"/>
      <c r="Q58" s="24"/>
      <c r="R58" s="24"/>
      <c r="S58" s="25"/>
      <c r="T58" s="25"/>
      <c r="U58" s="25"/>
      <c r="V58" s="25"/>
      <c r="W58" s="25"/>
      <c r="X58" s="25"/>
      <c r="Y58" s="25"/>
      <c r="Z58" s="21"/>
    </row>
    <row r="59" spans="1:26" s="3" customFormat="1">
      <c r="A59" s="25"/>
      <c r="B59" s="26"/>
      <c r="C59" s="25"/>
      <c r="D59" s="40"/>
      <c r="E59" s="25"/>
      <c r="F59" s="25"/>
      <c r="G59" s="25"/>
      <c r="H59" s="25"/>
      <c r="I59" s="25"/>
      <c r="J59" s="25"/>
      <c r="K59" s="24"/>
      <c r="L59" s="27"/>
      <c r="M59" s="27"/>
      <c r="N59" s="28"/>
      <c r="O59" s="24"/>
      <c r="P59" s="24"/>
      <c r="Q59" s="24"/>
      <c r="R59" s="24"/>
      <c r="S59" s="25"/>
      <c r="T59" s="25"/>
      <c r="U59" s="25"/>
      <c r="V59" s="25"/>
      <c r="W59" s="25"/>
      <c r="X59" s="25"/>
      <c r="Y59" s="25"/>
      <c r="Z59" s="21"/>
    </row>
    <row r="60" spans="1:26" s="3" customFormat="1">
      <c r="A60" s="25"/>
      <c r="B60" s="26"/>
      <c r="C60" s="25"/>
      <c r="D60" s="40"/>
      <c r="E60" s="25"/>
      <c r="F60" s="25"/>
      <c r="G60" s="25"/>
      <c r="H60" s="25"/>
      <c r="I60" s="25"/>
      <c r="J60" s="25"/>
      <c r="K60" s="24"/>
      <c r="L60" s="27"/>
      <c r="M60" s="27"/>
      <c r="N60" s="28"/>
      <c r="O60" s="24"/>
      <c r="P60" s="24"/>
      <c r="Q60" s="24"/>
      <c r="R60" s="24"/>
      <c r="S60" s="25"/>
      <c r="T60" s="25"/>
      <c r="U60" s="25"/>
      <c r="V60" s="25"/>
      <c r="W60" s="25"/>
      <c r="X60" s="25"/>
      <c r="Y60" s="25"/>
      <c r="Z60" s="21"/>
    </row>
    <row r="61" spans="1:26" s="3" customFormat="1">
      <c r="A61" s="25"/>
      <c r="B61" s="26"/>
      <c r="C61" s="25"/>
      <c r="D61" s="40"/>
      <c r="E61" s="25"/>
      <c r="F61" s="25"/>
      <c r="G61" s="25"/>
      <c r="H61" s="25"/>
      <c r="I61" s="25"/>
      <c r="J61" s="25"/>
      <c r="K61" s="24"/>
      <c r="L61" s="27"/>
      <c r="M61" s="27"/>
      <c r="N61" s="28"/>
      <c r="O61" s="24"/>
      <c r="P61" s="24"/>
      <c r="Q61" s="24"/>
      <c r="R61" s="24"/>
      <c r="S61" s="25"/>
      <c r="T61" s="25"/>
      <c r="U61" s="25"/>
      <c r="V61" s="25"/>
      <c r="W61" s="25"/>
      <c r="X61" s="25"/>
      <c r="Y61" s="25"/>
      <c r="Z61" s="21"/>
    </row>
    <row r="62" spans="1:26" s="3" customFormat="1">
      <c r="A62" s="25"/>
      <c r="B62" s="26"/>
      <c r="C62" s="25"/>
      <c r="D62" s="40"/>
      <c r="E62" s="25"/>
      <c r="F62" s="25"/>
      <c r="G62" s="25"/>
      <c r="H62" s="25"/>
      <c r="I62" s="25"/>
      <c r="J62" s="25"/>
      <c r="K62" s="24"/>
      <c r="L62" s="27"/>
      <c r="M62" s="27"/>
      <c r="N62" s="28"/>
      <c r="O62" s="24"/>
      <c r="P62" s="24"/>
      <c r="Q62" s="24"/>
      <c r="R62" s="24"/>
      <c r="S62" s="25"/>
      <c r="T62" s="25"/>
      <c r="U62" s="25"/>
      <c r="V62" s="25"/>
      <c r="W62" s="25"/>
      <c r="X62" s="25"/>
      <c r="Y62" s="25"/>
      <c r="Z62" s="21"/>
    </row>
    <row r="63" spans="1:26" s="3" customFormat="1">
      <c r="A63" s="25"/>
      <c r="B63" s="26"/>
      <c r="C63" s="25"/>
      <c r="D63" s="40"/>
      <c r="E63" s="25"/>
      <c r="F63" s="25"/>
      <c r="G63" s="25"/>
      <c r="H63" s="25"/>
      <c r="I63" s="25"/>
      <c r="J63" s="25"/>
      <c r="K63" s="24"/>
      <c r="L63" s="27"/>
      <c r="M63" s="27"/>
      <c r="N63" s="28"/>
      <c r="O63" s="24"/>
      <c r="P63" s="24"/>
      <c r="Q63" s="24"/>
      <c r="R63" s="24"/>
      <c r="S63" s="25"/>
      <c r="T63" s="25"/>
      <c r="U63" s="25"/>
      <c r="V63" s="25"/>
      <c r="W63" s="25"/>
      <c r="X63" s="25"/>
      <c r="Y63" s="25"/>
      <c r="Z63" s="21"/>
    </row>
    <row r="64" spans="1:26" s="3" customFormat="1">
      <c r="A64" s="25"/>
      <c r="B64" s="26"/>
      <c r="C64" s="25"/>
      <c r="D64" s="40"/>
      <c r="E64" s="25"/>
      <c r="F64" s="25"/>
      <c r="G64" s="25"/>
      <c r="H64" s="25"/>
      <c r="I64" s="25"/>
      <c r="J64" s="25"/>
      <c r="K64" s="24"/>
      <c r="L64" s="27"/>
      <c r="M64" s="27"/>
      <c r="N64" s="28"/>
      <c r="O64" s="24"/>
      <c r="P64" s="24"/>
      <c r="Q64" s="24"/>
      <c r="R64" s="24"/>
      <c r="S64" s="25"/>
      <c r="T64" s="25"/>
      <c r="U64" s="25"/>
      <c r="V64" s="25"/>
      <c r="W64" s="25"/>
      <c r="X64" s="25"/>
      <c r="Y64" s="25"/>
      <c r="Z64" s="21"/>
    </row>
    <row r="65" spans="1:26" s="3" customFormat="1">
      <c r="A65" s="25"/>
      <c r="B65" s="26"/>
      <c r="C65" s="25"/>
      <c r="D65" s="40"/>
      <c r="E65" s="25"/>
      <c r="F65" s="25"/>
      <c r="G65" s="25"/>
      <c r="H65" s="25"/>
      <c r="I65" s="25"/>
      <c r="J65" s="25"/>
      <c r="K65" s="24"/>
      <c r="L65" s="27"/>
      <c r="M65" s="27"/>
      <c r="N65" s="28"/>
      <c r="O65" s="24"/>
      <c r="P65" s="24"/>
      <c r="Q65" s="24"/>
      <c r="R65" s="24"/>
      <c r="S65" s="25"/>
      <c r="T65" s="25"/>
      <c r="U65" s="25"/>
      <c r="V65" s="25"/>
      <c r="W65" s="25"/>
      <c r="X65" s="25"/>
      <c r="Y65" s="25"/>
      <c r="Z65" s="21"/>
    </row>
    <row r="66" spans="1:26" s="3" customFormat="1">
      <c r="A66" s="25"/>
      <c r="B66" s="26"/>
      <c r="C66" s="25"/>
      <c r="D66" s="40"/>
      <c r="E66" s="25"/>
      <c r="F66" s="25"/>
      <c r="G66" s="25"/>
      <c r="H66" s="25"/>
      <c r="I66" s="25"/>
      <c r="J66" s="25"/>
      <c r="K66" s="24"/>
      <c r="L66" s="27"/>
      <c r="M66" s="27"/>
      <c r="N66" s="28"/>
      <c r="O66" s="24"/>
      <c r="P66" s="24"/>
      <c r="Q66" s="24"/>
      <c r="R66" s="24"/>
      <c r="S66" s="25"/>
      <c r="T66" s="25"/>
      <c r="U66" s="25"/>
      <c r="V66" s="25"/>
      <c r="W66" s="25"/>
      <c r="X66" s="25"/>
      <c r="Y66" s="25"/>
      <c r="Z66" s="21"/>
    </row>
    <row r="67" spans="1:26" s="3" customFormat="1">
      <c r="A67" s="25"/>
      <c r="B67" s="26"/>
      <c r="C67" s="25"/>
      <c r="D67" s="40"/>
      <c r="E67" s="25"/>
      <c r="F67" s="25"/>
      <c r="G67" s="25"/>
      <c r="H67" s="25"/>
      <c r="I67" s="25"/>
      <c r="J67" s="25"/>
      <c r="K67" s="24"/>
      <c r="L67" s="27"/>
      <c r="M67" s="27"/>
      <c r="N67" s="28"/>
      <c r="O67" s="24"/>
      <c r="P67" s="24"/>
      <c r="Q67" s="24"/>
      <c r="R67" s="24"/>
      <c r="S67" s="25"/>
      <c r="T67" s="25"/>
      <c r="U67" s="25"/>
      <c r="V67" s="25"/>
      <c r="W67" s="25"/>
      <c r="X67" s="25"/>
      <c r="Y67" s="25"/>
      <c r="Z67" s="21"/>
    </row>
    <row r="68" spans="1:26" s="3" customFormat="1">
      <c r="A68" s="25"/>
      <c r="B68" s="26"/>
      <c r="C68" s="25"/>
      <c r="D68" s="40"/>
      <c r="E68" s="25"/>
      <c r="F68" s="25"/>
      <c r="G68" s="25"/>
      <c r="H68" s="25"/>
      <c r="I68" s="25"/>
      <c r="J68" s="25"/>
      <c r="K68" s="24"/>
      <c r="L68" s="27"/>
      <c r="M68" s="27"/>
      <c r="N68" s="28"/>
      <c r="O68" s="24"/>
      <c r="P68" s="24"/>
      <c r="Q68" s="24"/>
      <c r="R68" s="24"/>
      <c r="S68" s="25"/>
      <c r="T68" s="25"/>
      <c r="U68" s="25"/>
      <c r="V68" s="25"/>
      <c r="W68" s="25"/>
      <c r="X68" s="25"/>
      <c r="Y68" s="25"/>
      <c r="Z68" s="21"/>
    </row>
    <row r="69" spans="1:26" s="3" customFormat="1">
      <c r="A69" s="25"/>
      <c r="B69" s="26"/>
      <c r="C69" s="25"/>
      <c r="D69" s="40"/>
      <c r="E69" s="25"/>
      <c r="F69" s="25"/>
      <c r="G69" s="25"/>
      <c r="H69" s="25"/>
      <c r="I69" s="25"/>
      <c r="J69" s="25"/>
      <c r="K69" s="24"/>
      <c r="L69" s="27"/>
      <c r="M69" s="27"/>
      <c r="N69" s="28"/>
      <c r="O69" s="24"/>
      <c r="P69" s="24"/>
      <c r="Q69" s="24"/>
      <c r="R69" s="24"/>
      <c r="S69" s="25"/>
      <c r="T69" s="25"/>
      <c r="U69" s="25"/>
      <c r="V69" s="25"/>
      <c r="W69" s="25"/>
      <c r="X69" s="25"/>
      <c r="Y69" s="25"/>
      <c r="Z69" s="21"/>
    </row>
    <row r="70" spans="1:26" s="3" customFormat="1">
      <c r="A70" s="25"/>
      <c r="B70" s="26"/>
      <c r="C70" s="25"/>
      <c r="D70" s="40"/>
      <c r="E70" s="25"/>
      <c r="F70" s="25"/>
      <c r="G70" s="25"/>
      <c r="H70" s="25"/>
      <c r="I70" s="25"/>
      <c r="J70" s="25"/>
      <c r="K70" s="24"/>
      <c r="L70" s="27"/>
      <c r="M70" s="27"/>
      <c r="N70" s="28"/>
      <c r="O70" s="24"/>
      <c r="P70" s="24"/>
      <c r="Q70" s="24"/>
      <c r="R70" s="24"/>
      <c r="S70" s="25"/>
      <c r="T70" s="25"/>
      <c r="U70" s="25"/>
      <c r="V70" s="25"/>
      <c r="W70" s="25"/>
      <c r="X70" s="25"/>
      <c r="Y70" s="25"/>
      <c r="Z70" s="21"/>
    </row>
    <row r="71" spans="1:26" s="3" customFormat="1">
      <c r="A71" s="25"/>
      <c r="B71" s="26"/>
      <c r="C71" s="25"/>
      <c r="D71" s="40"/>
      <c r="E71" s="25"/>
      <c r="F71" s="25"/>
      <c r="G71" s="25"/>
      <c r="H71" s="25"/>
      <c r="I71" s="25"/>
      <c r="J71" s="25"/>
      <c r="K71" s="24"/>
      <c r="L71" s="27"/>
      <c r="M71" s="27"/>
      <c r="N71" s="28"/>
      <c r="O71" s="24"/>
      <c r="P71" s="24"/>
      <c r="Q71" s="24"/>
      <c r="R71" s="24"/>
      <c r="S71" s="25"/>
      <c r="T71" s="25"/>
      <c r="U71" s="25"/>
      <c r="V71" s="25"/>
      <c r="W71" s="25"/>
      <c r="X71" s="25"/>
      <c r="Y71" s="25"/>
      <c r="Z71" s="21"/>
    </row>
    <row r="72" spans="1:26" s="3" customFormat="1">
      <c r="A72" s="25"/>
      <c r="B72" s="26"/>
      <c r="C72" s="25"/>
      <c r="D72" s="40"/>
      <c r="E72" s="25"/>
      <c r="F72" s="25"/>
      <c r="G72" s="25"/>
      <c r="H72" s="25"/>
      <c r="I72" s="25"/>
      <c r="J72" s="25"/>
      <c r="K72" s="24"/>
      <c r="L72" s="27"/>
      <c r="M72" s="27"/>
      <c r="N72" s="28"/>
      <c r="O72" s="24"/>
      <c r="P72" s="24"/>
      <c r="Q72" s="24"/>
      <c r="R72" s="24"/>
      <c r="S72" s="25"/>
      <c r="T72" s="25"/>
      <c r="U72" s="25"/>
      <c r="V72" s="25"/>
      <c r="W72" s="25"/>
      <c r="X72" s="25"/>
      <c r="Y72" s="25"/>
      <c r="Z72" s="21"/>
    </row>
    <row r="73" spans="1:26" s="3" customFormat="1">
      <c r="A73" s="25"/>
      <c r="B73" s="26"/>
      <c r="C73" s="25"/>
      <c r="D73" s="40"/>
      <c r="E73" s="25"/>
      <c r="F73" s="25"/>
      <c r="G73" s="25"/>
      <c r="H73" s="25"/>
      <c r="I73" s="25"/>
      <c r="J73" s="25"/>
      <c r="K73" s="24"/>
      <c r="L73" s="27"/>
      <c r="M73" s="27"/>
      <c r="N73" s="28"/>
      <c r="O73" s="24"/>
      <c r="P73" s="24"/>
      <c r="Q73" s="24"/>
      <c r="R73" s="24"/>
      <c r="S73" s="25"/>
      <c r="T73" s="25"/>
      <c r="U73" s="25"/>
      <c r="V73" s="25"/>
      <c r="W73" s="25"/>
      <c r="X73" s="25"/>
      <c r="Y73" s="25"/>
      <c r="Z73" s="21"/>
    </row>
    <row r="74" spans="1:26" s="3" customFormat="1">
      <c r="A74" s="25"/>
      <c r="B74" s="26"/>
      <c r="C74" s="25"/>
      <c r="D74" s="40"/>
      <c r="E74" s="25"/>
      <c r="F74" s="25"/>
      <c r="G74" s="25"/>
      <c r="H74" s="25"/>
      <c r="I74" s="25"/>
      <c r="J74" s="25"/>
      <c r="K74" s="24"/>
      <c r="L74" s="27"/>
      <c r="M74" s="27"/>
      <c r="N74" s="28"/>
      <c r="O74" s="24"/>
      <c r="P74" s="24"/>
      <c r="Q74" s="24"/>
      <c r="R74" s="24"/>
      <c r="S74" s="25"/>
      <c r="T74" s="25"/>
      <c r="U74" s="25"/>
      <c r="V74" s="25"/>
      <c r="W74" s="25"/>
      <c r="X74" s="25"/>
      <c r="Y74" s="25"/>
      <c r="Z74" s="21"/>
    </row>
    <row r="75" spans="1:26" s="3" customFormat="1">
      <c r="A75" s="25"/>
      <c r="B75" s="26"/>
      <c r="C75" s="25"/>
      <c r="D75" s="40"/>
      <c r="E75" s="25"/>
      <c r="F75" s="25"/>
      <c r="G75" s="25"/>
      <c r="H75" s="25"/>
      <c r="I75" s="25"/>
      <c r="J75" s="25"/>
      <c r="K75" s="24"/>
      <c r="L75" s="27"/>
      <c r="M75" s="27"/>
      <c r="N75" s="28"/>
      <c r="O75" s="24"/>
      <c r="P75" s="24"/>
      <c r="Q75" s="24"/>
      <c r="R75" s="24"/>
      <c r="S75" s="25"/>
      <c r="T75" s="25"/>
      <c r="U75" s="25"/>
      <c r="V75" s="25"/>
      <c r="W75" s="25"/>
      <c r="X75" s="25"/>
      <c r="Y75" s="25"/>
      <c r="Z75" s="21"/>
    </row>
    <row r="76" spans="1:26" s="3" customFormat="1">
      <c r="A76" s="25"/>
      <c r="B76" s="26"/>
      <c r="C76" s="25"/>
      <c r="D76" s="40"/>
      <c r="E76" s="25"/>
      <c r="F76" s="25"/>
      <c r="G76" s="25"/>
      <c r="H76" s="25"/>
      <c r="I76" s="25"/>
      <c r="J76" s="25"/>
      <c r="K76" s="24"/>
      <c r="L76" s="27"/>
      <c r="M76" s="27"/>
      <c r="N76" s="28"/>
      <c r="O76" s="24"/>
      <c r="P76" s="24"/>
      <c r="Q76" s="24"/>
      <c r="R76" s="24"/>
      <c r="S76" s="25"/>
      <c r="T76" s="25"/>
      <c r="U76" s="25"/>
      <c r="V76" s="25"/>
      <c r="W76" s="25"/>
      <c r="X76" s="25"/>
      <c r="Y76" s="25"/>
      <c r="Z76" s="21"/>
    </row>
    <row r="77" spans="1:26" s="3" customFormat="1">
      <c r="A77" s="25"/>
      <c r="B77" s="26"/>
      <c r="C77" s="25"/>
      <c r="D77" s="40"/>
      <c r="E77" s="25"/>
      <c r="F77" s="25"/>
      <c r="G77" s="25"/>
      <c r="H77" s="25"/>
      <c r="I77" s="25"/>
      <c r="J77" s="25"/>
      <c r="K77" s="24"/>
      <c r="L77" s="27"/>
      <c r="M77" s="27"/>
      <c r="N77" s="28"/>
      <c r="O77" s="24"/>
      <c r="P77" s="24"/>
      <c r="Q77" s="24"/>
      <c r="R77" s="24"/>
      <c r="S77" s="25"/>
      <c r="T77" s="25"/>
      <c r="U77" s="25"/>
      <c r="V77" s="25"/>
      <c r="W77" s="25"/>
      <c r="X77" s="25"/>
      <c r="Y77" s="25"/>
      <c r="Z77" s="21"/>
    </row>
    <row r="78" spans="1:26" s="3" customFormat="1">
      <c r="A78" s="25"/>
      <c r="B78" s="26"/>
      <c r="C78" s="25"/>
      <c r="D78" s="40"/>
      <c r="E78" s="25"/>
      <c r="F78" s="25"/>
      <c r="G78" s="25"/>
      <c r="H78" s="25"/>
      <c r="I78" s="25"/>
      <c r="J78" s="25"/>
      <c r="K78" s="24"/>
      <c r="L78" s="27"/>
      <c r="M78" s="27"/>
      <c r="N78" s="28"/>
      <c r="O78" s="24"/>
      <c r="P78" s="24"/>
      <c r="Q78" s="24"/>
      <c r="R78" s="24"/>
      <c r="S78" s="25"/>
      <c r="T78" s="25"/>
      <c r="U78" s="25"/>
      <c r="V78" s="25"/>
      <c r="W78" s="25"/>
      <c r="X78" s="25"/>
      <c r="Y78" s="25"/>
      <c r="Z78" s="21"/>
    </row>
    <row r="79" spans="1:26" s="3" customFormat="1">
      <c r="A79" s="25"/>
      <c r="B79" s="26"/>
      <c r="C79" s="25"/>
      <c r="D79" s="40"/>
      <c r="E79" s="25"/>
      <c r="F79" s="25"/>
      <c r="G79" s="25"/>
      <c r="H79" s="25"/>
      <c r="I79" s="25"/>
      <c r="J79" s="25"/>
      <c r="K79" s="24"/>
      <c r="L79" s="27"/>
      <c r="M79" s="27"/>
      <c r="N79" s="28"/>
      <c r="O79" s="24"/>
      <c r="P79" s="24"/>
      <c r="Q79" s="24"/>
      <c r="R79" s="24"/>
      <c r="S79" s="25"/>
      <c r="T79" s="25"/>
      <c r="U79" s="25"/>
      <c r="V79" s="25"/>
      <c r="W79" s="25"/>
      <c r="X79" s="25"/>
      <c r="Y79" s="25"/>
      <c r="Z79" s="21"/>
    </row>
    <row r="80" spans="1:26" s="3" customFormat="1">
      <c r="A80" s="25"/>
      <c r="B80" s="26"/>
      <c r="C80" s="25"/>
      <c r="D80" s="40"/>
      <c r="E80" s="25"/>
      <c r="F80" s="25"/>
      <c r="G80" s="25"/>
      <c r="H80" s="25"/>
      <c r="I80" s="25"/>
      <c r="J80" s="25"/>
      <c r="K80" s="24"/>
      <c r="L80" s="27"/>
      <c r="M80" s="27"/>
      <c r="N80" s="28"/>
      <c r="O80" s="24"/>
      <c r="P80" s="24"/>
      <c r="Q80" s="24"/>
      <c r="R80" s="24"/>
      <c r="S80" s="25"/>
      <c r="T80" s="25"/>
      <c r="U80" s="25"/>
      <c r="V80" s="25"/>
      <c r="W80" s="25"/>
      <c r="X80" s="25"/>
      <c r="Y80" s="25"/>
      <c r="Z80" s="21"/>
    </row>
    <row r="81" spans="1:26" s="3" customFormat="1">
      <c r="A81" s="25"/>
      <c r="B81" s="26"/>
      <c r="C81" s="25"/>
      <c r="D81" s="40"/>
      <c r="E81" s="25"/>
      <c r="F81" s="25"/>
      <c r="G81" s="25"/>
      <c r="H81" s="25"/>
      <c r="I81" s="25"/>
      <c r="J81" s="25"/>
      <c r="K81" s="24"/>
      <c r="L81" s="27"/>
      <c r="M81" s="27"/>
      <c r="N81" s="28"/>
      <c r="O81" s="24"/>
      <c r="P81" s="24"/>
      <c r="Q81" s="24"/>
      <c r="R81" s="24"/>
      <c r="S81" s="25"/>
      <c r="T81" s="25"/>
      <c r="U81" s="25"/>
      <c r="V81" s="25"/>
      <c r="W81" s="25"/>
      <c r="X81" s="25"/>
      <c r="Y81" s="25"/>
      <c r="Z81" s="21"/>
    </row>
    <row r="82" spans="1:26" s="3" customFormat="1">
      <c r="A82" s="25"/>
      <c r="B82" s="26"/>
      <c r="C82" s="25"/>
      <c r="D82" s="40"/>
      <c r="E82" s="25"/>
      <c r="F82" s="25"/>
      <c r="G82" s="25"/>
      <c r="H82" s="25"/>
      <c r="I82" s="25"/>
      <c r="J82" s="25"/>
      <c r="K82" s="24"/>
      <c r="L82" s="27"/>
      <c r="M82" s="27"/>
      <c r="N82" s="28"/>
      <c r="O82" s="24"/>
      <c r="P82" s="24"/>
      <c r="Q82" s="24"/>
      <c r="R82" s="24"/>
      <c r="S82" s="25"/>
      <c r="T82" s="25"/>
      <c r="U82" s="25"/>
      <c r="V82" s="25"/>
      <c r="W82" s="25"/>
      <c r="X82" s="25"/>
      <c r="Y82" s="25"/>
      <c r="Z82" s="21"/>
    </row>
    <row r="83" spans="1:26" s="3" customFormat="1">
      <c r="A83" s="25"/>
      <c r="B83" s="26"/>
      <c r="C83" s="25"/>
      <c r="D83" s="40"/>
      <c r="E83" s="25"/>
      <c r="F83" s="25"/>
      <c r="G83" s="25"/>
      <c r="H83" s="25"/>
      <c r="I83" s="25"/>
      <c r="J83" s="25"/>
      <c r="K83" s="24"/>
      <c r="L83" s="27"/>
      <c r="M83" s="27"/>
      <c r="N83" s="28"/>
      <c r="O83" s="24"/>
      <c r="P83" s="24"/>
      <c r="Q83" s="24"/>
      <c r="R83" s="24"/>
      <c r="S83" s="25"/>
      <c r="T83" s="25"/>
      <c r="U83" s="25"/>
      <c r="V83" s="25"/>
      <c r="W83" s="25"/>
      <c r="X83" s="25"/>
      <c r="Y83" s="25"/>
      <c r="Z83" s="21"/>
    </row>
    <row r="84" spans="1:26" s="3" customFormat="1">
      <c r="A84" s="25"/>
      <c r="B84" s="26"/>
      <c r="C84" s="25"/>
      <c r="D84" s="40"/>
      <c r="E84" s="25"/>
      <c r="F84" s="25"/>
      <c r="G84" s="25"/>
      <c r="H84" s="25"/>
      <c r="I84" s="25"/>
      <c r="J84" s="25"/>
      <c r="K84" s="24"/>
      <c r="L84" s="27"/>
      <c r="M84" s="27"/>
      <c r="N84" s="28"/>
      <c r="O84" s="24"/>
      <c r="P84" s="24"/>
      <c r="Q84" s="24"/>
      <c r="R84" s="24"/>
      <c r="S84" s="25"/>
      <c r="T84" s="25"/>
      <c r="U84" s="25"/>
      <c r="V84" s="25"/>
      <c r="W84" s="25"/>
      <c r="X84" s="25"/>
      <c r="Y84" s="25"/>
      <c r="Z84" s="21"/>
    </row>
    <row r="85" spans="1:26" s="3" customFormat="1">
      <c r="A85" s="25"/>
      <c r="B85" s="26"/>
      <c r="C85" s="25"/>
      <c r="D85" s="40"/>
      <c r="E85" s="25"/>
      <c r="F85" s="25"/>
      <c r="G85" s="25"/>
      <c r="H85" s="25"/>
      <c r="I85" s="25"/>
      <c r="J85" s="25"/>
      <c r="K85" s="24"/>
      <c r="L85" s="27"/>
      <c r="M85" s="27"/>
      <c r="N85" s="28"/>
      <c r="O85" s="24"/>
      <c r="P85" s="24"/>
      <c r="Q85" s="24"/>
      <c r="R85" s="24"/>
      <c r="S85" s="25"/>
      <c r="T85" s="25"/>
      <c r="U85" s="25"/>
      <c r="V85" s="25"/>
      <c r="W85" s="25"/>
      <c r="X85" s="25"/>
      <c r="Y85" s="25"/>
      <c r="Z85" s="21"/>
    </row>
    <row r="86" spans="1:26" s="3" customFormat="1">
      <c r="A86" s="25"/>
      <c r="B86" s="26"/>
      <c r="C86" s="25"/>
      <c r="D86" s="40"/>
      <c r="E86" s="25"/>
      <c r="F86" s="25"/>
      <c r="G86" s="25"/>
      <c r="H86" s="25"/>
      <c r="I86" s="25"/>
      <c r="J86" s="25"/>
      <c r="K86" s="24"/>
      <c r="L86" s="27"/>
      <c r="M86" s="27"/>
      <c r="N86" s="28"/>
      <c r="O86" s="24"/>
      <c r="P86" s="24"/>
      <c r="Q86" s="24"/>
      <c r="R86" s="24"/>
      <c r="S86" s="25"/>
      <c r="T86" s="25"/>
      <c r="U86" s="25"/>
      <c r="V86" s="25"/>
      <c r="W86" s="25"/>
      <c r="X86" s="25"/>
      <c r="Y86" s="25"/>
      <c r="Z86" s="21"/>
    </row>
    <row r="87" spans="1:26" s="3" customFormat="1">
      <c r="A87" s="25"/>
      <c r="B87" s="26"/>
      <c r="C87" s="25"/>
      <c r="D87" s="40"/>
      <c r="E87" s="25"/>
      <c r="F87" s="25"/>
      <c r="G87" s="25"/>
      <c r="H87" s="25"/>
      <c r="I87" s="25"/>
      <c r="J87" s="25"/>
      <c r="K87" s="24"/>
      <c r="L87" s="27"/>
      <c r="M87" s="27"/>
      <c r="N87" s="28"/>
      <c r="O87" s="24"/>
      <c r="P87" s="24"/>
      <c r="Q87" s="24"/>
      <c r="R87" s="24"/>
      <c r="S87" s="25"/>
      <c r="T87" s="25"/>
      <c r="U87" s="25"/>
      <c r="V87" s="25"/>
      <c r="W87" s="25"/>
      <c r="X87" s="25"/>
      <c r="Y87" s="25"/>
      <c r="Z87" s="21"/>
    </row>
    <row r="88" spans="1:26" s="3" customFormat="1">
      <c r="A88" s="25"/>
      <c r="B88" s="26"/>
      <c r="C88" s="25"/>
      <c r="D88" s="40"/>
      <c r="E88" s="25"/>
      <c r="F88" s="25"/>
      <c r="G88" s="25"/>
      <c r="H88" s="25"/>
      <c r="I88" s="25"/>
      <c r="J88" s="25"/>
      <c r="K88" s="24"/>
      <c r="L88" s="27"/>
      <c r="M88" s="27"/>
      <c r="N88" s="28"/>
      <c r="O88" s="24"/>
      <c r="P88" s="24"/>
      <c r="Q88" s="24"/>
      <c r="R88" s="24"/>
      <c r="S88" s="25"/>
      <c r="T88" s="25"/>
      <c r="U88" s="25"/>
      <c r="V88" s="25"/>
      <c r="W88" s="25"/>
      <c r="X88" s="25"/>
      <c r="Y88" s="25"/>
      <c r="Z88" s="21"/>
    </row>
    <row r="89" spans="1:26" s="3" customFormat="1">
      <c r="A89" s="25"/>
      <c r="B89" s="26"/>
      <c r="C89" s="25"/>
      <c r="D89" s="40"/>
      <c r="E89" s="25"/>
      <c r="F89" s="25"/>
      <c r="G89" s="25"/>
      <c r="H89" s="25"/>
      <c r="I89" s="25"/>
      <c r="J89" s="25"/>
      <c r="K89" s="24"/>
      <c r="L89" s="27"/>
      <c r="M89" s="27"/>
      <c r="N89" s="28"/>
      <c r="O89" s="24"/>
      <c r="P89" s="24"/>
      <c r="Q89" s="24"/>
      <c r="R89" s="24"/>
      <c r="S89" s="25"/>
      <c r="T89" s="25"/>
      <c r="U89" s="25"/>
      <c r="V89" s="25"/>
      <c r="W89" s="25"/>
      <c r="X89" s="25"/>
      <c r="Y89" s="25"/>
      <c r="Z89" s="21"/>
    </row>
    <row r="90" spans="1:26" s="3" customFormat="1">
      <c r="A90" s="25"/>
      <c r="B90" s="26"/>
      <c r="C90" s="25"/>
      <c r="D90" s="40"/>
      <c r="E90" s="25"/>
      <c r="F90" s="25"/>
      <c r="G90" s="25"/>
      <c r="H90" s="25"/>
      <c r="I90" s="25"/>
      <c r="J90" s="25"/>
      <c r="K90" s="24"/>
      <c r="L90" s="27"/>
      <c r="M90" s="27"/>
      <c r="N90" s="28"/>
      <c r="O90" s="24"/>
      <c r="P90" s="24"/>
      <c r="Q90" s="24"/>
      <c r="R90" s="24"/>
      <c r="S90" s="25"/>
      <c r="T90" s="25"/>
      <c r="U90" s="25"/>
      <c r="V90" s="25"/>
      <c r="W90" s="25"/>
      <c r="X90" s="25"/>
      <c r="Y90" s="25"/>
      <c r="Z90" s="21"/>
    </row>
    <row r="91" spans="1:26" s="3" customFormat="1">
      <c r="A91" s="25"/>
      <c r="B91" s="26"/>
      <c r="C91" s="25"/>
      <c r="D91" s="40"/>
      <c r="E91" s="25"/>
      <c r="F91" s="25"/>
      <c r="G91" s="25"/>
      <c r="H91" s="25"/>
      <c r="I91" s="25"/>
      <c r="J91" s="25"/>
      <c r="K91" s="24"/>
      <c r="L91" s="27"/>
      <c r="M91" s="27"/>
      <c r="N91" s="28"/>
      <c r="O91" s="24"/>
      <c r="P91" s="24"/>
      <c r="Q91" s="24"/>
      <c r="R91" s="24"/>
      <c r="S91" s="25"/>
      <c r="T91" s="25"/>
      <c r="U91" s="25"/>
      <c r="V91" s="25"/>
      <c r="W91" s="25"/>
      <c r="X91" s="25"/>
      <c r="Y91" s="25"/>
      <c r="Z91" s="21"/>
    </row>
    <row r="92" spans="1:26" s="3" customFormat="1">
      <c r="A92" s="25"/>
      <c r="B92" s="26"/>
      <c r="C92" s="25"/>
      <c r="D92" s="40"/>
      <c r="E92" s="25"/>
      <c r="F92" s="25"/>
      <c r="G92" s="25"/>
      <c r="H92" s="25"/>
      <c r="I92" s="25"/>
      <c r="J92" s="25"/>
      <c r="K92" s="24"/>
      <c r="L92" s="27"/>
      <c r="M92" s="27"/>
      <c r="N92" s="28"/>
      <c r="O92" s="24"/>
      <c r="P92" s="24"/>
      <c r="Q92" s="24"/>
      <c r="R92" s="24"/>
      <c r="S92" s="25"/>
      <c r="T92" s="25"/>
      <c r="U92" s="25"/>
      <c r="V92" s="25"/>
      <c r="W92" s="25"/>
      <c r="X92" s="25"/>
      <c r="Y92" s="25"/>
      <c r="Z92" s="21"/>
    </row>
    <row r="93" spans="1:26" s="3" customFormat="1">
      <c r="A93" s="25"/>
      <c r="B93" s="26"/>
      <c r="C93" s="25"/>
      <c r="D93" s="40"/>
      <c r="E93" s="25"/>
      <c r="F93" s="25"/>
      <c r="G93" s="25"/>
      <c r="H93" s="25"/>
      <c r="I93" s="25"/>
      <c r="J93" s="25"/>
      <c r="K93" s="24"/>
      <c r="L93" s="27"/>
      <c r="M93" s="27"/>
      <c r="N93" s="28"/>
      <c r="O93" s="24"/>
      <c r="P93" s="24"/>
      <c r="Q93" s="24"/>
      <c r="R93" s="24"/>
      <c r="S93" s="25"/>
      <c r="T93" s="25"/>
      <c r="U93" s="25"/>
      <c r="V93" s="25"/>
      <c r="W93" s="25"/>
      <c r="X93" s="25"/>
      <c r="Y93" s="25"/>
      <c r="Z93" s="21"/>
    </row>
    <row r="94" spans="1:26" s="3" customFormat="1">
      <c r="A94" s="25"/>
      <c r="B94" s="26"/>
      <c r="C94" s="25"/>
      <c r="D94" s="40"/>
      <c r="E94" s="25"/>
      <c r="F94" s="25"/>
      <c r="G94" s="25"/>
      <c r="H94" s="25"/>
      <c r="I94" s="25"/>
      <c r="J94" s="25"/>
      <c r="K94" s="24"/>
      <c r="L94" s="27"/>
      <c r="M94" s="27"/>
      <c r="N94" s="28"/>
      <c r="O94" s="24"/>
      <c r="P94" s="24"/>
      <c r="Q94" s="24"/>
      <c r="R94" s="24"/>
      <c r="S94" s="25"/>
      <c r="T94" s="25"/>
      <c r="U94" s="25"/>
      <c r="V94" s="25"/>
      <c r="W94" s="25"/>
      <c r="X94" s="25"/>
      <c r="Y94" s="25"/>
      <c r="Z94" s="21"/>
    </row>
    <row r="95" spans="1:26" s="3" customFormat="1">
      <c r="A95" s="25"/>
      <c r="B95" s="26"/>
      <c r="C95" s="25"/>
      <c r="D95" s="40"/>
      <c r="E95" s="25"/>
      <c r="F95" s="25"/>
      <c r="G95" s="25"/>
      <c r="H95" s="25"/>
      <c r="I95" s="25"/>
      <c r="J95" s="25"/>
      <c r="K95" s="24"/>
      <c r="L95" s="27"/>
      <c r="M95" s="27"/>
      <c r="N95" s="28"/>
      <c r="O95" s="24"/>
      <c r="P95" s="24"/>
      <c r="Q95" s="24"/>
      <c r="R95" s="24"/>
      <c r="S95" s="25"/>
      <c r="T95" s="25"/>
      <c r="U95" s="25"/>
      <c r="V95" s="25"/>
      <c r="W95" s="25"/>
      <c r="X95" s="25"/>
      <c r="Y95" s="25"/>
      <c r="Z95" s="21"/>
    </row>
    <row r="96" spans="1:26" s="3" customFormat="1">
      <c r="A96" s="25"/>
      <c r="B96" s="26"/>
      <c r="C96" s="25"/>
      <c r="D96" s="40"/>
      <c r="E96" s="25"/>
      <c r="F96" s="25"/>
      <c r="G96" s="25"/>
      <c r="H96" s="25"/>
      <c r="I96" s="25"/>
      <c r="J96" s="25"/>
      <c r="K96" s="24"/>
      <c r="L96" s="27"/>
      <c r="M96" s="27"/>
      <c r="N96" s="28"/>
      <c r="O96" s="24"/>
      <c r="P96" s="24"/>
      <c r="Q96" s="24"/>
      <c r="R96" s="24"/>
      <c r="S96" s="25"/>
      <c r="T96" s="25"/>
      <c r="U96" s="25"/>
      <c r="V96" s="25"/>
      <c r="W96" s="25"/>
      <c r="X96" s="25"/>
      <c r="Y96" s="25"/>
      <c r="Z96" s="21"/>
    </row>
    <row r="97" spans="1:26" s="3" customFormat="1">
      <c r="A97" s="25"/>
      <c r="B97" s="26"/>
      <c r="C97" s="25"/>
      <c r="D97" s="40"/>
      <c r="E97" s="25"/>
      <c r="F97" s="25"/>
      <c r="G97" s="25"/>
      <c r="H97" s="25"/>
      <c r="I97" s="25"/>
      <c r="J97" s="25"/>
      <c r="K97" s="24"/>
      <c r="L97" s="27"/>
      <c r="M97" s="27"/>
      <c r="N97" s="28"/>
      <c r="O97" s="24"/>
      <c r="P97" s="24"/>
      <c r="Q97" s="24"/>
      <c r="R97" s="24"/>
      <c r="S97" s="25"/>
      <c r="T97" s="25"/>
      <c r="U97" s="25"/>
      <c r="V97" s="25"/>
      <c r="W97" s="25"/>
      <c r="X97" s="25"/>
      <c r="Y97" s="25"/>
      <c r="Z97" s="21"/>
    </row>
    <row r="98" spans="1:26" s="3" customFormat="1">
      <c r="A98" s="25"/>
      <c r="B98" s="26"/>
      <c r="C98" s="25"/>
      <c r="D98" s="40"/>
      <c r="E98" s="25"/>
      <c r="F98" s="25"/>
      <c r="G98" s="25"/>
      <c r="H98" s="25"/>
      <c r="I98" s="25"/>
      <c r="J98" s="25"/>
      <c r="K98" s="24"/>
      <c r="L98" s="27"/>
      <c r="M98" s="27"/>
      <c r="N98" s="28"/>
      <c r="O98" s="24"/>
      <c r="P98" s="24"/>
      <c r="Q98" s="24"/>
      <c r="R98" s="24"/>
      <c r="S98" s="25"/>
      <c r="T98" s="25"/>
      <c r="U98" s="25"/>
      <c r="V98" s="25"/>
      <c r="W98" s="25"/>
      <c r="X98" s="25"/>
      <c r="Y98" s="25"/>
      <c r="Z98" s="21"/>
    </row>
    <row r="99" spans="1:26" s="3" customFormat="1">
      <c r="A99" s="25"/>
      <c r="B99" s="26"/>
      <c r="C99" s="25"/>
      <c r="D99" s="40"/>
      <c r="E99" s="25"/>
      <c r="F99" s="25"/>
      <c r="G99" s="25"/>
      <c r="H99" s="25"/>
      <c r="I99" s="25"/>
      <c r="J99" s="25"/>
      <c r="K99" s="24"/>
      <c r="L99" s="27"/>
      <c r="M99" s="27"/>
      <c r="N99" s="28"/>
      <c r="O99" s="24"/>
      <c r="P99" s="24"/>
      <c r="Q99" s="24"/>
      <c r="R99" s="24"/>
      <c r="S99" s="25"/>
      <c r="T99" s="25"/>
      <c r="U99" s="25"/>
      <c r="V99" s="25"/>
      <c r="W99" s="25"/>
      <c r="X99" s="25"/>
      <c r="Y99" s="25"/>
      <c r="Z99" s="21"/>
    </row>
    <row r="100" spans="1:26" s="3" customFormat="1">
      <c r="A100" s="25"/>
      <c r="B100" s="26"/>
      <c r="C100" s="25"/>
      <c r="D100" s="40"/>
      <c r="E100" s="25"/>
      <c r="F100" s="25"/>
      <c r="G100" s="25"/>
      <c r="H100" s="25"/>
      <c r="I100" s="25"/>
      <c r="J100" s="25"/>
      <c r="K100" s="24"/>
      <c r="L100" s="27"/>
      <c r="M100" s="27"/>
      <c r="N100" s="28"/>
      <c r="O100" s="24"/>
      <c r="P100" s="24"/>
      <c r="Q100" s="24"/>
      <c r="R100" s="24"/>
      <c r="S100" s="25"/>
      <c r="T100" s="25"/>
      <c r="U100" s="25"/>
      <c r="V100" s="25"/>
      <c r="W100" s="25"/>
      <c r="X100" s="25"/>
      <c r="Y100" s="25"/>
      <c r="Z100" s="21"/>
    </row>
    <row r="101" spans="1:26" s="3" customFormat="1">
      <c r="A101" s="25"/>
      <c r="B101" s="26"/>
      <c r="C101" s="25"/>
      <c r="D101" s="40"/>
      <c r="E101" s="25"/>
      <c r="F101" s="25"/>
      <c r="G101" s="25"/>
      <c r="H101" s="25"/>
      <c r="I101" s="25"/>
      <c r="J101" s="25"/>
      <c r="K101" s="24"/>
      <c r="L101" s="27"/>
      <c r="M101" s="27"/>
      <c r="N101" s="28"/>
      <c r="O101" s="24"/>
      <c r="P101" s="24"/>
      <c r="Q101" s="24"/>
      <c r="R101" s="24"/>
      <c r="S101" s="25"/>
      <c r="T101" s="25"/>
      <c r="U101" s="25"/>
      <c r="V101" s="25"/>
      <c r="W101" s="25"/>
      <c r="X101" s="25"/>
      <c r="Y101" s="25"/>
      <c r="Z101" s="21"/>
    </row>
    <row r="102" spans="1:26" s="3" customFormat="1">
      <c r="A102" s="25"/>
      <c r="B102" s="26"/>
      <c r="C102" s="25"/>
      <c r="D102" s="40"/>
      <c r="E102" s="25"/>
      <c r="F102" s="25"/>
      <c r="G102" s="25"/>
      <c r="H102" s="25"/>
      <c r="I102" s="25"/>
      <c r="J102" s="25"/>
      <c r="K102" s="24"/>
      <c r="L102" s="27"/>
      <c r="M102" s="27"/>
      <c r="N102" s="28"/>
      <c r="O102" s="24"/>
      <c r="P102" s="24"/>
      <c r="Q102" s="24"/>
      <c r="R102" s="24"/>
      <c r="S102" s="25"/>
      <c r="T102" s="25"/>
      <c r="U102" s="25"/>
      <c r="V102" s="25"/>
      <c r="W102" s="25"/>
      <c r="X102" s="25"/>
      <c r="Y102" s="25"/>
      <c r="Z102" s="21"/>
    </row>
    <row r="103" spans="1:26" s="3" customFormat="1">
      <c r="A103" s="25"/>
      <c r="B103" s="26"/>
      <c r="C103" s="25"/>
      <c r="D103" s="40"/>
      <c r="E103" s="25"/>
      <c r="F103" s="25"/>
      <c r="G103" s="25"/>
      <c r="H103" s="25"/>
      <c r="I103" s="25"/>
      <c r="J103" s="25"/>
      <c r="K103" s="24"/>
      <c r="L103" s="27"/>
      <c r="M103" s="27"/>
      <c r="N103" s="28"/>
      <c r="O103" s="24"/>
      <c r="P103" s="24"/>
      <c r="Q103" s="24"/>
      <c r="R103" s="24"/>
      <c r="S103" s="25"/>
      <c r="T103" s="25"/>
      <c r="U103" s="25"/>
      <c r="V103" s="25"/>
      <c r="W103" s="25"/>
      <c r="X103" s="25"/>
      <c r="Y103" s="25"/>
      <c r="Z103" s="21"/>
    </row>
    <row r="104" spans="1:26" s="3" customFormat="1">
      <c r="A104" s="25"/>
      <c r="B104" s="26"/>
      <c r="C104" s="25"/>
      <c r="D104" s="40"/>
      <c r="E104" s="25"/>
      <c r="F104" s="25"/>
      <c r="G104" s="25"/>
      <c r="H104" s="25"/>
      <c r="I104" s="25"/>
      <c r="J104" s="25"/>
      <c r="K104" s="24"/>
      <c r="L104" s="27"/>
      <c r="M104" s="27"/>
      <c r="N104" s="28"/>
      <c r="O104" s="24"/>
      <c r="P104" s="24"/>
      <c r="Q104" s="24"/>
      <c r="R104" s="24"/>
      <c r="S104" s="25"/>
      <c r="T104" s="25"/>
      <c r="U104" s="25"/>
      <c r="V104" s="25"/>
      <c r="W104" s="25"/>
      <c r="X104" s="25"/>
      <c r="Y104" s="25"/>
      <c r="Z104" s="21"/>
    </row>
    <row r="105" spans="1:26" s="3" customFormat="1">
      <c r="A105" s="25"/>
      <c r="B105" s="26"/>
      <c r="C105" s="25"/>
      <c r="D105" s="40"/>
      <c r="E105" s="25"/>
      <c r="F105" s="25"/>
      <c r="G105" s="25"/>
      <c r="H105" s="25"/>
      <c r="I105" s="25"/>
      <c r="J105" s="25"/>
      <c r="K105" s="24"/>
      <c r="L105" s="27"/>
      <c r="M105" s="27"/>
      <c r="N105" s="28"/>
      <c r="O105" s="24"/>
      <c r="P105" s="24"/>
      <c r="Q105" s="24"/>
      <c r="R105" s="24"/>
      <c r="S105" s="25"/>
      <c r="T105" s="25"/>
      <c r="U105" s="25"/>
      <c r="V105" s="25"/>
      <c r="W105" s="25"/>
      <c r="X105" s="25"/>
      <c r="Y105" s="25"/>
      <c r="Z105" s="21"/>
    </row>
    <row r="106" spans="1:26" s="3" customFormat="1">
      <c r="A106" s="25"/>
      <c r="B106" s="26"/>
      <c r="C106" s="25"/>
      <c r="D106" s="40"/>
      <c r="E106" s="25"/>
      <c r="F106" s="25"/>
      <c r="G106" s="25"/>
      <c r="H106" s="25"/>
      <c r="I106" s="25"/>
      <c r="J106" s="25"/>
      <c r="K106" s="24"/>
      <c r="L106" s="27"/>
      <c r="M106" s="27"/>
      <c r="N106" s="28"/>
      <c r="O106" s="24"/>
      <c r="P106" s="24"/>
      <c r="Q106" s="24"/>
      <c r="R106" s="24"/>
      <c r="S106" s="25"/>
      <c r="T106" s="25"/>
      <c r="U106" s="25"/>
      <c r="V106" s="25"/>
      <c r="W106" s="25"/>
      <c r="X106" s="25"/>
      <c r="Y106" s="25"/>
      <c r="Z106" s="21"/>
    </row>
    <row r="107" spans="1:26" s="3" customFormat="1">
      <c r="A107" s="25"/>
      <c r="B107" s="26"/>
      <c r="C107" s="25"/>
      <c r="D107" s="40"/>
      <c r="E107" s="25"/>
      <c r="F107" s="25"/>
      <c r="G107" s="25"/>
      <c r="H107" s="25"/>
      <c r="I107" s="25"/>
      <c r="J107" s="25"/>
      <c r="K107" s="24"/>
      <c r="L107" s="27"/>
      <c r="M107" s="27"/>
      <c r="N107" s="28"/>
      <c r="O107" s="24"/>
      <c r="P107" s="24"/>
      <c r="Q107" s="24"/>
      <c r="R107" s="24"/>
      <c r="S107" s="25"/>
      <c r="T107" s="25"/>
      <c r="U107" s="25"/>
      <c r="V107" s="25"/>
      <c r="W107" s="25"/>
      <c r="X107" s="25"/>
      <c r="Y107" s="25"/>
      <c r="Z107" s="21"/>
    </row>
    <row r="108" spans="1:26" s="3" customFormat="1">
      <c r="A108" s="25"/>
      <c r="B108" s="26"/>
      <c r="C108" s="25"/>
      <c r="D108" s="40"/>
      <c r="E108" s="25"/>
      <c r="F108" s="25"/>
      <c r="G108" s="25"/>
      <c r="H108" s="25"/>
      <c r="I108" s="25"/>
      <c r="J108" s="25"/>
      <c r="K108" s="24"/>
      <c r="L108" s="27"/>
      <c r="M108" s="27"/>
      <c r="N108" s="28"/>
      <c r="O108" s="24"/>
      <c r="P108" s="24"/>
      <c r="Q108" s="24"/>
      <c r="R108" s="24"/>
      <c r="S108" s="25"/>
      <c r="T108" s="25"/>
      <c r="U108" s="25"/>
      <c r="V108" s="25"/>
      <c r="W108" s="25"/>
      <c r="X108" s="25"/>
      <c r="Y108" s="25"/>
      <c r="Z108" s="21"/>
    </row>
    <row r="109" spans="1:26" s="3" customFormat="1">
      <c r="A109" s="25"/>
      <c r="B109" s="26"/>
      <c r="C109" s="25"/>
      <c r="D109" s="40"/>
      <c r="E109" s="25"/>
      <c r="F109" s="25"/>
      <c r="G109" s="25"/>
      <c r="H109" s="25"/>
      <c r="I109" s="25"/>
      <c r="J109" s="25"/>
      <c r="K109" s="24"/>
      <c r="L109" s="27"/>
      <c r="M109" s="27"/>
      <c r="N109" s="28"/>
      <c r="O109" s="24"/>
      <c r="P109" s="24"/>
      <c r="Q109" s="24"/>
      <c r="R109" s="24"/>
      <c r="S109" s="25"/>
      <c r="T109" s="25"/>
      <c r="U109" s="25"/>
      <c r="V109" s="25"/>
      <c r="W109" s="25"/>
      <c r="X109" s="25"/>
      <c r="Y109" s="25"/>
      <c r="Z109" s="21"/>
    </row>
    <row r="110" spans="1:26" s="3" customFormat="1">
      <c r="A110" s="25"/>
      <c r="B110" s="26"/>
      <c r="C110" s="25"/>
      <c r="D110" s="40"/>
      <c r="E110" s="25"/>
      <c r="F110" s="25"/>
      <c r="G110" s="25"/>
      <c r="H110" s="25"/>
      <c r="I110" s="25"/>
      <c r="J110" s="25"/>
      <c r="K110" s="24"/>
      <c r="L110" s="27"/>
      <c r="M110" s="27"/>
      <c r="N110" s="28"/>
      <c r="O110" s="24"/>
      <c r="P110" s="24"/>
      <c r="Q110" s="24"/>
      <c r="R110" s="24"/>
      <c r="S110" s="25"/>
      <c r="T110" s="25"/>
      <c r="U110" s="25"/>
      <c r="V110" s="25"/>
      <c r="W110" s="25"/>
      <c r="X110" s="25"/>
      <c r="Y110" s="25"/>
      <c r="Z110" s="21"/>
    </row>
    <row r="111" spans="1:26" s="3" customFormat="1">
      <c r="A111" s="25"/>
      <c r="B111" s="26"/>
      <c r="C111" s="25"/>
      <c r="D111" s="40"/>
      <c r="E111" s="25"/>
      <c r="F111" s="25"/>
      <c r="G111" s="25"/>
      <c r="H111" s="25"/>
      <c r="I111" s="25"/>
      <c r="J111" s="25"/>
      <c r="K111" s="24"/>
      <c r="L111" s="27"/>
      <c r="M111" s="27"/>
      <c r="N111" s="28"/>
      <c r="O111" s="24"/>
      <c r="P111" s="24"/>
      <c r="Q111" s="24"/>
      <c r="R111" s="24"/>
      <c r="S111" s="25"/>
      <c r="T111" s="25"/>
      <c r="U111" s="25"/>
      <c r="V111" s="25"/>
      <c r="W111" s="25"/>
      <c r="X111" s="25"/>
      <c r="Y111" s="25"/>
      <c r="Z111" s="21"/>
    </row>
    <row r="112" spans="1:26" s="3" customFormat="1">
      <c r="A112" s="25"/>
      <c r="B112" s="26"/>
      <c r="C112" s="25"/>
      <c r="D112" s="40"/>
      <c r="E112" s="25"/>
      <c r="F112" s="25"/>
      <c r="G112" s="25"/>
      <c r="H112" s="25"/>
      <c r="I112" s="25"/>
      <c r="J112" s="25"/>
      <c r="K112" s="24"/>
      <c r="L112" s="27"/>
      <c r="M112" s="27"/>
      <c r="N112" s="28"/>
      <c r="O112" s="24"/>
      <c r="P112" s="24"/>
      <c r="Q112" s="24"/>
      <c r="R112" s="24"/>
      <c r="S112" s="25"/>
      <c r="T112" s="25"/>
      <c r="U112" s="25"/>
      <c r="V112" s="25"/>
      <c r="W112" s="25"/>
      <c r="X112" s="25"/>
      <c r="Y112" s="25"/>
      <c r="Z112" s="21"/>
    </row>
    <row r="113" spans="1:26" s="3" customFormat="1">
      <c r="A113" s="25"/>
      <c r="B113" s="26"/>
      <c r="C113" s="25"/>
      <c r="D113" s="40"/>
      <c r="E113" s="25"/>
      <c r="F113" s="25"/>
      <c r="G113" s="25"/>
      <c r="H113" s="25"/>
      <c r="I113" s="25"/>
      <c r="J113" s="25"/>
      <c r="K113" s="24"/>
      <c r="L113" s="27"/>
      <c r="M113" s="27"/>
      <c r="N113" s="28"/>
      <c r="O113" s="24"/>
      <c r="P113" s="24"/>
      <c r="Q113" s="24"/>
      <c r="R113" s="24"/>
      <c r="S113" s="25"/>
      <c r="T113" s="25"/>
      <c r="U113" s="25"/>
      <c r="V113" s="25"/>
      <c r="W113" s="25"/>
      <c r="X113" s="25"/>
      <c r="Y113" s="25"/>
      <c r="Z113" s="21"/>
    </row>
    <row r="114" spans="1:26" s="3" customFormat="1">
      <c r="A114" s="25"/>
      <c r="B114" s="26"/>
      <c r="C114" s="25"/>
      <c r="D114" s="40"/>
      <c r="E114" s="25"/>
      <c r="F114" s="25"/>
      <c r="G114" s="25"/>
      <c r="H114" s="25"/>
      <c r="I114" s="25"/>
      <c r="J114" s="25"/>
      <c r="K114" s="24"/>
      <c r="L114" s="27"/>
      <c r="M114" s="27"/>
      <c r="N114" s="28"/>
      <c r="O114" s="24"/>
      <c r="P114" s="24"/>
      <c r="Q114" s="24"/>
      <c r="R114" s="24"/>
      <c r="S114" s="25"/>
      <c r="T114" s="25"/>
      <c r="U114" s="25"/>
      <c r="V114" s="25"/>
      <c r="W114" s="25"/>
      <c r="X114" s="25"/>
      <c r="Y114" s="25"/>
      <c r="Z114" s="21"/>
    </row>
    <row r="115" spans="1:26" s="3" customFormat="1">
      <c r="A115" s="25"/>
      <c r="B115" s="26"/>
      <c r="C115" s="25"/>
      <c r="D115" s="40"/>
      <c r="E115" s="25"/>
      <c r="F115" s="25"/>
      <c r="G115" s="25"/>
      <c r="H115" s="25"/>
      <c r="I115" s="25"/>
      <c r="J115" s="25"/>
      <c r="K115" s="24"/>
      <c r="L115" s="27"/>
      <c r="M115" s="27"/>
      <c r="N115" s="28"/>
      <c r="O115" s="24"/>
      <c r="P115" s="24"/>
      <c r="Q115" s="24"/>
      <c r="R115" s="24"/>
      <c r="S115" s="25"/>
      <c r="T115" s="25"/>
      <c r="U115" s="25"/>
      <c r="V115" s="25"/>
      <c r="W115" s="25"/>
      <c r="X115" s="25"/>
      <c r="Y115" s="25"/>
      <c r="Z115" s="21"/>
    </row>
    <row r="116" spans="1:26" s="3" customFormat="1">
      <c r="A116" s="25"/>
      <c r="B116" s="26"/>
      <c r="C116" s="25"/>
      <c r="D116" s="40"/>
      <c r="E116" s="25"/>
      <c r="F116" s="25"/>
      <c r="G116" s="25"/>
      <c r="H116" s="25"/>
      <c r="I116" s="25"/>
      <c r="J116" s="25"/>
      <c r="K116" s="24"/>
      <c r="L116" s="27"/>
      <c r="M116" s="27"/>
      <c r="N116" s="28"/>
      <c r="O116" s="24"/>
      <c r="P116" s="24"/>
      <c r="Q116" s="24"/>
      <c r="R116" s="24"/>
      <c r="S116" s="25"/>
      <c r="T116" s="25"/>
      <c r="U116" s="25"/>
      <c r="V116" s="25"/>
      <c r="W116" s="25"/>
      <c r="X116" s="25"/>
      <c r="Y116" s="25"/>
      <c r="Z116" s="21"/>
    </row>
    <row r="117" spans="1:26" s="3" customFormat="1">
      <c r="A117" s="25"/>
      <c r="B117" s="26"/>
      <c r="C117" s="25"/>
      <c r="D117" s="40"/>
      <c r="E117" s="25"/>
      <c r="F117" s="25"/>
      <c r="G117" s="25"/>
      <c r="H117" s="25"/>
      <c r="I117" s="25"/>
      <c r="J117" s="25"/>
      <c r="K117" s="24"/>
      <c r="L117" s="27"/>
      <c r="M117" s="27"/>
      <c r="N117" s="28"/>
      <c r="O117" s="24"/>
      <c r="P117" s="24"/>
      <c r="Q117" s="24"/>
      <c r="R117" s="24"/>
      <c r="S117" s="25"/>
      <c r="T117" s="25"/>
      <c r="U117" s="25"/>
      <c r="V117" s="25"/>
      <c r="W117" s="25"/>
      <c r="X117" s="25"/>
      <c r="Y117" s="25"/>
      <c r="Z117" s="21"/>
    </row>
    <row r="118" spans="1:26" s="3" customFormat="1">
      <c r="A118" s="25"/>
      <c r="B118" s="26"/>
      <c r="C118" s="25"/>
      <c r="D118" s="40"/>
      <c r="E118" s="25"/>
      <c r="F118" s="25"/>
      <c r="G118" s="25"/>
      <c r="H118" s="25"/>
      <c r="I118" s="25"/>
      <c r="J118" s="25"/>
      <c r="K118" s="24"/>
      <c r="L118" s="27"/>
      <c r="M118" s="27"/>
      <c r="N118" s="28"/>
      <c r="O118" s="24"/>
      <c r="P118" s="24"/>
      <c r="Q118" s="24"/>
      <c r="R118" s="24"/>
      <c r="S118" s="25"/>
      <c r="T118" s="25"/>
      <c r="U118" s="25"/>
      <c r="V118" s="25"/>
      <c r="W118" s="25"/>
      <c r="X118" s="25"/>
      <c r="Y118" s="25"/>
      <c r="Z118" s="21"/>
    </row>
    <row r="119" spans="1:26" s="3" customFormat="1">
      <c r="A119" s="25"/>
      <c r="B119" s="26"/>
      <c r="C119" s="25"/>
      <c r="D119" s="40"/>
      <c r="E119" s="25"/>
      <c r="F119" s="25"/>
      <c r="G119" s="25"/>
      <c r="H119" s="25"/>
      <c r="I119" s="25"/>
      <c r="J119" s="25"/>
      <c r="K119" s="24"/>
      <c r="L119" s="27"/>
      <c r="M119" s="27"/>
      <c r="N119" s="28"/>
      <c r="O119" s="24"/>
      <c r="P119" s="24"/>
      <c r="Q119" s="24"/>
      <c r="R119" s="24"/>
      <c r="S119" s="25"/>
      <c r="T119" s="25"/>
      <c r="U119" s="25"/>
      <c r="V119" s="25"/>
      <c r="W119" s="25"/>
      <c r="X119" s="25"/>
      <c r="Y119" s="25"/>
      <c r="Z119" s="21"/>
    </row>
    <row r="120" spans="1:26" s="3" customFormat="1">
      <c r="A120" s="25"/>
      <c r="B120" s="26"/>
      <c r="C120" s="25"/>
      <c r="D120" s="40"/>
      <c r="E120" s="25"/>
      <c r="F120" s="25"/>
      <c r="G120" s="25"/>
      <c r="H120" s="25"/>
      <c r="I120" s="25"/>
      <c r="J120" s="25"/>
      <c r="K120" s="24"/>
      <c r="L120" s="27"/>
      <c r="M120" s="27"/>
      <c r="N120" s="28"/>
      <c r="O120" s="24"/>
      <c r="P120" s="24"/>
      <c r="Q120" s="24"/>
      <c r="R120" s="24"/>
      <c r="S120" s="25"/>
      <c r="T120" s="25"/>
      <c r="U120" s="25"/>
      <c r="V120" s="25"/>
      <c r="W120" s="25"/>
      <c r="X120" s="25"/>
      <c r="Y120" s="25"/>
      <c r="Z120" s="21"/>
    </row>
    <row r="121" spans="1:26" s="3" customFormat="1">
      <c r="A121" s="25"/>
      <c r="B121" s="26"/>
      <c r="C121" s="25"/>
      <c r="D121" s="40"/>
      <c r="E121" s="25"/>
      <c r="F121" s="25"/>
      <c r="G121" s="25"/>
      <c r="H121" s="25"/>
      <c r="I121" s="25"/>
      <c r="J121" s="25"/>
      <c r="K121" s="24"/>
      <c r="L121" s="27"/>
      <c r="M121" s="27"/>
      <c r="N121" s="28"/>
      <c r="O121" s="24"/>
      <c r="P121" s="24"/>
      <c r="Q121" s="24"/>
      <c r="R121" s="24"/>
      <c r="S121" s="25"/>
      <c r="T121" s="25"/>
      <c r="U121" s="25"/>
      <c r="V121" s="25"/>
      <c r="W121" s="25"/>
      <c r="X121" s="25"/>
      <c r="Y121" s="25"/>
      <c r="Z121" s="21"/>
    </row>
    <row r="122" spans="1:26" s="3" customFormat="1">
      <c r="A122" s="25"/>
      <c r="B122" s="26"/>
      <c r="C122" s="25"/>
      <c r="D122" s="40"/>
      <c r="E122" s="25"/>
      <c r="F122" s="25"/>
      <c r="G122" s="25"/>
      <c r="H122" s="25"/>
      <c r="I122" s="25"/>
      <c r="J122" s="25"/>
      <c r="K122" s="24"/>
      <c r="L122" s="27"/>
      <c r="M122" s="27"/>
      <c r="N122" s="28"/>
      <c r="O122" s="24"/>
      <c r="P122" s="24"/>
      <c r="Q122" s="24"/>
      <c r="R122" s="24"/>
      <c r="S122" s="25"/>
      <c r="T122" s="25"/>
      <c r="U122" s="25"/>
      <c r="V122" s="25"/>
      <c r="W122" s="25"/>
      <c r="X122" s="25"/>
      <c r="Y122" s="25"/>
      <c r="Z122" s="21"/>
    </row>
    <row r="123" spans="1:26" s="3" customFormat="1">
      <c r="A123" s="25"/>
      <c r="B123" s="26"/>
      <c r="C123" s="25"/>
      <c r="D123" s="40"/>
      <c r="E123" s="25"/>
      <c r="F123" s="25"/>
      <c r="G123" s="25"/>
      <c r="H123" s="25"/>
      <c r="I123" s="25"/>
      <c r="J123" s="25"/>
      <c r="K123" s="24"/>
      <c r="L123" s="27"/>
      <c r="M123" s="27"/>
      <c r="N123" s="28"/>
      <c r="O123" s="24"/>
      <c r="P123" s="24"/>
      <c r="Q123" s="24"/>
      <c r="R123" s="24"/>
      <c r="S123" s="25"/>
      <c r="T123" s="25"/>
      <c r="U123" s="25"/>
      <c r="V123" s="25"/>
      <c r="W123" s="25"/>
      <c r="X123" s="25"/>
      <c r="Y123" s="25"/>
      <c r="Z123" s="21"/>
    </row>
    <row r="124" spans="1:26" s="3" customFormat="1">
      <c r="A124" s="25"/>
      <c r="B124" s="26"/>
      <c r="C124" s="25"/>
      <c r="D124" s="40"/>
      <c r="E124" s="25"/>
      <c r="F124" s="25"/>
      <c r="G124" s="25"/>
      <c r="H124" s="25"/>
      <c r="I124" s="25"/>
      <c r="J124" s="25"/>
      <c r="K124" s="24"/>
      <c r="L124" s="27"/>
      <c r="M124" s="27"/>
      <c r="N124" s="28"/>
      <c r="O124" s="24"/>
      <c r="P124" s="24"/>
      <c r="Q124" s="24"/>
      <c r="R124" s="24"/>
      <c r="S124" s="25"/>
      <c r="T124" s="25"/>
      <c r="U124" s="25"/>
      <c r="V124" s="25"/>
      <c r="W124" s="25"/>
      <c r="X124" s="25"/>
      <c r="Y124" s="25"/>
      <c r="Z124" s="21"/>
    </row>
    <row r="125" spans="1:26" s="3" customFormat="1">
      <c r="A125" s="25"/>
      <c r="B125" s="26"/>
      <c r="C125" s="25"/>
      <c r="D125" s="40"/>
      <c r="E125" s="25"/>
      <c r="F125" s="25"/>
      <c r="G125" s="25"/>
      <c r="H125" s="25"/>
      <c r="I125" s="25"/>
      <c r="J125" s="25"/>
      <c r="K125" s="24"/>
      <c r="L125" s="27"/>
      <c r="M125" s="27"/>
      <c r="N125" s="28"/>
      <c r="O125" s="24"/>
      <c r="P125" s="24"/>
      <c r="Q125" s="24"/>
      <c r="R125" s="24"/>
      <c r="S125" s="25"/>
      <c r="T125" s="25"/>
      <c r="U125" s="25"/>
      <c r="V125" s="25"/>
      <c r="W125" s="25"/>
      <c r="X125" s="25"/>
      <c r="Y125" s="25"/>
      <c r="Z125" s="21"/>
    </row>
    <row r="126" spans="1:26" s="3" customFormat="1">
      <c r="A126" s="25"/>
      <c r="B126" s="26"/>
      <c r="C126" s="25"/>
      <c r="D126" s="40"/>
      <c r="E126" s="25"/>
      <c r="F126" s="25"/>
      <c r="G126" s="25"/>
      <c r="H126" s="25"/>
      <c r="I126" s="25"/>
      <c r="J126" s="25"/>
      <c r="K126" s="24"/>
      <c r="L126" s="27"/>
      <c r="M126" s="27"/>
      <c r="N126" s="28"/>
      <c r="O126" s="24"/>
      <c r="P126" s="24"/>
      <c r="Q126" s="24"/>
      <c r="R126" s="24"/>
      <c r="S126" s="25"/>
      <c r="T126" s="25"/>
      <c r="U126" s="25"/>
      <c r="V126" s="25"/>
      <c r="W126" s="25"/>
      <c r="X126" s="25"/>
      <c r="Y126" s="25"/>
      <c r="Z126" s="21"/>
    </row>
    <row r="127" spans="1:26" s="3" customFormat="1">
      <c r="A127" s="25"/>
      <c r="B127" s="26"/>
      <c r="C127" s="25"/>
      <c r="D127" s="40"/>
      <c r="E127" s="25"/>
      <c r="F127" s="25"/>
      <c r="G127" s="25"/>
      <c r="H127" s="25"/>
      <c r="I127" s="25"/>
      <c r="J127" s="25"/>
      <c r="K127" s="24"/>
      <c r="L127" s="27"/>
      <c r="M127" s="27"/>
      <c r="N127" s="28"/>
      <c r="O127" s="24"/>
      <c r="P127" s="24"/>
      <c r="Q127" s="24"/>
      <c r="R127" s="24"/>
      <c r="S127" s="25"/>
      <c r="T127" s="25"/>
      <c r="U127" s="25"/>
      <c r="V127" s="25"/>
      <c r="W127" s="25"/>
      <c r="X127" s="25"/>
      <c r="Y127" s="25"/>
      <c r="Z127" s="21"/>
    </row>
    <row r="128" spans="1:26" s="3" customFormat="1">
      <c r="A128" s="25"/>
      <c r="B128" s="26"/>
      <c r="C128" s="25"/>
      <c r="D128" s="40"/>
      <c r="E128" s="25"/>
      <c r="F128" s="25"/>
      <c r="G128" s="25"/>
      <c r="H128" s="25"/>
      <c r="I128" s="25"/>
      <c r="J128" s="25"/>
      <c r="K128" s="24"/>
      <c r="L128" s="27"/>
      <c r="M128" s="27"/>
      <c r="N128" s="28"/>
      <c r="O128" s="24"/>
      <c r="P128" s="24"/>
      <c r="Q128" s="24"/>
      <c r="R128" s="24"/>
      <c r="S128" s="25"/>
      <c r="T128" s="25"/>
      <c r="U128" s="25"/>
      <c r="V128" s="25"/>
      <c r="W128" s="25"/>
      <c r="X128" s="25"/>
      <c r="Y128" s="25"/>
      <c r="Z128" s="21"/>
    </row>
    <row r="129" spans="1:26" s="3" customFormat="1">
      <c r="A129" s="25"/>
      <c r="B129" s="26"/>
      <c r="C129" s="25"/>
      <c r="D129" s="40"/>
      <c r="E129" s="25"/>
      <c r="F129" s="25"/>
      <c r="G129" s="25"/>
      <c r="H129" s="25"/>
      <c r="I129" s="25"/>
      <c r="J129" s="25"/>
      <c r="K129" s="24"/>
      <c r="L129" s="27"/>
      <c r="M129" s="27"/>
      <c r="N129" s="28"/>
      <c r="O129" s="24"/>
      <c r="P129" s="24"/>
      <c r="Q129" s="24"/>
      <c r="R129" s="24"/>
      <c r="S129" s="25"/>
      <c r="T129" s="25"/>
      <c r="U129" s="25"/>
      <c r="V129" s="25"/>
      <c r="W129" s="25"/>
      <c r="X129" s="25"/>
      <c r="Y129" s="25"/>
      <c r="Z129" s="21"/>
    </row>
    <row r="130" spans="1:26" s="3" customFormat="1">
      <c r="A130" s="25"/>
      <c r="B130" s="26"/>
      <c r="C130" s="25"/>
      <c r="D130" s="40"/>
      <c r="E130" s="25"/>
      <c r="F130" s="25"/>
      <c r="G130" s="25"/>
      <c r="H130" s="25"/>
      <c r="I130" s="25"/>
      <c r="J130" s="25"/>
      <c r="K130" s="24"/>
      <c r="L130" s="27"/>
      <c r="M130" s="27"/>
      <c r="N130" s="28"/>
      <c r="O130" s="24"/>
      <c r="P130" s="24"/>
      <c r="Q130" s="24"/>
      <c r="R130" s="24"/>
      <c r="S130" s="25"/>
      <c r="T130" s="25"/>
      <c r="U130" s="25"/>
      <c r="V130" s="25"/>
      <c r="W130" s="25"/>
      <c r="X130" s="25"/>
      <c r="Y130" s="25"/>
      <c r="Z130" s="21"/>
    </row>
    <row r="131" spans="1:26" s="3" customFormat="1">
      <c r="A131" s="25"/>
      <c r="B131" s="26"/>
      <c r="C131" s="25"/>
      <c r="D131" s="40"/>
      <c r="E131" s="25"/>
      <c r="F131" s="25"/>
      <c r="G131" s="25"/>
      <c r="H131" s="25"/>
      <c r="I131" s="25"/>
      <c r="J131" s="25"/>
      <c r="K131" s="24"/>
      <c r="L131" s="27"/>
      <c r="M131" s="27"/>
      <c r="N131" s="28"/>
      <c r="O131" s="24"/>
      <c r="P131" s="24"/>
      <c r="Q131" s="24"/>
      <c r="R131" s="24"/>
      <c r="S131" s="25"/>
      <c r="T131" s="25"/>
      <c r="U131" s="25"/>
      <c r="V131" s="25"/>
      <c r="W131" s="25"/>
      <c r="X131" s="25"/>
      <c r="Y131" s="25"/>
      <c r="Z131" s="21"/>
    </row>
    <row r="132" spans="1:26" s="3" customFormat="1">
      <c r="A132" s="25"/>
      <c r="B132" s="26"/>
      <c r="C132" s="25"/>
      <c r="D132" s="40"/>
      <c r="E132" s="25"/>
      <c r="F132" s="25"/>
      <c r="G132" s="25"/>
      <c r="H132" s="25"/>
      <c r="I132" s="25"/>
      <c r="J132" s="25"/>
      <c r="K132" s="24"/>
      <c r="L132" s="27"/>
      <c r="M132" s="27"/>
      <c r="N132" s="28"/>
      <c r="O132" s="24"/>
      <c r="P132" s="24"/>
      <c r="Q132" s="24"/>
      <c r="R132" s="24"/>
      <c r="S132" s="25"/>
      <c r="T132" s="25"/>
      <c r="U132" s="25"/>
      <c r="V132" s="25"/>
      <c r="W132" s="25"/>
      <c r="X132" s="25"/>
      <c r="Y132" s="25"/>
      <c r="Z132" s="21"/>
    </row>
    <row r="133" spans="1:26" s="3" customFormat="1">
      <c r="A133" s="25"/>
      <c r="B133" s="26"/>
      <c r="C133" s="25"/>
      <c r="D133" s="40"/>
      <c r="E133" s="25"/>
      <c r="F133" s="25"/>
      <c r="G133" s="25"/>
      <c r="H133" s="25"/>
      <c r="I133" s="25"/>
      <c r="J133" s="25"/>
      <c r="K133" s="24"/>
      <c r="L133" s="27"/>
      <c r="M133" s="27"/>
      <c r="N133" s="28"/>
      <c r="O133" s="24"/>
      <c r="P133" s="24"/>
      <c r="Q133" s="24"/>
      <c r="R133" s="24"/>
      <c r="S133" s="25"/>
      <c r="T133" s="25"/>
      <c r="U133" s="25"/>
      <c r="V133" s="25"/>
      <c r="W133" s="25"/>
      <c r="X133" s="25"/>
      <c r="Y133" s="25"/>
      <c r="Z133" s="21"/>
    </row>
    <row r="134" spans="1:26" s="3" customFormat="1">
      <c r="A134" s="25"/>
      <c r="B134" s="26"/>
      <c r="C134" s="25"/>
      <c r="D134" s="40"/>
      <c r="E134" s="25"/>
      <c r="F134" s="25"/>
      <c r="G134" s="25"/>
      <c r="H134" s="25"/>
      <c r="I134" s="25"/>
      <c r="J134" s="25"/>
      <c r="K134" s="24"/>
      <c r="L134" s="27"/>
      <c r="M134" s="27"/>
      <c r="N134" s="28"/>
      <c r="O134" s="24"/>
      <c r="P134" s="24"/>
      <c r="Q134" s="24"/>
      <c r="R134" s="24"/>
      <c r="S134" s="25"/>
      <c r="T134" s="25"/>
      <c r="U134" s="25"/>
      <c r="V134" s="25"/>
      <c r="W134" s="25"/>
      <c r="X134" s="25"/>
      <c r="Y134" s="25"/>
      <c r="Z134" s="21"/>
    </row>
    <row r="135" spans="1:26" s="3" customFormat="1">
      <c r="A135" s="25"/>
      <c r="B135" s="26"/>
      <c r="C135" s="25"/>
      <c r="D135" s="40"/>
      <c r="E135" s="25"/>
      <c r="F135" s="25"/>
      <c r="G135" s="25"/>
      <c r="H135" s="25"/>
      <c r="I135" s="25"/>
      <c r="J135" s="25"/>
      <c r="K135" s="24"/>
      <c r="L135" s="27"/>
      <c r="M135" s="27"/>
      <c r="N135" s="28"/>
      <c r="O135" s="24"/>
      <c r="P135" s="24"/>
      <c r="Q135" s="24"/>
      <c r="R135" s="24"/>
      <c r="S135" s="25"/>
      <c r="T135" s="25"/>
      <c r="U135" s="25"/>
      <c r="V135" s="25"/>
      <c r="W135" s="25"/>
      <c r="X135" s="25"/>
      <c r="Y135" s="25"/>
      <c r="Z135" s="21"/>
    </row>
    <row r="136" spans="1:26" s="3" customFormat="1">
      <c r="A136" s="25"/>
      <c r="B136" s="26"/>
      <c r="C136" s="25"/>
      <c r="D136" s="40"/>
      <c r="E136" s="25"/>
      <c r="F136" s="25"/>
      <c r="G136" s="25"/>
      <c r="H136" s="25"/>
      <c r="I136" s="25"/>
      <c r="J136" s="25"/>
      <c r="K136" s="24"/>
      <c r="L136" s="27"/>
      <c r="M136" s="27"/>
      <c r="N136" s="28"/>
      <c r="O136" s="24"/>
      <c r="P136" s="24"/>
      <c r="Q136" s="24"/>
      <c r="R136" s="24"/>
      <c r="S136" s="25"/>
      <c r="T136" s="25"/>
      <c r="U136" s="25"/>
      <c r="V136" s="25"/>
      <c r="W136" s="25"/>
      <c r="X136" s="25"/>
      <c r="Y136" s="25"/>
      <c r="Z136" s="21"/>
    </row>
    <row r="137" spans="1:26" s="3" customFormat="1">
      <c r="A137" s="25"/>
      <c r="B137" s="26"/>
      <c r="C137" s="25"/>
      <c r="D137" s="40"/>
      <c r="E137" s="25"/>
      <c r="F137" s="25"/>
      <c r="G137" s="25"/>
      <c r="H137" s="25"/>
      <c r="I137" s="25"/>
      <c r="J137" s="25"/>
      <c r="K137" s="24"/>
      <c r="L137" s="27"/>
      <c r="M137" s="27"/>
      <c r="N137" s="28"/>
      <c r="O137" s="24"/>
      <c r="P137" s="24"/>
      <c r="Q137" s="24"/>
      <c r="R137" s="24"/>
      <c r="S137" s="25"/>
      <c r="T137" s="25"/>
      <c r="U137" s="25"/>
      <c r="V137" s="25"/>
      <c r="W137" s="25"/>
      <c r="X137" s="25"/>
      <c r="Y137" s="25"/>
      <c r="Z137" s="21"/>
    </row>
    <row r="138" spans="1:26" s="3" customFormat="1">
      <c r="A138" s="25"/>
      <c r="B138" s="26"/>
      <c r="C138" s="25"/>
      <c r="D138" s="40"/>
      <c r="E138" s="25"/>
      <c r="F138" s="25"/>
      <c r="G138" s="25"/>
      <c r="H138" s="25"/>
      <c r="I138" s="25"/>
      <c r="J138" s="25"/>
      <c r="K138" s="24"/>
      <c r="L138" s="27"/>
      <c r="M138" s="27"/>
      <c r="N138" s="28"/>
      <c r="O138" s="24"/>
      <c r="P138" s="24"/>
      <c r="Q138" s="24"/>
      <c r="R138" s="24"/>
      <c r="S138" s="25"/>
      <c r="T138" s="25"/>
      <c r="U138" s="25"/>
      <c r="V138" s="25"/>
      <c r="W138" s="25"/>
      <c r="X138" s="25"/>
      <c r="Y138" s="25"/>
      <c r="Z138" s="21"/>
    </row>
    <row r="139" spans="1:26" s="3" customFormat="1">
      <c r="A139" s="25"/>
      <c r="B139" s="26"/>
      <c r="C139" s="25"/>
      <c r="D139" s="40"/>
      <c r="E139" s="25"/>
      <c r="F139" s="25"/>
      <c r="G139" s="25"/>
      <c r="H139" s="25"/>
      <c r="I139" s="25"/>
      <c r="J139" s="25"/>
      <c r="K139" s="24"/>
      <c r="L139" s="27"/>
      <c r="M139" s="27"/>
      <c r="N139" s="28"/>
      <c r="O139" s="24"/>
      <c r="P139" s="24"/>
      <c r="Q139" s="24"/>
      <c r="R139" s="24"/>
      <c r="S139" s="25"/>
      <c r="T139" s="25"/>
      <c r="U139" s="25"/>
      <c r="V139" s="25"/>
      <c r="W139" s="25"/>
      <c r="X139" s="25"/>
      <c r="Y139" s="25"/>
      <c r="Z139" s="21"/>
    </row>
    <row r="140" spans="1:26" s="3" customFormat="1">
      <c r="A140" s="25"/>
      <c r="B140" s="26"/>
      <c r="C140" s="25"/>
      <c r="D140" s="40"/>
      <c r="E140" s="25"/>
      <c r="F140" s="25"/>
      <c r="G140" s="25"/>
      <c r="H140" s="25"/>
      <c r="I140" s="25"/>
      <c r="J140" s="25"/>
      <c r="K140" s="24"/>
      <c r="L140" s="27"/>
      <c r="M140" s="27"/>
      <c r="N140" s="28"/>
      <c r="O140" s="24"/>
      <c r="P140" s="24"/>
      <c r="Q140" s="24"/>
      <c r="R140" s="24"/>
      <c r="S140" s="25"/>
      <c r="T140" s="25"/>
      <c r="U140" s="25"/>
      <c r="V140" s="25"/>
      <c r="W140" s="25"/>
      <c r="X140" s="25"/>
      <c r="Y140" s="25"/>
      <c r="Z140" s="21"/>
    </row>
    <row r="141" spans="1:26" s="3" customFormat="1">
      <c r="A141" s="25"/>
      <c r="B141" s="26"/>
      <c r="C141" s="25"/>
      <c r="D141" s="40"/>
      <c r="E141" s="25"/>
      <c r="F141" s="25"/>
      <c r="G141" s="25"/>
      <c r="H141" s="25"/>
      <c r="I141" s="25"/>
      <c r="J141" s="25"/>
      <c r="K141" s="24"/>
      <c r="L141" s="27"/>
      <c r="M141" s="27"/>
      <c r="N141" s="28"/>
      <c r="O141" s="24"/>
      <c r="P141" s="24"/>
      <c r="Q141" s="24"/>
      <c r="R141" s="24"/>
      <c r="S141" s="25"/>
      <c r="T141" s="25"/>
      <c r="U141" s="25"/>
      <c r="V141" s="25"/>
      <c r="W141" s="25"/>
      <c r="X141" s="25"/>
      <c r="Y141" s="25"/>
      <c r="Z141" s="21"/>
    </row>
    <row r="142" spans="1:26" s="3" customFormat="1">
      <c r="A142" s="25"/>
      <c r="B142" s="26"/>
      <c r="C142" s="25"/>
      <c r="D142" s="40"/>
      <c r="E142" s="25"/>
      <c r="F142" s="25"/>
      <c r="G142" s="25"/>
      <c r="H142" s="25"/>
      <c r="I142" s="25"/>
      <c r="J142" s="25"/>
      <c r="K142" s="24"/>
      <c r="L142" s="27"/>
      <c r="M142" s="27"/>
      <c r="N142" s="28"/>
      <c r="O142" s="24"/>
      <c r="P142" s="24"/>
      <c r="Q142" s="24"/>
      <c r="R142" s="24"/>
      <c r="S142" s="25"/>
      <c r="T142" s="25"/>
      <c r="U142" s="25"/>
      <c r="V142" s="25"/>
      <c r="W142" s="25"/>
      <c r="X142" s="25"/>
      <c r="Y142" s="25"/>
      <c r="Z142" s="21"/>
    </row>
  </sheetData>
  <protectedRanges>
    <protectedRange sqref="A13:A51 A3:A10" name="Диапазон1"/>
    <protectedRange sqref="D13:D51 D3:D10" name="Диапазон2"/>
    <protectedRange sqref="H4 F13:F51 I3:J51 G3:H3 G5:H51 F3:F10" name="Диапазон3"/>
    <protectedRange sqref="L3:X51" name="Диапазон4"/>
  </protectedRanges>
  <dataConsolidate/>
  <mergeCells count="1">
    <mergeCell ref="E1:I1"/>
  </mergeCells>
  <phoneticPr fontId="12" type="noConversion"/>
  <dataValidations xWindow="83" yWindow="655" count="6">
    <dataValidation allowBlank="1" showInputMessage="1" showErrorMessage="1" prompt="Введите дату в формате ДД.ММ.2021" sqref="H5:H51 A13:A51 H3 A3:A10"/>
    <dataValidation type="whole" allowBlank="1" showInputMessage="1" showErrorMessage="1" prompt="Введите целое число упаковок" sqref="L3:L51 N3:O51">
      <formula1>1</formula1>
      <formula2>100000</formula2>
    </dataValidation>
    <dataValidation type="list" allowBlank="1" showInputMessage="1" showErrorMessage="1" sqref="P3:P51">
      <formula1>"Предоставлен,Не предоставлен"</formula1>
    </dataValidation>
    <dataValidation type="whole" allowBlank="1" showInputMessage="1" showErrorMessage="1" prompt="Введите номер ГСТД" sqref="Q3:Q51">
      <formula1>1</formula1>
      <formula2>100000</formula2>
    </dataValidation>
    <dataValidation type="list" allowBlank="1" showInputMessage="1" showErrorMessage="1" sqref="J3:J51">
      <formula1>$AF:$AF</formula1>
    </dataValidation>
    <dataValidation type="list" allowBlank="1" showInputMessage="1" showErrorMessage="1" sqref="G5:G51 G3 H4">
      <formula1>$AE$3:$AE$3</formula1>
    </dataValidation>
  </dataValidations>
  <hyperlinks>
    <hyperlink ref="J1" location="'Анализ инцидентов'!A1" display="После блокировки материала разошли информацию по списку"/>
    <hyperlink ref="Z1" r:id="rId1"/>
  </hyperlinks>
  <pageMargins left="0.15748031496062992" right="0.15748031496062992" top="0.35433070866141736" bottom="0.19685039370078741" header="0.15748031496062992" footer="0.15748031496062992"/>
  <pageSetup paperSize="9" scale="12" orientation="landscape" r:id="rId2"/>
  <headerFooter alignWithMargins="0">
    <oddHeader>&amp;L&amp;8Daily blockages report. Nestle Russia, LLC. Branch in Vyazniki, Vladimir Region.&amp;R&amp;Z&amp;F</oddHeader>
    <oddFooter>&amp;L&amp;8Piscunova E./02.05.12&amp;CR02-Com&amp;R&amp;5Page &amp;P of &amp;N</oddFooter>
  </headerFooter>
  <customProperties>
    <customPr name="_pios_id" r:id="rId3"/>
  </customProperties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63"/>
  <sheetViews>
    <sheetView topLeftCell="A73" workbookViewId="0">
      <selection activeCell="B73" sqref="B73"/>
    </sheetView>
  </sheetViews>
  <sheetFormatPr defaultColWidth="9.109375" defaultRowHeight="13.2"/>
  <cols>
    <col min="1" max="1" width="14.6640625" style="19" customWidth="1"/>
    <col min="2" max="2" width="43.44140625" style="19" customWidth="1"/>
    <col min="3" max="16384" width="9.109375" style="19"/>
  </cols>
  <sheetData>
    <row r="1" spans="1:4">
      <c r="A1" s="20" t="s">
        <v>231</v>
      </c>
      <c r="B1" s="20" t="s">
        <v>230</v>
      </c>
    </row>
    <row r="2" spans="1:4" ht="15" customHeight="1">
      <c r="A2" s="19">
        <v>12274090</v>
      </c>
      <c r="B2" s="19" t="s">
        <v>42</v>
      </c>
    </row>
    <row r="3" spans="1:4" ht="15" customHeight="1">
      <c r="A3" s="19">
        <v>12312829</v>
      </c>
      <c r="B3" s="19" t="s">
        <v>30</v>
      </c>
    </row>
    <row r="4" spans="1:4" ht="15" customHeight="1">
      <c r="A4" s="19">
        <v>12358427</v>
      </c>
      <c r="B4" s="19" t="s">
        <v>229</v>
      </c>
      <c r="D4" s="19" t="str">
        <f>D6</f>
        <v>МАГГИ БУКЕТ ПРИПРАВ ПриправУниверс22х75г</v>
      </c>
    </row>
    <row r="5" spans="1:4" ht="15" customHeight="1">
      <c r="A5" s="19">
        <v>12359419</v>
      </c>
      <c r="B5" s="19" t="s">
        <v>228</v>
      </c>
    </row>
    <row r="6" spans="1:4" ht="15" customHeight="1">
      <c r="A6" s="19">
        <v>12382867</v>
      </c>
      <c r="B6" s="19" t="s">
        <v>8</v>
      </c>
      <c r="D6" s="19" t="str">
        <f>Таблица4[Краткий текст объекта контроля]</f>
        <v>МАГГИ БУКЕТ ПРИПРАВ ПриправУниверс22х75г</v>
      </c>
    </row>
    <row r="7" spans="1:4" ht="15" customHeight="1">
      <c r="A7" s="19">
        <v>29004131</v>
      </c>
      <c r="B7" s="19" t="s">
        <v>227</v>
      </c>
    </row>
    <row r="8" spans="1:4" ht="15" customHeight="1">
      <c r="A8" s="19">
        <v>43868084</v>
      </c>
      <c r="B8" s="19" t="s">
        <v>27</v>
      </c>
      <c r="D8" s="19" t="str">
        <f>Таблица4[Краткий текст объекта контроля]</f>
        <v>Смесь Бульон Говяд На Кости АТОС 19</v>
      </c>
    </row>
    <row r="9" spans="1:4" ht="15" customHeight="1">
      <c r="A9" s="19">
        <v>43869159</v>
      </c>
      <c r="B9" s="19" t="s">
        <v>24</v>
      </c>
      <c r="D9" s="19" t="str">
        <f>Таблица4[Краткий текст объекта контроля]</f>
        <v>Cмесь Универсальная Приправа 18</v>
      </c>
    </row>
    <row r="10" spans="1:4" ht="15" customHeight="1">
      <c r="A10" s="19">
        <v>12433313</v>
      </c>
      <c r="B10" s="19" t="s">
        <v>59</v>
      </c>
    </row>
    <row r="11" spans="1:4" ht="15" customHeight="1">
      <c r="A11" s="19">
        <v>12274059</v>
      </c>
      <c r="B11" s="19" t="s">
        <v>226</v>
      </c>
    </row>
    <row r="12" spans="1:4" ht="15" customHeight="1">
      <c r="A12" s="19">
        <v>12312294</v>
      </c>
      <c r="B12" s="19" t="s">
        <v>61</v>
      </c>
    </row>
    <row r="13" spans="1:4" ht="15" customHeight="1">
      <c r="A13" s="19">
        <v>12337816</v>
      </c>
      <c r="B13" s="19" t="s">
        <v>31</v>
      </c>
    </row>
    <row r="14" spans="1:4" ht="15" customHeight="1">
      <c r="A14" s="19">
        <v>12358429</v>
      </c>
      <c r="B14" s="19" t="s">
        <v>225</v>
      </c>
    </row>
    <row r="15" spans="1:4" ht="15" customHeight="1">
      <c r="A15" s="19">
        <v>12358471</v>
      </c>
      <c r="B15" s="19" t="s">
        <v>17</v>
      </c>
    </row>
    <row r="16" spans="1:4" ht="15" customHeight="1">
      <c r="A16" s="19">
        <v>12362573</v>
      </c>
      <c r="B16" s="19" t="s">
        <v>67</v>
      </c>
    </row>
    <row r="17" spans="1:2" ht="15" customHeight="1">
      <c r="A17" s="19">
        <v>12379527</v>
      </c>
      <c r="B17" s="19" t="s">
        <v>11</v>
      </c>
    </row>
    <row r="18" spans="1:2" ht="15" customHeight="1">
      <c r="A18" s="19">
        <v>29002225</v>
      </c>
      <c r="B18" s="19" t="s">
        <v>224</v>
      </c>
    </row>
    <row r="19" spans="1:2" ht="15" customHeight="1">
      <c r="A19" s="19">
        <v>43243723</v>
      </c>
      <c r="B19" s="19" t="s">
        <v>223</v>
      </c>
    </row>
    <row r="20" spans="1:2" ht="15" customHeight="1">
      <c r="A20" s="19">
        <v>43395994</v>
      </c>
      <c r="B20" s="19" t="s">
        <v>222</v>
      </c>
    </row>
    <row r="21" spans="1:2" ht="15" customHeight="1">
      <c r="A21" s="19">
        <v>43708388</v>
      </c>
      <c r="B21" s="19" t="s">
        <v>221</v>
      </c>
    </row>
    <row r="22" spans="1:2" ht="15" customHeight="1">
      <c r="A22" s="19">
        <v>43788245</v>
      </c>
      <c r="B22" s="19" t="s">
        <v>220</v>
      </c>
    </row>
    <row r="23" spans="1:2" ht="15" customHeight="1">
      <c r="A23" s="19">
        <v>43839309</v>
      </c>
      <c r="B23" s="19" t="s">
        <v>219</v>
      </c>
    </row>
    <row r="24" spans="1:2" ht="15" customHeight="1">
      <c r="A24" s="19">
        <v>43867787</v>
      </c>
      <c r="B24" s="19" t="s">
        <v>20</v>
      </c>
    </row>
    <row r="25" spans="1:2" ht="15" customHeight="1">
      <c r="A25" s="19">
        <v>43868089</v>
      </c>
      <c r="B25" s="19" t="s">
        <v>218</v>
      </c>
    </row>
    <row r="26" spans="1:2" ht="15" customHeight="1">
      <c r="A26" s="19">
        <v>43879617</v>
      </c>
      <c r="B26" s="19" t="s">
        <v>217</v>
      </c>
    </row>
    <row r="27" spans="1:2" ht="15" customHeight="1">
      <c r="A27" s="19">
        <v>43881574</v>
      </c>
      <c r="B27" s="19" t="s">
        <v>216</v>
      </c>
    </row>
    <row r="28" spans="1:2" ht="15" customHeight="1">
      <c r="A28" s="19">
        <v>43900797</v>
      </c>
      <c r="B28" s="19" t="s">
        <v>215</v>
      </c>
    </row>
    <row r="29" spans="1:2" ht="15" customHeight="1">
      <c r="A29" s="19">
        <v>12253194</v>
      </c>
      <c r="B29" s="19" t="s">
        <v>214</v>
      </c>
    </row>
    <row r="30" spans="1:2" ht="15" customHeight="1">
      <c r="A30" s="19">
        <v>12358422</v>
      </c>
      <c r="B30" s="19" t="s">
        <v>213</v>
      </c>
    </row>
    <row r="31" spans="1:2" ht="15" customHeight="1">
      <c r="A31" s="19">
        <v>12358423</v>
      </c>
      <c r="B31" s="19" t="s">
        <v>212</v>
      </c>
    </row>
    <row r="32" spans="1:2" ht="15" customHeight="1">
      <c r="A32" s="19">
        <v>12392359</v>
      </c>
      <c r="B32" s="19" t="s">
        <v>211</v>
      </c>
    </row>
    <row r="33" spans="1:2" ht="15" customHeight="1">
      <c r="A33" s="19">
        <v>29002174</v>
      </c>
      <c r="B33" s="19" t="s">
        <v>210</v>
      </c>
    </row>
    <row r="34" spans="1:2" ht="15" customHeight="1">
      <c r="A34" s="19">
        <v>43318931</v>
      </c>
      <c r="B34" s="19" t="s">
        <v>209</v>
      </c>
    </row>
    <row r="35" spans="1:2" ht="15" customHeight="1">
      <c r="A35" s="19">
        <v>43879630</v>
      </c>
      <c r="B35" s="19" t="s">
        <v>47</v>
      </c>
    </row>
    <row r="36" spans="1:2" ht="15" customHeight="1">
      <c r="A36" s="19">
        <v>43900776</v>
      </c>
      <c r="B36" s="19" t="s">
        <v>9</v>
      </c>
    </row>
    <row r="37" spans="1:2" ht="15" customHeight="1">
      <c r="A37" s="19">
        <v>43906239</v>
      </c>
      <c r="B37" s="19" t="s">
        <v>208</v>
      </c>
    </row>
    <row r="38" spans="1:2" ht="15" customHeight="1">
      <c r="A38" s="19">
        <v>43975993</v>
      </c>
      <c r="B38" s="19" t="s">
        <v>207</v>
      </c>
    </row>
    <row r="39" spans="1:2" ht="15" customHeight="1">
      <c r="A39" s="19">
        <v>43976004</v>
      </c>
      <c r="B39" s="19" t="s">
        <v>10</v>
      </c>
    </row>
    <row r="40" spans="1:2" ht="15" customHeight="1">
      <c r="A40" s="19">
        <v>12312862</v>
      </c>
      <c r="B40" s="19" t="s">
        <v>55</v>
      </c>
    </row>
    <row r="41" spans="1:2" ht="15" customHeight="1">
      <c r="A41" s="19">
        <v>12334822</v>
      </c>
      <c r="B41" s="19" t="s">
        <v>16</v>
      </c>
    </row>
    <row r="42" spans="1:2" ht="15" customHeight="1">
      <c r="A42" s="19">
        <v>12337777</v>
      </c>
      <c r="B42" s="19" t="s">
        <v>206</v>
      </c>
    </row>
    <row r="43" spans="1:2" ht="15" customHeight="1">
      <c r="A43" s="19">
        <v>12358425</v>
      </c>
      <c r="B43" s="19" t="s">
        <v>205</v>
      </c>
    </row>
    <row r="44" spans="1:2" ht="15" customHeight="1">
      <c r="A44" s="19">
        <v>12370593</v>
      </c>
      <c r="B44" s="19" t="s">
        <v>204</v>
      </c>
    </row>
    <row r="45" spans="1:2" ht="15" customHeight="1">
      <c r="A45" s="19">
        <v>12379417</v>
      </c>
      <c r="B45" s="19" t="s">
        <v>51</v>
      </c>
    </row>
    <row r="46" spans="1:2" ht="15" customHeight="1">
      <c r="A46" s="19">
        <v>12416262</v>
      </c>
      <c r="B46" s="19" t="s">
        <v>203</v>
      </c>
    </row>
    <row r="47" spans="1:2" ht="15" customHeight="1">
      <c r="A47" s="19">
        <v>25040013</v>
      </c>
      <c r="B47" s="19" t="s">
        <v>202</v>
      </c>
    </row>
    <row r="48" spans="1:2" ht="15" customHeight="1">
      <c r="A48" s="19">
        <v>29002717</v>
      </c>
      <c r="B48" s="19" t="s">
        <v>21</v>
      </c>
    </row>
    <row r="49" spans="1:2" ht="15" customHeight="1">
      <c r="A49" s="19">
        <v>43193937</v>
      </c>
      <c r="B49" s="19" t="s">
        <v>33</v>
      </c>
    </row>
    <row r="50" spans="1:2" ht="15" customHeight="1">
      <c r="A50" s="19">
        <v>43774044</v>
      </c>
      <c r="B50" s="19" t="s">
        <v>201</v>
      </c>
    </row>
    <row r="51" spans="1:2" ht="15" customHeight="1">
      <c r="A51" s="19">
        <v>43838590</v>
      </c>
      <c r="B51" s="19" t="s">
        <v>200</v>
      </c>
    </row>
    <row r="52" spans="1:2" ht="15" customHeight="1">
      <c r="A52" s="19">
        <v>43855357</v>
      </c>
      <c r="B52" s="19" t="s">
        <v>52</v>
      </c>
    </row>
    <row r="53" spans="1:2" ht="15" customHeight="1">
      <c r="A53" s="19">
        <v>43858110</v>
      </c>
      <c r="B53" s="19" t="s">
        <v>34</v>
      </c>
    </row>
    <row r="54" spans="1:2" ht="15" customHeight="1">
      <c r="A54" s="19">
        <v>43875261</v>
      </c>
      <c r="B54" s="19" t="s">
        <v>57</v>
      </c>
    </row>
    <row r="55" spans="1:2" ht="15" customHeight="1">
      <c r="A55" s="19">
        <v>12312861</v>
      </c>
      <c r="B55" s="19" t="s">
        <v>48</v>
      </c>
    </row>
    <row r="56" spans="1:2" ht="15" customHeight="1">
      <c r="A56" s="19">
        <v>12337776</v>
      </c>
      <c r="B56" s="19" t="s">
        <v>199</v>
      </c>
    </row>
    <row r="57" spans="1:2" ht="15" customHeight="1">
      <c r="A57" s="19">
        <v>12379528</v>
      </c>
      <c r="B57" s="19" t="s">
        <v>58</v>
      </c>
    </row>
    <row r="58" spans="1:2" ht="15" customHeight="1">
      <c r="A58" s="19">
        <v>12416262</v>
      </c>
      <c r="B58" s="19" t="s">
        <v>45</v>
      </c>
    </row>
    <row r="59" spans="1:2" ht="15" customHeight="1">
      <c r="A59" s="19">
        <v>12425463</v>
      </c>
      <c r="B59" s="19" t="s">
        <v>198</v>
      </c>
    </row>
    <row r="60" spans="1:2" ht="15" customHeight="1">
      <c r="A60" s="19">
        <v>12432668</v>
      </c>
      <c r="B60" s="19" t="s">
        <v>46</v>
      </c>
    </row>
    <row r="61" spans="1:2" ht="15" customHeight="1">
      <c r="A61" s="19">
        <v>29002344</v>
      </c>
      <c r="B61" s="19" t="s">
        <v>197</v>
      </c>
    </row>
    <row r="62" spans="1:2" ht="15" customHeight="1">
      <c r="A62" s="19">
        <v>43747675</v>
      </c>
      <c r="B62" s="19" t="s">
        <v>196</v>
      </c>
    </row>
    <row r="63" spans="1:2" ht="15" customHeight="1">
      <c r="A63" s="19">
        <v>43748628</v>
      </c>
      <c r="B63" s="19" t="s">
        <v>195</v>
      </c>
    </row>
    <row r="64" spans="1:2" ht="15" customHeight="1">
      <c r="A64" s="19">
        <v>43787984</v>
      </c>
      <c r="B64" s="19" t="s">
        <v>194</v>
      </c>
    </row>
    <row r="65" spans="1:2" ht="15" customHeight="1">
      <c r="A65" s="19">
        <v>43826186</v>
      </c>
      <c r="B65" s="19" t="s">
        <v>193</v>
      </c>
    </row>
    <row r="66" spans="1:2" ht="15" customHeight="1">
      <c r="A66" s="19">
        <v>43875249</v>
      </c>
      <c r="B66" s="19" t="s">
        <v>192</v>
      </c>
    </row>
    <row r="67" spans="1:2" ht="15" customHeight="1">
      <c r="A67" s="19">
        <v>43912168</v>
      </c>
      <c r="B67" s="19" t="s">
        <v>191</v>
      </c>
    </row>
    <row r="68" spans="1:2" ht="15" customHeight="1">
      <c r="A68" s="19">
        <v>43912312</v>
      </c>
      <c r="B68" s="19" t="s">
        <v>190</v>
      </c>
    </row>
    <row r="69" spans="1:2" ht="15" customHeight="1">
      <c r="A69" s="19">
        <v>43975989</v>
      </c>
      <c r="B69" s="19" t="s">
        <v>189</v>
      </c>
    </row>
    <row r="70" spans="1:2" ht="15" customHeight="1">
      <c r="A70" s="19">
        <v>43976001</v>
      </c>
      <c r="B70" s="19" t="s">
        <v>188</v>
      </c>
    </row>
    <row r="71" spans="1:2" ht="15" customHeight="1">
      <c r="A71" s="19">
        <v>104453204</v>
      </c>
      <c r="B71" s="19" t="s">
        <v>60</v>
      </c>
    </row>
    <row r="72" spans="1:2" ht="15" customHeight="1">
      <c r="A72" s="19">
        <v>12072017</v>
      </c>
      <c r="B72" s="19" t="s">
        <v>187</v>
      </c>
    </row>
    <row r="73" spans="1:2" ht="15" customHeight="1">
      <c r="A73" s="19">
        <v>12072018</v>
      </c>
      <c r="B73" s="19" t="s">
        <v>186</v>
      </c>
    </row>
    <row r="74" spans="1:2" ht="15" customHeight="1">
      <c r="A74" s="19">
        <v>12175211</v>
      </c>
      <c r="B74" s="19" t="s">
        <v>185</v>
      </c>
    </row>
    <row r="75" spans="1:2" ht="15" customHeight="1">
      <c r="A75" s="19">
        <v>12312828</v>
      </c>
      <c r="B75" s="19" t="s">
        <v>32</v>
      </c>
    </row>
    <row r="76" spans="1:2" ht="15" customHeight="1">
      <c r="A76" s="19">
        <v>12337778</v>
      </c>
      <c r="B76" s="19" t="s">
        <v>184</v>
      </c>
    </row>
    <row r="77" spans="1:2" ht="15" customHeight="1">
      <c r="A77" s="19">
        <v>12337823</v>
      </c>
      <c r="B77" s="19" t="s">
        <v>183</v>
      </c>
    </row>
    <row r="78" spans="1:2" ht="15" customHeight="1">
      <c r="A78" s="19">
        <v>12358426</v>
      </c>
      <c r="B78" s="19" t="s">
        <v>182</v>
      </c>
    </row>
    <row r="79" spans="1:2" ht="15" customHeight="1">
      <c r="A79" s="19">
        <v>12368147</v>
      </c>
      <c r="B79" s="19" t="s">
        <v>181</v>
      </c>
    </row>
    <row r="80" spans="1:2" ht="15" customHeight="1">
      <c r="A80" s="19">
        <v>12376817</v>
      </c>
      <c r="B80" s="19" t="s">
        <v>180</v>
      </c>
    </row>
    <row r="81" spans="1:2" ht="15" customHeight="1">
      <c r="A81" s="19">
        <v>12402479</v>
      </c>
      <c r="B81" s="19" t="s">
        <v>179</v>
      </c>
    </row>
    <row r="82" spans="1:2" ht="15" customHeight="1">
      <c r="A82" s="19">
        <v>12411803</v>
      </c>
      <c r="B82" s="19" t="s">
        <v>178</v>
      </c>
    </row>
    <row r="83" spans="1:2" ht="15" customHeight="1">
      <c r="A83" s="19">
        <v>12425104</v>
      </c>
      <c r="B83" s="19" t="s">
        <v>177</v>
      </c>
    </row>
    <row r="84" spans="1:2" ht="15" customHeight="1">
      <c r="A84" s="19">
        <v>43721598</v>
      </c>
      <c r="B84" s="19" t="s">
        <v>28</v>
      </c>
    </row>
    <row r="85" spans="1:2" ht="15" customHeight="1">
      <c r="A85" s="19">
        <v>43788035</v>
      </c>
      <c r="B85" s="19" t="s">
        <v>176</v>
      </c>
    </row>
    <row r="86" spans="1:2" ht="15" customHeight="1">
      <c r="A86" s="19">
        <v>43912317</v>
      </c>
      <c r="B86" s="19" t="s">
        <v>175</v>
      </c>
    </row>
    <row r="87" spans="1:2" ht="15" customHeight="1">
      <c r="A87" s="19">
        <v>43912318</v>
      </c>
      <c r="B87" s="19" t="s">
        <v>174</v>
      </c>
    </row>
    <row r="88" spans="1:2" ht="15" customHeight="1">
      <c r="A88" s="19">
        <v>43913716</v>
      </c>
      <c r="B88" s="19" t="s">
        <v>173</v>
      </c>
    </row>
    <row r="89" spans="1:2" ht="15" customHeight="1">
      <c r="A89" s="19">
        <v>12358197</v>
      </c>
      <c r="B89" s="19" t="s">
        <v>172</v>
      </c>
    </row>
    <row r="90" spans="1:2" ht="15" customHeight="1">
      <c r="A90" s="19">
        <v>12358428</v>
      </c>
      <c r="B90" s="19" t="s">
        <v>171</v>
      </c>
    </row>
    <row r="91" spans="1:2" ht="15" customHeight="1">
      <c r="A91" s="19">
        <v>12425438</v>
      </c>
      <c r="B91" s="19" t="s">
        <v>29</v>
      </c>
    </row>
    <row r="92" spans="1:2" ht="15" customHeight="1">
      <c r="A92" s="19">
        <v>43900795</v>
      </c>
      <c r="B92" s="19" t="s">
        <v>170</v>
      </c>
    </row>
    <row r="93" spans="1:2" ht="15" customHeight="1">
      <c r="A93" s="19">
        <v>12416261</v>
      </c>
      <c r="B93" s="19" t="s">
        <v>169</v>
      </c>
    </row>
    <row r="94" spans="1:2" ht="15" customHeight="1">
      <c r="A94" s="19">
        <v>12362572</v>
      </c>
      <c r="B94" s="19" t="s">
        <v>168</v>
      </c>
    </row>
    <row r="95" spans="1:2" ht="15" customHeight="1">
      <c r="A95" s="19">
        <v>12395649</v>
      </c>
      <c r="B95" s="19" t="s">
        <v>167</v>
      </c>
    </row>
    <row r="96" spans="1:2" ht="15" customHeight="1">
      <c r="A96" s="19">
        <v>12416263</v>
      </c>
      <c r="B96" s="19" t="s">
        <v>166</v>
      </c>
    </row>
    <row r="97" spans="1:2" ht="15" customHeight="1">
      <c r="A97" s="19">
        <v>12416264</v>
      </c>
      <c r="B97" s="19" t="s">
        <v>165</v>
      </c>
    </row>
    <row r="98" spans="1:2" ht="15" customHeight="1">
      <c r="A98" s="19">
        <v>12416264</v>
      </c>
      <c r="B98" s="19" t="s">
        <v>164</v>
      </c>
    </row>
    <row r="99" spans="1:2" ht="15" customHeight="1">
      <c r="A99" s="19">
        <v>43193936</v>
      </c>
      <c r="B99" s="19" t="s">
        <v>163</v>
      </c>
    </row>
    <row r="100" spans="1:2" ht="15" customHeight="1">
      <c r="A100" s="19">
        <v>43839381</v>
      </c>
      <c r="B100" s="19" t="s">
        <v>162</v>
      </c>
    </row>
    <row r="101" spans="1:2" ht="15" customHeight="1">
      <c r="A101" s="19">
        <v>12072019</v>
      </c>
      <c r="B101" s="19" t="s">
        <v>161</v>
      </c>
    </row>
    <row r="102" spans="1:2" ht="15" customHeight="1">
      <c r="A102" s="19">
        <v>12312860</v>
      </c>
      <c r="B102" s="19" t="s">
        <v>160</v>
      </c>
    </row>
    <row r="103" spans="1:2" ht="15" customHeight="1">
      <c r="A103" s="19">
        <v>12337821</v>
      </c>
      <c r="B103" s="19" t="s">
        <v>159</v>
      </c>
    </row>
    <row r="104" spans="1:2" ht="15" customHeight="1">
      <c r="A104" s="19">
        <v>12418584</v>
      </c>
      <c r="B104" s="19" t="s">
        <v>158</v>
      </c>
    </row>
    <row r="105" spans="1:2" ht="15" customHeight="1">
      <c r="A105" s="19">
        <v>12418584</v>
      </c>
      <c r="B105" s="19" t="s">
        <v>157</v>
      </c>
    </row>
    <row r="106" spans="1:2" ht="15" customHeight="1">
      <c r="A106" s="19">
        <v>12418596</v>
      </c>
      <c r="B106" s="19" t="s">
        <v>156</v>
      </c>
    </row>
    <row r="107" spans="1:2" ht="15" customHeight="1">
      <c r="A107" s="19">
        <v>43875190</v>
      </c>
      <c r="B107" s="19" t="s">
        <v>155</v>
      </c>
    </row>
    <row r="108" spans="1:2" ht="15" customHeight="1">
      <c r="A108" s="19">
        <v>43900535</v>
      </c>
      <c r="B108" s="19" t="s">
        <v>154</v>
      </c>
    </row>
    <row r="109" spans="1:2" ht="15" customHeight="1">
      <c r="A109" s="19">
        <v>43912301</v>
      </c>
      <c r="B109" s="19" t="s">
        <v>153</v>
      </c>
    </row>
    <row r="110" spans="1:2" ht="15" customHeight="1">
      <c r="A110" s="19">
        <v>43912307</v>
      </c>
      <c r="B110" s="19" t="s">
        <v>152</v>
      </c>
    </row>
    <row r="111" spans="1:2" ht="15" customHeight="1">
      <c r="A111" s="19">
        <v>104453206</v>
      </c>
      <c r="B111" s="19" t="s">
        <v>151</v>
      </c>
    </row>
    <row r="112" spans="1:2" ht="15" customHeight="1">
      <c r="A112" s="19">
        <v>12402478</v>
      </c>
      <c r="B112" s="19" t="s">
        <v>150</v>
      </c>
    </row>
    <row r="113" spans="1:2" ht="15" customHeight="1">
      <c r="A113" s="19">
        <v>12412551</v>
      </c>
      <c r="B113" s="19" t="s">
        <v>149</v>
      </c>
    </row>
    <row r="114" spans="1:2" ht="15" customHeight="1">
      <c r="A114" s="19">
        <v>12412553</v>
      </c>
      <c r="B114" s="19" t="s">
        <v>148</v>
      </c>
    </row>
    <row r="115" spans="1:2" ht="15" customHeight="1">
      <c r="A115" s="19">
        <v>12418709</v>
      </c>
      <c r="B115" s="19" t="s">
        <v>147</v>
      </c>
    </row>
    <row r="116" spans="1:2" ht="15" customHeight="1">
      <c r="A116" s="19">
        <v>43707872</v>
      </c>
      <c r="B116" s="19" t="s">
        <v>22</v>
      </c>
    </row>
    <row r="117" spans="1:2" ht="15" customHeight="1">
      <c r="A117" s="19">
        <v>43749917</v>
      </c>
      <c r="B117" s="19" t="s">
        <v>43</v>
      </c>
    </row>
    <row r="118" spans="1:2" ht="15" customHeight="1">
      <c r="A118" s="19">
        <v>43772287</v>
      </c>
      <c r="B118" s="19" t="s">
        <v>146</v>
      </c>
    </row>
    <row r="119" spans="1:2" ht="15" customHeight="1">
      <c r="A119" s="19">
        <v>43788034</v>
      </c>
      <c r="B119" s="19" t="s">
        <v>23</v>
      </c>
    </row>
    <row r="120" spans="1:2" ht="15" customHeight="1">
      <c r="A120" s="19">
        <v>43879638</v>
      </c>
      <c r="B120" s="19" t="s">
        <v>145</v>
      </c>
    </row>
    <row r="121" spans="1:2" ht="15" customHeight="1">
      <c r="A121" s="19">
        <v>43900793</v>
      </c>
      <c r="B121" s="19" t="s">
        <v>144</v>
      </c>
    </row>
    <row r="122" spans="1:2" ht="15" customHeight="1">
      <c r="A122" s="19">
        <v>43908221</v>
      </c>
      <c r="B122" s="19" t="s">
        <v>143</v>
      </c>
    </row>
    <row r="123" spans="1:2" ht="15" customHeight="1">
      <c r="A123" s="19">
        <v>43913709</v>
      </c>
      <c r="B123" s="19" t="s">
        <v>56</v>
      </c>
    </row>
    <row r="124" spans="1:2" ht="15" customHeight="1">
      <c r="A124" s="19">
        <v>12418726</v>
      </c>
      <c r="B124" s="19" t="s">
        <v>142</v>
      </c>
    </row>
    <row r="125" spans="1:2" ht="15" customHeight="1">
      <c r="A125" s="19">
        <v>12433883</v>
      </c>
      <c r="B125" s="19" t="s">
        <v>141</v>
      </c>
    </row>
    <row r="126" spans="1:2" ht="15" customHeight="1">
      <c r="A126" s="19">
        <v>43854414</v>
      </c>
      <c r="B126" s="19" t="s">
        <v>140</v>
      </c>
    </row>
    <row r="127" spans="1:2" ht="15" customHeight="1">
      <c r="A127" s="19">
        <v>12312293</v>
      </c>
      <c r="B127" s="19" t="s">
        <v>139</v>
      </c>
    </row>
    <row r="128" spans="1:2" ht="15" customHeight="1">
      <c r="A128" s="19">
        <v>12337775</v>
      </c>
      <c r="B128" s="19" t="s">
        <v>114</v>
      </c>
    </row>
    <row r="129" spans="1:2" ht="15" customHeight="1">
      <c r="A129" s="19">
        <v>12398675</v>
      </c>
      <c r="B129" s="19" t="s">
        <v>138</v>
      </c>
    </row>
    <row r="130" spans="1:2" ht="15" customHeight="1">
      <c r="A130" s="19">
        <v>43229049</v>
      </c>
      <c r="B130" s="19" t="s">
        <v>137</v>
      </c>
    </row>
    <row r="131" spans="1:2" ht="15" customHeight="1">
      <c r="A131" s="19">
        <v>43855358</v>
      </c>
      <c r="B131" s="19" t="s">
        <v>66</v>
      </c>
    </row>
    <row r="132" spans="1:2" ht="15" customHeight="1">
      <c r="A132" s="19">
        <v>12337820</v>
      </c>
      <c r="B132" s="19" t="s">
        <v>136</v>
      </c>
    </row>
    <row r="133" spans="1:2" ht="15" customHeight="1">
      <c r="A133" s="19">
        <v>104453207</v>
      </c>
      <c r="B133" s="19" t="s">
        <v>135</v>
      </c>
    </row>
    <row r="134" spans="1:2" ht="15" customHeight="1">
      <c r="A134" s="19">
        <v>12425937</v>
      </c>
      <c r="B134" s="19" t="s">
        <v>25</v>
      </c>
    </row>
    <row r="135" spans="1:2" ht="15" customHeight="1">
      <c r="A135" s="19">
        <v>43834580</v>
      </c>
      <c r="B135" s="19" t="s">
        <v>134</v>
      </c>
    </row>
    <row r="136" spans="1:2" ht="15" customHeight="1">
      <c r="A136" s="19">
        <v>43855487</v>
      </c>
      <c r="B136" s="19" t="s">
        <v>133</v>
      </c>
    </row>
    <row r="137" spans="1:2" ht="15" customHeight="1">
      <c r="A137" s="19">
        <v>43880299</v>
      </c>
      <c r="B137" s="19" t="s">
        <v>132</v>
      </c>
    </row>
    <row r="138" spans="1:2" ht="15" customHeight="1">
      <c r="A138" s="19">
        <v>12417435</v>
      </c>
      <c r="B138" s="19" t="s">
        <v>131</v>
      </c>
    </row>
    <row r="139" spans="1:2" ht="15" customHeight="1">
      <c r="A139" s="19">
        <v>12417435</v>
      </c>
      <c r="B139" s="19" t="s">
        <v>130</v>
      </c>
    </row>
    <row r="140" spans="1:2" ht="15" customHeight="1">
      <c r="A140" s="19">
        <v>43905068</v>
      </c>
      <c r="B140" s="19" t="s">
        <v>129</v>
      </c>
    </row>
    <row r="141" spans="1:2" ht="15" customHeight="1">
      <c r="A141" s="19">
        <v>43905069</v>
      </c>
      <c r="B141" s="19" t="s">
        <v>128</v>
      </c>
    </row>
    <row r="142" spans="1:2" ht="15" customHeight="1">
      <c r="A142" s="19">
        <v>12417205</v>
      </c>
      <c r="B142" s="19" t="s">
        <v>127</v>
      </c>
    </row>
    <row r="143" spans="1:2" ht="15" customHeight="1">
      <c r="A143" s="19">
        <v>12417205</v>
      </c>
      <c r="B143" s="19" t="s">
        <v>126</v>
      </c>
    </row>
    <row r="144" spans="1:2" ht="15" customHeight="1">
      <c r="A144" s="19">
        <v>12417221</v>
      </c>
      <c r="B144" s="19" t="s">
        <v>125</v>
      </c>
    </row>
    <row r="145" spans="1:2" ht="15" customHeight="1">
      <c r="A145" s="19">
        <v>12385164</v>
      </c>
      <c r="B145" s="19" t="s">
        <v>124</v>
      </c>
    </row>
    <row r="146" spans="1:2" ht="15" customHeight="1">
      <c r="A146" s="19">
        <v>12227726</v>
      </c>
      <c r="B146" s="19" t="s">
        <v>123</v>
      </c>
    </row>
    <row r="147" spans="1:2" ht="15" customHeight="1">
      <c r="A147" s="19">
        <v>12337779</v>
      </c>
      <c r="B147" s="19" t="s">
        <v>18</v>
      </c>
    </row>
    <row r="148" spans="1:2" ht="15" customHeight="1">
      <c r="A148" s="19">
        <v>12417480</v>
      </c>
      <c r="B148" s="19" t="s">
        <v>122</v>
      </c>
    </row>
    <row r="149" spans="1:2" ht="15" customHeight="1">
      <c r="A149" s="19">
        <v>12417480</v>
      </c>
      <c r="B149" s="19" t="s">
        <v>121</v>
      </c>
    </row>
    <row r="150" spans="1:2" ht="15" customHeight="1">
      <c r="A150" s="19">
        <v>12416239</v>
      </c>
      <c r="B150" s="19" t="s">
        <v>120</v>
      </c>
    </row>
    <row r="151" spans="1:2" ht="15" customHeight="1">
      <c r="A151" s="19">
        <v>12416239</v>
      </c>
      <c r="B151" s="19" t="s">
        <v>119</v>
      </c>
    </row>
    <row r="152" spans="1:2" ht="15" customHeight="1">
      <c r="A152" s="19">
        <v>12416261</v>
      </c>
      <c r="B152" s="19" t="s">
        <v>118</v>
      </c>
    </row>
    <row r="153" spans="1:2" ht="15" customHeight="1">
      <c r="A153" s="19">
        <v>12416263</v>
      </c>
      <c r="B153" s="19" t="s">
        <v>117</v>
      </c>
    </row>
    <row r="154" spans="1:2" ht="15" customHeight="1">
      <c r="A154" s="19">
        <v>12312861</v>
      </c>
      <c r="B154" s="19" t="s">
        <v>116</v>
      </c>
    </row>
    <row r="155" spans="1:2" ht="15" customHeight="1">
      <c r="A155" s="19">
        <v>12379528</v>
      </c>
      <c r="B155" s="19" t="s">
        <v>115</v>
      </c>
    </row>
    <row r="156" spans="1:2" ht="15" customHeight="1">
      <c r="A156" s="19">
        <v>12438123</v>
      </c>
      <c r="B156" s="19" t="s">
        <v>114</v>
      </c>
    </row>
    <row r="157" spans="1:2" ht="15" customHeight="1">
      <c r="A157" s="19">
        <v>12438905</v>
      </c>
      <c r="B157" s="19" t="s">
        <v>26</v>
      </c>
    </row>
    <row r="158" spans="1:2" ht="15" customHeight="1">
      <c r="A158" s="19">
        <v>12319528</v>
      </c>
      <c r="B158" s="19" t="s">
        <v>113</v>
      </c>
    </row>
    <row r="159" spans="1:2" ht="15" customHeight="1">
      <c r="A159" s="19">
        <v>12417221</v>
      </c>
      <c r="B159" s="19" t="s">
        <v>112</v>
      </c>
    </row>
    <row r="160" spans="1:2" ht="15" customHeight="1">
      <c r="A160" s="19">
        <v>12367164</v>
      </c>
      <c r="B160" s="19" t="s">
        <v>111</v>
      </c>
    </row>
    <row r="161" spans="1:2" ht="15" customHeight="1">
      <c r="A161" s="19">
        <v>12367300</v>
      </c>
      <c r="B161" s="19" t="s">
        <v>110</v>
      </c>
    </row>
    <row r="162" spans="1:2" ht="15" customHeight="1">
      <c r="A162" s="19">
        <v>12447276</v>
      </c>
      <c r="B162" s="19" t="s">
        <v>64</v>
      </c>
    </row>
    <row r="163" spans="1:2" ht="15" customHeight="1">
      <c r="A163" s="19">
        <v>12433876</v>
      </c>
      <c r="B163" s="19" t="s">
        <v>109</v>
      </c>
    </row>
    <row r="164" spans="1:2" ht="15" customHeight="1">
      <c r="A164" s="19">
        <v>12418709</v>
      </c>
      <c r="B164" s="19" t="s">
        <v>108</v>
      </c>
    </row>
    <row r="165" spans="1:2" ht="15" customHeight="1">
      <c r="A165" s="19">
        <v>12447249</v>
      </c>
      <c r="B165" s="19" t="s">
        <v>35</v>
      </c>
    </row>
    <row r="166" spans="1:2" ht="15" customHeight="1">
      <c r="A166" s="19">
        <v>43880389</v>
      </c>
      <c r="B166" s="19" t="s">
        <v>107</v>
      </c>
    </row>
    <row r="167" spans="1:2" ht="15" customHeight="1">
      <c r="A167" s="19">
        <v>12452806</v>
      </c>
      <c r="B167" s="19" t="s">
        <v>106</v>
      </c>
    </row>
    <row r="168" spans="1:2" ht="15" customHeight="1">
      <c r="A168" s="19">
        <v>12437914</v>
      </c>
      <c r="B168" s="19" t="s">
        <v>105</v>
      </c>
    </row>
    <row r="169" spans="1:2" ht="15" customHeight="1">
      <c r="A169" s="19">
        <v>12437922</v>
      </c>
      <c r="B169" s="19" t="s">
        <v>104</v>
      </c>
    </row>
    <row r="170" spans="1:2" ht="15" customHeight="1">
      <c r="A170" s="19">
        <v>12437943</v>
      </c>
      <c r="B170" s="19" t="s">
        <v>103</v>
      </c>
    </row>
    <row r="171" spans="1:2" ht="15" customHeight="1">
      <c r="A171" s="19">
        <v>12447259</v>
      </c>
      <c r="B171" s="19" t="s">
        <v>102</v>
      </c>
    </row>
    <row r="172" spans="1:2" ht="15" customHeight="1">
      <c r="A172" s="19">
        <v>12447275</v>
      </c>
      <c r="B172" s="19" t="s">
        <v>101</v>
      </c>
    </row>
    <row r="173" spans="1:2" ht="15" customHeight="1">
      <c r="A173" s="19">
        <v>12425087</v>
      </c>
      <c r="B173" s="19" t="s">
        <v>100</v>
      </c>
    </row>
    <row r="174" spans="1:2" ht="15" customHeight="1">
      <c r="A174" s="19">
        <v>12447267</v>
      </c>
      <c r="B174" s="19" t="s">
        <v>44</v>
      </c>
    </row>
    <row r="175" spans="1:2" ht="15" customHeight="1">
      <c r="A175" s="19">
        <v>12447280</v>
      </c>
      <c r="B175" s="19" t="s">
        <v>99</v>
      </c>
    </row>
    <row r="176" spans="1:2" ht="15" customHeight="1">
      <c r="A176" s="19">
        <v>12447282</v>
      </c>
      <c r="B176" s="19" t="s">
        <v>98</v>
      </c>
    </row>
    <row r="177" spans="1:2" ht="15" customHeight="1">
      <c r="A177" s="19">
        <v>104638132</v>
      </c>
      <c r="B177" s="19" t="s">
        <v>97</v>
      </c>
    </row>
    <row r="178" spans="1:2" ht="15" customHeight="1">
      <c r="A178" s="19">
        <v>104638134</v>
      </c>
      <c r="B178" s="19" t="s">
        <v>96</v>
      </c>
    </row>
    <row r="179" spans="1:2" ht="15" customHeight="1">
      <c r="A179" s="19">
        <v>104510680</v>
      </c>
      <c r="B179" s="19" t="s">
        <v>95</v>
      </c>
    </row>
    <row r="180" spans="1:2" ht="15" customHeight="1">
      <c r="A180" s="19">
        <v>12458439</v>
      </c>
      <c r="B180" s="19" t="s">
        <v>94</v>
      </c>
    </row>
    <row r="181" spans="1:2" ht="15" customHeight="1">
      <c r="A181" s="19">
        <v>12458453</v>
      </c>
      <c r="B181" s="19" t="s">
        <v>93</v>
      </c>
    </row>
    <row r="182" spans="1:2" ht="15" customHeight="1">
      <c r="A182" s="19">
        <v>12458462</v>
      </c>
      <c r="B182" s="19" t="s">
        <v>92</v>
      </c>
    </row>
    <row r="183" spans="1:2" ht="15" customHeight="1">
      <c r="A183" s="19">
        <v>12430017</v>
      </c>
      <c r="B183" s="19" t="s">
        <v>91</v>
      </c>
    </row>
    <row r="184" spans="1:2" ht="15" customHeight="1">
      <c r="A184" s="19">
        <v>12458186</v>
      </c>
      <c r="B184" s="19" t="s">
        <v>68</v>
      </c>
    </row>
    <row r="185" spans="1:2" ht="15" customHeight="1">
      <c r="A185" s="19">
        <v>12459933</v>
      </c>
      <c r="B185" s="19" t="s">
        <v>90</v>
      </c>
    </row>
    <row r="186" spans="1:2" ht="15" customHeight="1">
      <c r="A186" s="19">
        <v>12459877</v>
      </c>
      <c r="B186" s="19" t="s">
        <v>89</v>
      </c>
    </row>
    <row r="187" spans="1:2" ht="15" customHeight="1">
      <c r="A187" s="19">
        <v>12459932</v>
      </c>
      <c r="B187" s="19" t="s">
        <v>88</v>
      </c>
    </row>
    <row r="188" spans="1:2" ht="15" customHeight="1">
      <c r="A188" s="19">
        <v>12430022</v>
      </c>
      <c r="B188" s="19" t="s">
        <v>87</v>
      </c>
    </row>
    <row r="189" spans="1:2" ht="15" customHeight="1">
      <c r="A189" s="19">
        <v>12430043</v>
      </c>
      <c r="B189" s="19" t="s">
        <v>86</v>
      </c>
    </row>
    <row r="190" spans="1:2" ht="15" customHeight="1">
      <c r="A190" s="19">
        <v>104638133</v>
      </c>
      <c r="B190" s="19" t="s">
        <v>85</v>
      </c>
    </row>
    <row r="191" spans="1:2" ht="15" customHeight="1">
      <c r="A191" s="19">
        <v>12418596</v>
      </c>
      <c r="B191" s="19" t="s">
        <v>84</v>
      </c>
    </row>
    <row r="192" spans="1:2" ht="15" customHeight="1">
      <c r="A192" s="19">
        <v>12416261</v>
      </c>
      <c r="B192" s="19" t="s">
        <v>83</v>
      </c>
    </row>
    <row r="193" spans="1:2" ht="15" customHeight="1">
      <c r="A193" s="19">
        <v>12416263</v>
      </c>
      <c r="B193" s="19" t="s">
        <v>82</v>
      </c>
    </row>
    <row r="194" spans="1:2" ht="15" customHeight="1">
      <c r="A194" s="19">
        <v>12416239</v>
      </c>
      <c r="B194" s="19" t="s">
        <v>81</v>
      </c>
    </row>
    <row r="195" spans="1:2" ht="15" customHeight="1">
      <c r="A195" s="19">
        <v>12416262</v>
      </c>
      <c r="B195" s="19" t="s">
        <v>80</v>
      </c>
    </row>
    <row r="196" spans="1:2" ht="15" customHeight="1">
      <c r="A196" s="19">
        <v>12430433</v>
      </c>
      <c r="B196" s="19" t="s">
        <v>79</v>
      </c>
    </row>
    <row r="197" spans="1:2" ht="15" customHeight="1">
      <c r="A197" s="19">
        <v>12430818</v>
      </c>
      <c r="B197" s="19" t="s">
        <v>78</v>
      </c>
    </row>
    <row r="198" spans="1:2" ht="15" customHeight="1">
      <c r="A198" s="19">
        <v>12418726</v>
      </c>
      <c r="B198" s="19" t="s">
        <v>77</v>
      </c>
    </row>
    <row r="199" spans="1:2" ht="15" customHeight="1">
      <c r="A199" s="19">
        <v>12430840</v>
      </c>
      <c r="B199" s="19" t="s">
        <v>76</v>
      </c>
    </row>
    <row r="200" spans="1:2" ht="15" customHeight="1">
      <c r="A200" s="19">
        <v>12312862</v>
      </c>
      <c r="B200" s="19" t="s">
        <v>75</v>
      </c>
    </row>
    <row r="201" spans="1:2" ht="15" customHeight="1">
      <c r="A201" s="19">
        <v>12430841</v>
      </c>
      <c r="B201" s="19" t="s">
        <v>74</v>
      </c>
    </row>
    <row r="202" spans="1:2" ht="15" customHeight="1">
      <c r="A202" s="41">
        <v>12400934</v>
      </c>
      <c r="B202" s="41" t="s">
        <v>235</v>
      </c>
    </row>
    <row r="203" spans="1:2" ht="15" customHeight="1"/>
    <row r="204" spans="1:2" ht="15" customHeight="1"/>
    <row r="205" spans="1:2" ht="15" customHeight="1"/>
    <row r="206" spans="1:2" ht="15" customHeight="1"/>
    <row r="207" spans="1:2" ht="15" customHeight="1"/>
    <row r="208" spans="1:2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отчет</vt:lpstr>
      <vt:lpstr> FERT</vt:lpstr>
      <vt:lpstr>Sheet1</vt:lpstr>
      <vt:lpstr>' FERT'!Заголовки_для_печати</vt:lpstr>
      <vt:lpstr>Материалы</vt:lpstr>
      <vt:lpstr>отчет!Область_печати</vt:lpstr>
    </vt:vector>
  </TitlesOfParts>
  <Company>Nestlé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zabolotnaya</dc:creator>
  <cp:lastModifiedBy>Никита</cp:lastModifiedBy>
  <cp:lastPrinted>2020-12-26T15:38:42Z</cp:lastPrinted>
  <dcterms:created xsi:type="dcterms:W3CDTF">2012-01-10T07:33:34Z</dcterms:created>
  <dcterms:modified xsi:type="dcterms:W3CDTF">2021-04-23T07:09:58Z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iteId">
    <vt:lpwstr>12a3af23-a769-4654-847f-958f3d479f4a</vt:lpwstr>
  </property>
  <property fmtid="{D5CDD505-2E9C-101B-9397-08002B2CF9AE}" pid="4" name="MSIP_Label_1ada0a2f-b917-4d51-b0d0-d418a10c8b23_SetDate">
    <vt:lpwstr>2018-11-19T10:23:40.3621528Z</vt:lpwstr>
  </property>
  <property fmtid="{D5CDD505-2E9C-101B-9397-08002B2CF9AE}" pid="5" name="MSIP_Label_1ada0a2f-b917-4d51-b0d0-d418a10c8b23_Name">
    <vt:lpwstr>General Use</vt:lpwstr>
  </property>
  <property fmtid="{D5CDD505-2E9C-101B-9397-08002B2CF9AE}" pid="6" name="MSIP_Label_1ada0a2f-b917-4d51-b0d0-d418a10c8b23_Extended_MSFT_Method">
    <vt:lpwstr>Automatic</vt:lpwstr>
  </property>
  <property fmtid="{D5CDD505-2E9C-101B-9397-08002B2CF9AE}" pid="7" name="Sensitivity">
    <vt:lpwstr>General Use</vt:lpwstr>
  </property>
  <property fmtid="{D5CDD505-2E9C-101B-9397-08002B2CF9AE}" pid="8" name="TBCO_ScreenResolution">
    <vt:lpwstr>96 96 1680 1050</vt:lpwstr>
  </property>
</Properties>
</file>