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45" tabRatio="927" activeTab="0"/>
  </bookViews>
  <sheets>
    <sheet name="Форма 2 (физо)" sheetId="1" r:id="rId1"/>
    <sheet name="Нормативы физо1" sheetId="2" r:id="rId2"/>
  </sheets>
  <definedNames>
    <definedName name="_xlfn.COUNTIFS" hidden="1">#NAME?</definedName>
    <definedName name="_xlfn.IFERROR" hidden="1">#NAME?</definedName>
    <definedName name="_xlnm.Print_Area" localSheetId="0">'Форма 2 (физо)'!$A$1:$N$14</definedName>
    <definedName name="_xlnm.Print_Titles" localSheetId="0">'Форма 2 (физо)'!$9:$9</definedName>
    <definedName name="Выбор1">#REF!</definedName>
    <definedName name="Выбор2" localSheetId="0">'Форма 2 (физо)'!#REF!</definedName>
    <definedName name="Выбор2">#REF!</definedName>
    <definedName name="Должности">#REF!</definedName>
    <definedName name="Должность1" localSheetId="0">OFFSET(#REF!,MATCH(Выбор1,Список,0)-1,0,1,1)</definedName>
    <definedName name="Должность1">OFFSET(#REF!,MATCH(Выбор1,Список,0)-1,0,1,1)</definedName>
    <definedName name="Должность2" localSheetId="0">OFFSET(#REF!,MATCH('Форма 2 (физо)'!Выбор2,Список,0)-1,0,1,1)</definedName>
    <definedName name="Должность2">OFFSET(#REF!,MATCH(Выбор2,Список,0)-1,0,1,1)</definedName>
    <definedName name="Звание1" localSheetId="0">OFFSET(#REF!,MATCH(Выбор1,Список,0)-1,0,1,1)</definedName>
    <definedName name="Звание1">OFFSET(#REF!,MATCH(Выбор1,Список,0)-1,0,1,1)</definedName>
    <definedName name="Звание2" localSheetId="0">OFFSET(#REF!,MATCH('Форма 2 (физо)'!Выбор2,Список,0)-1,0,1,1)</definedName>
    <definedName name="Звание2">OFFSET(#REF!,MATCH(Выбор2,Список,0)-1,0,1,1)</definedName>
    <definedName name="Звания">#REF!</definedName>
    <definedName name="Имена">#REF!</definedName>
    <definedName name="Месяц">#REF!</definedName>
    <definedName name="Отчества">#REF!</definedName>
    <definedName name="Подразделения">#REF!</definedName>
    <definedName name="Пол">#REF!</definedName>
    <definedName name="Список">OFFSET(#REF!,1,0,COUNTA(#REF!)-1,1)</definedName>
    <definedName name="Список2">#REF!</definedName>
  </definedNames>
  <calcPr fullCalcOnLoad="1"/>
</workbook>
</file>

<file path=xl/sharedStrings.xml><?xml version="1.0" encoding="utf-8"?>
<sst xmlns="http://schemas.openxmlformats.org/spreadsheetml/2006/main" count="36" uniqueCount="23">
  <si>
    <t>№ п/п</t>
  </si>
  <si>
    <t>-</t>
  </si>
  <si>
    <t>ВЕДОМОСТЬ</t>
  </si>
  <si>
    <t>Результат</t>
  </si>
  <si>
    <t xml:space="preserve">Оценка </t>
  </si>
  <si>
    <t>Наименование (номера) упражнений</t>
  </si>
  <si>
    <t>Форма № 2</t>
  </si>
  <si>
    <t>Оценка</t>
  </si>
  <si>
    <t>Фамилия, инициалы</t>
  </si>
  <si>
    <t>Подтягивание 
на перекладине</t>
  </si>
  <si>
    <t>Бег
на 100 метров</t>
  </si>
  <si>
    <t>Бег
на 1 километр</t>
  </si>
  <si>
    <t>Лыжная гонка
на 5 километров</t>
  </si>
  <si>
    <t>Баллы</t>
  </si>
  <si>
    <t>Лыжная гонка
на 5 км</t>
  </si>
  <si>
    <t xml:space="preserve"> </t>
  </si>
  <si>
    <t>Иванов</t>
  </si>
  <si>
    <t>Петров</t>
  </si>
  <si>
    <t>Сидоров</t>
  </si>
  <si>
    <t>Степанов</t>
  </si>
  <si>
    <t>Борисов</t>
  </si>
  <si>
    <t xml:space="preserve">Отжимание </t>
  </si>
  <si>
    <t>Отжимание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</si>
</sst>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dd\.mm\.yyyy"/>
    <numFmt numFmtId="182" formatCode=";;;"/>
    <numFmt numFmtId="183" formatCode="0.0"/>
    <numFmt numFmtId="184" formatCode="0.0000%"/>
    <numFmt numFmtId="185" formatCode="mmm/yyyy"/>
    <numFmt numFmtId="186" formatCode="[$-427]yyyy\ &quot;m.&quot;\ mmmm\ d\ &quot;d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  <fill>
        <patternFill>
          <bgColor indexed="23"/>
        </patternFill>
      </fill>
    </dxf>
    <dxf>
      <font>
        <color indexed="23"/>
      </font>
      <fill>
        <patternFill>
          <bgColor indexed="23"/>
        </patternFill>
      </fill>
    </dxf>
    <dxf>
      <font>
        <color indexed="23"/>
      </font>
      <fill>
        <patternFill>
          <bgColor indexed="23"/>
        </patternFill>
      </fill>
    </dxf>
    <dxf>
      <font>
        <color indexed="23"/>
      </font>
      <fill>
        <patternFill>
          <bgColor indexed="23"/>
        </patternFill>
      </fill>
    </dxf>
    <dxf>
      <font>
        <color indexed="23"/>
      </font>
      <fill>
        <patternFill>
          <bgColor indexed="23"/>
        </patternFill>
      </fill>
    </dxf>
    <dxf>
      <font>
        <color indexed="23"/>
      </font>
      <fill>
        <patternFill>
          <bgColor indexed="23"/>
        </patternFill>
      </fill>
    </dxf>
    <dxf>
      <font>
        <color indexed="23"/>
      </font>
      <fill>
        <patternFill>
          <bgColor indexed="23"/>
        </patternFill>
      </fill>
    </dxf>
    <dxf>
      <font>
        <color indexed="23"/>
      </font>
      <fill>
        <patternFill>
          <bgColor indexed="23"/>
        </patternFill>
      </fill>
    </dxf>
    <dxf>
      <font>
        <color indexed="23"/>
      </font>
      <fill>
        <patternFill>
          <bgColor indexed="23"/>
        </patternFill>
      </fill>
    </dxf>
    <dxf>
      <font>
        <color indexed="23"/>
      </font>
      <fill>
        <patternFill>
          <bgColor indexed="23"/>
        </patternFill>
      </fill>
    </dxf>
    <dxf>
      <font>
        <color indexed="23"/>
      </font>
      <fill>
        <patternFill>
          <bgColor indexed="23"/>
        </patternFill>
      </fill>
    </dxf>
    <dxf>
      <font>
        <color indexed="23"/>
      </font>
      <fill>
        <patternFill>
          <bgColor indexed="23"/>
        </patternFill>
      </fill>
    </dxf>
    <dxf>
      <font>
        <color rgb="FF808080"/>
      </font>
      <fill>
        <patternFill>
          <bgColor rgb="FF80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T14"/>
  <sheetViews>
    <sheetView tabSelected="1" zoomScaleSheetLayoutView="120" zoomScalePageLayoutView="0" workbookViewId="0" topLeftCell="A1">
      <pane ySplit="9" topLeftCell="A10" activePane="bottomLeft" state="frozen"/>
      <selection pane="topLeft" activeCell="A1" sqref="A1"/>
      <selection pane="bottomLeft" activeCell="G26" sqref="G26"/>
    </sheetView>
  </sheetViews>
  <sheetFormatPr defaultColWidth="9.00390625" defaultRowHeight="12.75"/>
  <cols>
    <col min="3" max="3" width="10.875" style="0" customWidth="1"/>
  </cols>
  <sheetData>
    <row r="1" spans="14:19" ht="12.75">
      <c r="N1" t="s">
        <v>6</v>
      </c>
      <c r="S1">
        <f>ROW($1:$29)</f>
        <v>1</v>
      </c>
    </row>
    <row r="2" ht="12.75">
      <c r="A2" t="s">
        <v>2</v>
      </c>
    </row>
    <row r="7" spans="1:14" ht="15" customHeight="1">
      <c r="A7" t="s">
        <v>0</v>
      </c>
      <c r="B7" t="s">
        <v>8</v>
      </c>
      <c r="C7" t="s">
        <v>5</v>
      </c>
      <c r="N7" t="s">
        <v>4</v>
      </c>
    </row>
    <row r="8" spans="1:12" s="1" customFormat="1" ht="54.75" customHeight="1">
      <c r="A8" s="3"/>
      <c r="B8" s="3"/>
      <c r="C8" s="4" t="s">
        <v>9</v>
      </c>
      <c r="D8" s="4"/>
      <c r="E8" s="4" t="s">
        <v>22</v>
      </c>
      <c r="F8" s="4"/>
      <c r="G8" s="4" t="s">
        <v>10</v>
      </c>
      <c r="H8" s="4"/>
      <c r="I8" s="4" t="s">
        <v>11</v>
      </c>
      <c r="J8" s="4"/>
      <c r="K8" s="4" t="s">
        <v>12</v>
      </c>
      <c r="L8" s="4"/>
    </row>
    <row r="9" spans="1:20" ht="12.75">
      <c r="A9" s="5"/>
      <c r="B9" s="5"/>
      <c r="C9" s="6" t="s">
        <v>3</v>
      </c>
      <c r="D9" s="6" t="s">
        <v>13</v>
      </c>
      <c r="E9" s="6" t="s">
        <v>3</v>
      </c>
      <c r="F9" s="6" t="s">
        <v>13</v>
      </c>
      <c r="G9" s="6" t="s">
        <v>3</v>
      </c>
      <c r="H9" s="6" t="s">
        <v>13</v>
      </c>
      <c r="I9" s="6" t="s">
        <v>3</v>
      </c>
      <c r="J9" s="6" t="s">
        <v>13</v>
      </c>
      <c r="K9" s="6" t="s">
        <v>3</v>
      </c>
      <c r="L9" s="6" t="s">
        <v>13</v>
      </c>
      <c r="M9" t="s">
        <v>7</v>
      </c>
      <c r="P9" t="s">
        <v>1</v>
      </c>
      <c r="Q9">
        <v>5</v>
      </c>
      <c r="R9">
        <v>4</v>
      </c>
      <c r="S9">
        <v>3</v>
      </c>
      <c r="T9">
        <v>2</v>
      </c>
    </row>
    <row r="10" spans="1:20" ht="12.75">
      <c r="A10" s="5">
        <v>1</v>
      </c>
      <c r="B10" s="5" t="s">
        <v>16</v>
      </c>
      <c r="C10" s="5">
        <v>34</v>
      </c>
      <c r="D10" s="5">
        <f>_xlfn.IFERROR(LOOKUP(C10,1/(C10='Нормативы физо1'!B$5:B$100),'Нормативы физо1'!A$5:A$100),100)</f>
        <v>100</v>
      </c>
      <c r="E10" s="5">
        <v>14</v>
      </c>
      <c r="F10" s="5">
        <f>_xlfn.IFERROR(LOOKUP(E10,1/(E10='Нормативы физо1'!C$5:C$100),'Нормативы физо1'!A$5:A$100),100)</f>
        <v>42</v>
      </c>
      <c r="G10">
        <v>15.1</v>
      </c>
      <c r="H10" s="5">
        <f>_xlfn.IFERROR(LOOKUP(G10,1/(G10='Нормативы физо1'!D$5:D$100),'Нормативы физо1'!A$5:A$100),100)</f>
        <v>29</v>
      </c>
      <c r="I10" s="5">
        <v>3.56</v>
      </c>
      <c r="J10" s="5">
        <f>_xlfn.IFERROR(LOOKUP(I10,1/(I10='Нормативы физо1'!E$5:E$100),'Нормативы физо1'!A$5:A$100),100)</f>
        <v>34</v>
      </c>
      <c r="K10" s="5">
        <v>34</v>
      </c>
      <c r="L10" s="5">
        <f>_xlfn.IFERROR(LOOKUP(K10,1/(K10='Нормативы физо1'!F$5:F$100),'Нормативы физо1'!A$5:A$100),100)</f>
        <v>11</v>
      </c>
      <c r="M10">
        <v>3</v>
      </c>
      <c r="N10">
        <f>INDEX($P$9:$T$9,MATCH(TRUE,$P10:$T10,))</f>
        <v>3</v>
      </c>
      <c r="P10" t="b">
        <f>_xlfn.COUNTIFS(E$9:M$9,"Оценка",E10:M10,"&gt;1")=0</f>
        <v>0</v>
      </c>
      <c r="Q10" t="b">
        <f>AND(_xlfn.COUNTIFS(E$9:M$9,"Оценка",E10:M10,"5")&gt;=(_xlfn.COUNTIFS(E$9:M$9,"Оценка",E10:M10,"&gt;1")/2),(SUM(_xlfn.COUNTIFS(E$9:M$9,"Оценка",E10:M10,{"4","5"})))=_xlfn.COUNTIFS(E$9:M$9,"Оценка",E10:M10,"&gt;1"))</f>
        <v>0</v>
      </c>
      <c r="R10" t="b">
        <f>AND(_xlfn.COUNTIFS(E$9:M$9,"Оценка",E10:M10,"&gt;3")&gt;=(_xlfn.COUNTIFS(E$9:M$9,"Оценка",E10:M10,"&gt;1")/2),(SUM(_xlfn.COUNTIFS(E$9:M$9,"Оценка",E10:M10,"&gt;2")))=_xlfn.COUNTIFS(E$9:M$9,"Оценка",E10:M10,"&gt;1"))</f>
        <v>0</v>
      </c>
      <c r="S10" t="b">
        <f>OR(_xlfn.COUNTIFS(E$9:M$9,"Оценка",E10:M10,"&gt;2")=(_xlfn.COUNTIFS(E$9:M$9,"Оценка",E10:M10,"&gt;1")),AND(SUM(_xlfn.COUNTIFS(E$9:M$9,"Оценка",E10:M10,"2"))=1,SUM(_xlfn.COUNTIFS(E$9:M$9,"Оценка",E10:M10,"&gt;3"))+1=SUM(_xlfn.COUNTIFS(E$9:M$9,"Оценка",E10:M10,"&gt;1")),SUM(_xlfn.COUNTIFS(E$9:M$9,"Оценка",E10:M10,"&gt;3"))&gt;=1))</f>
        <v>1</v>
      </c>
      <c r="T10" t="b">
        <f>(Q10+R10+S10)=0</f>
        <v>0</v>
      </c>
    </row>
    <row r="11" spans="1:20" ht="12.75">
      <c r="A11" s="5">
        <v>2</v>
      </c>
      <c r="B11" s="5" t="s">
        <v>17</v>
      </c>
      <c r="C11" s="5">
        <v>12</v>
      </c>
      <c r="D11" s="5">
        <f>_xlfn.IFERROR(LOOKUP(C11,1/(C11='Нормативы физо1'!B$5:B$100),'Нормативы физо1'!A$5:A$100),100)</f>
        <v>54</v>
      </c>
      <c r="E11" s="5">
        <v>12</v>
      </c>
      <c r="F11" s="5">
        <f>_xlfn.IFERROR(LOOKUP(E11,1/(E11='Нормативы физо1'!C$5:C$100),'Нормативы физо1'!A$5:A$100),100)</f>
        <v>34</v>
      </c>
      <c r="G11">
        <v>18.5</v>
      </c>
      <c r="H11" s="5">
        <f>_xlfn.IFERROR(LOOKUP(G11,1/(G11='Нормативы физо1'!D$5:D$100),'Нормативы физо1'!A$5:A$100),100)</f>
        <v>7</v>
      </c>
      <c r="I11" s="5">
        <v>3.49</v>
      </c>
      <c r="J11" s="5">
        <f>_xlfn.IFERROR(LOOKUP(I11,1/(I11='Нормативы физо1'!E$5:E$100),'Нормативы физо1'!A$5:A$100),100)</f>
        <v>38</v>
      </c>
      <c r="K11" s="5">
        <v>28</v>
      </c>
      <c r="L11" s="5">
        <f>_xlfn.IFERROR(LOOKUP(K11,1/(K11='Нормативы физо1'!F$5:F$100),'Нормативы физо1'!A$5:A$100),100)</f>
        <v>37</v>
      </c>
      <c r="N11" t="str">
        <f>INDEX($P$9:$T$9,MATCH(TRUE,$P11:$T11,))</f>
        <v>-</v>
      </c>
      <c r="P11" t="b">
        <f>_xlfn.COUNTIFS(E$9:M$9,"Оценка",E11:M11,"&gt;1")=0</f>
        <v>1</v>
      </c>
      <c r="Q11" t="b">
        <f>AND(_xlfn.COUNTIFS(E$9:M$9,"Оценка",E11:M11,"5")&gt;=(_xlfn.COUNTIFS(E$9:M$9,"Оценка",E11:M11,"&gt;1")/2),(SUM(_xlfn.COUNTIFS(E$9:M$9,"Оценка",E11:M11,{"4","5"})))=_xlfn.COUNTIFS(E$9:M$9,"Оценка",E11:M11,"&gt;1"))</f>
        <v>1</v>
      </c>
      <c r="R11" t="b">
        <f>AND(_xlfn.COUNTIFS(E$9:M$9,"Оценка",E11:M11,"&gt;3")&gt;=(_xlfn.COUNTIFS(E$9:M$9,"Оценка",E11:M11,"&gt;1")/2),(SUM(_xlfn.COUNTIFS(E$9:M$9,"Оценка",E11:M11,"&gt;2")))=_xlfn.COUNTIFS(E$9:M$9,"Оценка",E11:M11,"&gt;1"))</f>
        <v>1</v>
      </c>
      <c r="S11" t="b">
        <f>OR(_xlfn.COUNTIFS(E$9:M$9,"Оценка",E11:M11,"&gt;2")=(_xlfn.COUNTIFS(E$9:M$9,"Оценка",E11:M11,"&gt;1")),AND(SUM(_xlfn.COUNTIFS(E$9:M$9,"Оценка",E11:M11,"2"))=1,SUM(_xlfn.COUNTIFS(E$9:M$9,"Оценка",E11:M11,"&gt;3"))+1=SUM(_xlfn.COUNTIFS(E$9:M$9,"Оценка",E11:M11,"&gt;1")),SUM(_xlfn.COUNTIFS(E$9:M$9,"Оценка",E11:M11,"&gt;3"))&gt;=1))</f>
        <v>1</v>
      </c>
      <c r="T11" t="b">
        <f>(Q11+R11+S11)=0</f>
        <v>0</v>
      </c>
    </row>
    <row r="12" spans="1:20" ht="12.75">
      <c r="A12" s="5">
        <v>3</v>
      </c>
      <c r="B12" s="5" t="s">
        <v>18</v>
      </c>
      <c r="C12" s="5">
        <v>9</v>
      </c>
      <c r="D12" s="5">
        <f>_xlfn.IFERROR(LOOKUP(C12,1/(C12='Нормативы физо1'!B$5:B$100),'Нормативы физо1'!A$5:A$100),100)</f>
        <v>42</v>
      </c>
      <c r="E12" s="5">
        <v>9</v>
      </c>
      <c r="F12" s="5">
        <f>_xlfn.IFERROR(LOOKUP(E12,1/(E12='Нормативы физо1'!C$5:C$100),'Нормативы физо1'!A$5:A$100),100)</f>
        <v>22</v>
      </c>
      <c r="G12" s="5">
        <v>14.1</v>
      </c>
      <c r="H12" s="5">
        <f>_xlfn.IFERROR(LOOKUP(G12,1/(G12='Нормативы физо1'!D$5:D$100),'Нормативы физо1'!A$5:A$100),100)</f>
        <v>46</v>
      </c>
      <c r="I12">
        <v>3.17</v>
      </c>
      <c r="J12" s="5">
        <f>_xlfn.IFERROR(LOOKUP(I12,1/(I12='Нормативы физо1'!E$5:E$100),'Нормативы физо1'!A$5:A$100),100)</f>
        <v>78</v>
      </c>
      <c r="K12" s="5">
        <v>36</v>
      </c>
      <c r="L12" s="5">
        <f>_xlfn.IFERROR(LOOKUP(K12,1/(K12='Нормативы физо1'!F$5:F$100),'Нормативы физо1'!A$5:A$100),100)</f>
        <v>6</v>
      </c>
      <c r="M12">
        <v>3</v>
      </c>
      <c r="N12">
        <f>INDEX($P$9:$T$9,MATCH(TRUE,$P12:$T12,))</f>
        <v>3</v>
      </c>
      <c r="P12" t="b">
        <f>_xlfn.COUNTIFS(E$9:M$9,"Оценка",E12:M12,"&gt;1")=0</f>
        <v>0</v>
      </c>
      <c r="Q12" t="b">
        <f>AND(_xlfn.COUNTIFS(E$9:M$9,"Оценка",E12:M12,"5")&gt;=(_xlfn.COUNTIFS(E$9:M$9,"Оценка",E12:M12,"&gt;1")/2),(SUM(_xlfn.COUNTIFS(E$9:M$9,"Оценка",E12:M12,{"4","5"})))=_xlfn.COUNTIFS(E$9:M$9,"Оценка",E12:M12,"&gt;1"))</f>
        <v>0</v>
      </c>
      <c r="R12" t="b">
        <f>AND(_xlfn.COUNTIFS(E$9:M$9,"Оценка",E12:M12,"&gt;3")&gt;=(_xlfn.COUNTIFS(E$9:M$9,"Оценка",E12:M12,"&gt;1")/2),(SUM(_xlfn.COUNTIFS(E$9:M$9,"Оценка",E12:M12,"&gt;2")))=_xlfn.COUNTIFS(E$9:M$9,"Оценка",E12:M12,"&gt;1"))</f>
        <v>0</v>
      </c>
      <c r="S12" t="b">
        <f>OR(_xlfn.COUNTIFS(E$9:M$9,"Оценка",E12:M12,"&gt;2")=(_xlfn.COUNTIFS(E$9:M$9,"Оценка",E12:M12,"&gt;1")),AND(SUM(_xlfn.COUNTIFS(E$9:M$9,"Оценка",E12:M12,"2"))=1,SUM(_xlfn.COUNTIFS(E$9:M$9,"Оценка",E12:M12,"&gt;3"))+1=SUM(_xlfn.COUNTIFS(E$9:M$9,"Оценка",E12:M12,"&gt;1")),SUM(_xlfn.COUNTIFS(E$9:M$9,"Оценка",E12:M12,"&gt;3"))&gt;=1))</f>
        <v>1</v>
      </c>
      <c r="T12" t="b">
        <f>(Q12+R12+S12)=0</f>
        <v>0</v>
      </c>
    </row>
    <row r="13" spans="1:20" ht="12.75">
      <c r="A13" s="5">
        <v>4</v>
      </c>
      <c r="B13" s="5" t="s">
        <v>19</v>
      </c>
      <c r="C13" s="5">
        <v>16</v>
      </c>
      <c r="D13" s="5">
        <f>_xlfn.IFERROR(LOOKUP(C13,1/(C13='Нормативы физо1'!B$5:B$100),'Нормативы физо1'!A$5:A$100),100)</f>
        <v>70</v>
      </c>
      <c r="E13" s="5">
        <v>27</v>
      </c>
      <c r="F13" s="5">
        <f>_xlfn.IFERROR(LOOKUP(E13,1/(E13='Нормативы физо1'!C$5:C$100),'Нормативы физо1'!A$5:A$100),100)</f>
        <v>94</v>
      </c>
      <c r="G13">
        <v>12.5</v>
      </c>
      <c r="H13" s="5">
        <f>_xlfn.IFERROR(LOOKUP(G13,1/(G13='Нормативы физо1'!D$5:D$100),'Нормативы физо1'!A$5:A$100),100)</f>
        <v>86</v>
      </c>
      <c r="I13" s="5">
        <v>5</v>
      </c>
      <c r="J13" s="5">
        <f>_xlfn.IFERROR(LOOKUP(I13,1/(I13='Нормативы физо1'!E$5:E$100),'Нормативы физо1'!A$5:A$100),100)</f>
        <v>17</v>
      </c>
      <c r="K13" s="5">
        <v>23.3</v>
      </c>
      <c r="L13" s="5">
        <f>_xlfn.IFERROR(LOOKUP(K13,1/(K13='Нормативы физо1'!F$5:F$100),'Нормативы физо1'!A$5:A$100),100)</f>
        <v>69</v>
      </c>
      <c r="M13">
        <v>3</v>
      </c>
      <c r="N13">
        <f>INDEX($P$9:$T$9,MATCH(TRUE,$P13:$T13,))</f>
        <v>3</v>
      </c>
      <c r="P13" t="b">
        <f>_xlfn.COUNTIFS(E$9:M$9,"Оценка",E13:M13,"&gt;1")=0</f>
        <v>0</v>
      </c>
      <c r="Q13" t="b">
        <f>AND(_xlfn.COUNTIFS(E$9:M$9,"Оценка",E13:M13,"5")&gt;=(_xlfn.COUNTIFS(E$9:M$9,"Оценка",E13:M13,"&gt;1")/2),(SUM(_xlfn.COUNTIFS(E$9:M$9,"Оценка",E13:M13,{"4","5"})))=_xlfn.COUNTIFS(E$9:M$9,"Оценка",E13:M13,"&gt;1"))</f>
        <v>0</v>
      </c>
      <c r="R13" t="b">
        <f>AND(_xlfn.COUNTIFS(E$9:M$9,"Оценка",E13:M13,"&gt;3")&gt;=(_xlfn.COUNTIFS(E$9:M$9,"Оценка",E13:M13,"&gt;1")/2),(SUM(_xlfn.COUNTIFS(E$9:M$9,"Оценка",E13:M13,"&gt;2")))=_xlfn.COUNTIFS(E$9:M$9,"Оценка",E13:M13,"&gt;1"))</f>
        <v>0</v>
      </c>
      <c r="S13" t="b">
        <f>OR(_xlfn.COUNTIFS(E$9:M$9,"Оценка",E13:M13,"&gt;2")=(_xlfn.COUNTIFS(E$9:M$9,"Оценка",E13:M13,"&gt;1")),AND(SUM(_xlfn.COUNTIFS(E$9:M$9,"Оценка",E13:M13,"2"))=1,SUM(_xlfn.COUNTIFS(E$9:M$9,"Оценка",E13:M13,"&gt;3"))+1=SUM(_xlfn.COUNTIFS(E$9:M$9,"Оценка",E13:M13,"&gt;1")),SUM(_xlfn.COUNTIFS(E$9:M$9,"Оценка",E13:M13,"&gt;3"))&gt;=1))</f>
        <v>1</v>
      </c>
      <c r="T13" t="b">
        <f>(Q13+R13+S13)=0</f>
        <v>0</v>
      </c>
    </row>
    <row r="14" spans="1:20" ht="12.75">
      <c r="A14" s="5">
        <v>5</v>
      </c>
      <c r="B14" s="5" t="s">
        <v>20</v>
      </c>
      <c r="C14" s="5">
        <v>6</v>
      </c>
      <c r="D14" s="5">
        <f>_xlfn.IFERROR(LOOKUP(C14,1/(C14='Нормативы физо1'!B$5:B$100),'Нормативы физо1'!A$5:A$100),100)</f>
        <v>30</v>
      </c>
      <c r="E14" s="5">
        <v>6</v>
      </c>
      <c r="F14" s="5">
        <f>_xlfn.IFERROR(LOOKUP(E14,1/(E14='Нормативы физо1'!C$5:C$100),'Нормативы физо1'!A$5:A$100),100)</f>
        <v>10</v>
      </c>
      <c r="G14">
        <v>17.7</v>
      </c>
      <c r="H14" s="5">
        <f>_xlfn.IFERROR(LOOKUP(G14,1/(G14='Нормативы физо1'!D$5:D$100),'Нормативы физо1'!A$5:A$100),100)</f>
        <v>14</v>
      </c>
      <c r="I14" s="5">
        <v>5.3</v>
      </c>
      <c r="J14" s="5">
        <f>_xlfn.IFERROR(LOOKUP(I14,1/(I14='Нормативы физо1'!E$5:E$100),'Нормативы физо1'!A$5:A$100),100)</f>
        <v>11</v>
      </c>
      <c r="K14" s="5">
        <v>24</v>
      </c>
      <c r="L14" s="5">
        <f>_xlfn.IFERROR(LOOKUP(K14,1/(K14='Нормативы физо1'!F$5:F$100),'Нормативы физо1'!A$5:A$100),100)</f>
        <v>65</v>
      </c>
      <c r="M14">
        <v>4</v>
      </c>
      <c r="N14">
        <f>INDEX($P$9:$T$9,MATCH(TRUE,$P14:$T14,))</f>
        <v>4</v>
      </c>
      <c r="P14" t="b">
        <f>_xlfn.COUNTIFS(E$9:M$9,"Оценка",E14:M14,"&gt;1")=0</f>
        <v>0</v>
      </c>
      <c r="Q14" t="b">
        <f>AND(_xlfn.COUNTIFS(E$9:M$9,"Оценка",E14:M14,"5")&gt;=(_xlfn.COUNTIFS(E$9:M$9,"Оценка",E14:M14,"&gt;1")/2),(SUM(_xlfn.COUNTIFS(E$9:M$9,"Оценка",E14:M14,{"4","5"})))=_xlfn.COUNTIFS(E$9:M$9,"Оценка",E14:M14,"&gt;1"))</f>
        <v>0</v>
      </c>
      <c r="R14" t="b">
        <f>AND(_xlfn.COUNTIFS(E$9:M$9,"Оценка",E14:M14,"&gt;3")&gt;=(_xlfn.COUNTIFS(E$9:M$9,"Оценка",E14:M14,"&gt;1")/2),(SUM(_xlfn.COUNTIFS(E$9:M$9,"Оценка",E14:M14,"&gt;2")))=_xlfn.COUNTIFS(E$9:M$9,"Оценка",E14:M14,"&gt;1"))</f>
        <v>1</v>
      </c>
      <c r="S14" t="b">
        <f>OR(_xlfn.COUNTIFS(E$9:M$9,"Оценка",E14:M14,"&gt;2")=(_xlfn.COUNTIFS(E$9:M$9,"Оценка",E14:M14,"&gt;1")),AND(SUM(_xlfn.COUNTIFS(E$9:M$9,"Оценка",E14:M14,"2"))=1,SUM(_xlfn.COUNTIFS(E$9:M$9,"Оценка",E14:M14,"&gt;3"))+1=SUM(_xlfn.COUNTIFS(E$9:M$9,"Оценка",E14:M14,"&gt;1")),SUM(_xlfn.COUNTIFS(E$9:M$9,"Оценка",E14:M14,"&gt;3"))&gt;=1))</f>
        <v>1</v>
      </c>
      <c r="T14" t="b">
        <f>(Q14+R14+S14)=0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E8:F8"/>
    <mergeCell ref="I8:J8"/>
    <mergeCell ref="G8:H8"/>
    <mergeCell ref="K8:L8"/>
    <mergeCell ref="C8:D8"/>
  </mergeCells>
  <conditionalFormatting sqref="M10:M13 E10:E13 G12 H10:H14 J10:J14">
    <cfRule type="cellIs" priority="15" dxfId="12" operator="equal" stopIfTrue="1">
      <formula>"*"</formula>
    </cfRule>
  </conditionalFormatting>
  <conditionalFormatting sqref="G12">
    <cfRule type="cellIs" priority="7" dxfId="12" operator="equal" stopIfTrue="1">
      <formula>"*"</formula>
    </cfRule>
  </conditionalFormatting>
  <conditionalFormatting sqref="I11 I13">
    <cfRule type="cellIs" priority="6" dxfId="12" operator="equal" stopIfTrue="1">
      <formula>"*"</formula>
    </cfRule>
  </conditionalFormatting>
  <conditionalFormatting sqref="K11:K13">
    <cfRule type="cellIs" priority="5" dxfId="12" operator="equal" stopIfTrue="1">
      <formula>"*"</formula>
    </cfRule>
  </conditionalFormatting>
  <conditionalFormatting sqref="C10:C13 D10:D14">
    <cfRule type="cellIs" priority="4" dxfId="12" operator="equal" stopIfTrue="1">
      <formula>"*"</formula>
    </cfRule>
  </conditionalFormatting>
  <conditionalFormatting sqref="L10:L14">
    <cfRule type="cellIs" priority="3" dxfId="12" operator="equal" stopIfTrue="1">
      <formula>"*"</formula>
    </cfRule>
  </conditionalFormatting>
  <conditionalFormatting sqref="F10:F14">
    <cfRule type="cellIs" priority="2" dxfId="12" operator="equal" stopIfTrue="1">
      <formula>"*"</formula>
    </cfRule>
  </conditionalFormatting>
  <conditionalFormatting sqref="G14">
    <cfRule type="cellIs" priority="1" dxfId="12" operator="equal" stopIfTrue="1">
      <formula>"*"</formula>
    </cfRule>
  </conditionalFormatting>
  <printOptions/>
  <pageMargins left="0.5511811023622047" right="0.1968503937007874" top="0.5118110236220472" bottom="0.472440944881889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00"/>
  <sheetViews>
    <sheetView zoomScalePageLayoutView="0" workbookViewId="0" topLeftCell="A85">
      <selection activeCell="A46" sqref="A46"/>
    </sheetView>
  </sheetViews>
  <sheetFormatPr defaultColWidth="9.00390625" defaultRowHeight="12.75"/>
  <cols>
    <col min="2" max="2" width="13.875" style="0" customWidth="1"/>
    <col min="3" max="3" width="13.00390625" style="0" customWidth="1"/>
    <col min="4" max="4" width="16.25390625" style="0" customWidth="1"/>
    <col min="5" max="5" width="13.125" style="0" customWidth="1"/>
    <col min="6" max="6" width="13.25390625" style="0" customWidth="1"/>
  </cols>
  <sheetData>
    <row r="4" spans="1:6" s="2" customFormat="1" ht="38.25">
      <c r="A4" s="2" t="s">
        <v>13</v>
      </c>
      <c r="B4" s="2" t="s">
        <v>9</v>
      </c>
      <c r="C4" s="2" t="s">
        <v>21</v>
      </c>
      <c r="D4" s="2" t="s">
        <v>10</v>
      </c>
      <c r="E4" s="2" t="s">
        <v>11</v>
      </c>
      <c r="F4" s="2" t="s">
        <v>14</v>
      </c>
    </row>
    <row r="5" spans="1:6" ht="12.75">
      <c r="A5">
        <v>0</v>
      </c>
      <c r="B5">
        <v>0</v>
      </c>
      <c r="C5">
        <v>0</v>
      </c>
      <c r="D5">
        <v>9999</v>
      </c>
      <c r="E5">
        <v>9999</v>
      </c>
      <c r="F5">
        <v>9999</v>
      </c>
    </row>
    <row r="6" spans="1:6" ht="12.75">
      <c r="A6">
        <v>6</v>
      </c>
      <c r="B6">
        <v>1</v>
      </c>
      <c r="C6">
        <v>5</v>
      </c>
      <c r="D6">
        <v>18.9</v>
      </c>
      <c r="E6">
        <v>5.55</v>
      </c>
      <c r="F6">
        <v>36</v>
      </c>
    </row>
    <row r="7" spans="1:6" ht="12.75">
      <c r="A7">
        <v>7</v>
      </c>
      <c r="D7">
        <v>18.5</v>
      </c>
      <c r="E7">
        <v>5.5</v>
      </c>
      <c r="F7">
        <v>35.36</v>
      </c>
    </row>
    <row r="8" spans="1:6" ht="12.75">
      <c r="A8">
        <v>8</v>
      </c>
      <c r="D8">
        <v>18.4</v>
      </c>
      <c r="E8">
        <v>5.45</v>
      </c>
      <c r="F8">
        <v>35.12</v>
      </c>
    </row>
    <row r="9" spans="1:6" ht="12.75">
      <c r="A9">
        <v>9</v>
      </c>
      <c r="D9">
        <v>18.3</v>
      </c>
      <c r="E9">
        <v>5.4</v>
      </c>
      <c r="F9">
        <v>34.48</v>
      </c>
    </row>
    <row r="10" spans="1:6" ht="12.75">
      <c r="A10">
        <v>10</v>
      </c>
      <c r="C10">
        <v>6</v>
      </c>
      <c r="D10">
        <v>18.2</v>
      </c>
      <c r="E10">
        <v>5.35</v>
      </c>
      <c r="F10">
        <v>34.24</v>
      </c>
    </row>
    <row r="11" spans="1:6" ht="12.75">
      <c r="A11">
        <v>11</v>
      </c>
      <c r="D11">
        <v>18.1</v>
      </c>
      <c r="E11">
        <v>5.3</v>
      </c>
      <c r="F11">
        <v>34</v>
      </c>
    </row>
    <row r="12" spans="1:6" ht="12.75">
      <c r="A12">
        <v>12</v>
      </c>
      <c r="B12">
        <v>2</v>
      </c>
      <c r="D12">
        <v>18</v>
      </c>
      <c r="E12">
        <v>5.25</v>
      </c>
      <c r="F12">
        <v>33.36</v>
      </c>
    </row>
    <row r="13" spans="1:6" ht="12.75">
      <c r="A13">
        <v>13</v>
      </c>
      <c r="D13">
        <v>17.8</v>
      </c>
      <c r="E13">
        <v>5.2</v>
      </c>
      <c r="F13">
        <v>33.12</v>
      </c>
    </row>
    <row r="14" spans="1:6" ht="12.75">
      <c r="A14">
        <v>14</v>
      </c>
      <c r="C14">
        <v>7</v>
      </c>
      <c r="D14">
        <v>17.7</v>
      </c>
      <c r="E14">
        <v>5.15</v>
      </c>
      <c r="F14">
        <v>32.48</v>
      </c>
    </row>
    <row r="15" spans="1:6" ht="12.75">
      <c r="A15">
        <v>15</v>
      </c>
      <c r="D15">
        <v>17.6</v>
      </c>
      <c r="E15">
        <v>5.1</v>
      </c>
      <c r="F15">
        <v>32.24</v>
      </c>
    </row>
    <row r="16" spans="1:6" ht="12.75">
      <c r="A16">
        <v>16</v>
      </c>
      <c r="B16">
        <v>3</v>
      </c>
      <c r="D16">
        <v>17.5</v>
      </c>
      <c r="E16">
        <v>5.05</v>
      </c>
      <c r="F16">
        <v>32</v>
      </c>
    </row>
    <row r="17" spans="1:6" ht="12.75">
      <c r="A17">
        <v>17</v>
      </c>
      <c r="D17">
        <v>17.3</v>
      </c>
      <c r="E17">
        <v>5</v>
      </c>
      <c r="F17">
        <v>31.45</v>
      </c>
    </row>
    <row r="18" spans="1:6" ht="12.75">
      <c r="A18">
        <v>18</v>
      </c>
      <c r="C18">
        <v>8</v>
      </c>
      <c r="D18">
        <v>17.1</v>
      </c>
      <c r="E18">
        <v>4.56</v>
      </c>
      <c r="F18">
        <v>31.3</v>
      </c>
    </row>
    <row r="19" spans="1:6" ht="12.75">
      <c r="A19">
        <v>19</v>
      </c>
      <c r="D19">
        <v>16.9</v>
      </c>
      <c r="E19">
        <v>4.52</v>
      </c>
      <c r="F19">
        <v>31.15</v>
      </c>
    </row>
    <row r="20" spans="1:6" ht="12.75">
      <c r="A20">
        <v>20</v>
      </c>
      <c r="D20">
        <v>16.7</v>
      </c>
      <c r="E20">
        <v>4.48</v>
      </c>
      <c r="F20">
        <v>31</v>
      </c>
    </row>
    <row r="21" spans="1:6" ht="12.75">
      <c r="A21">
        <v>21</v>
      </c>
      <c r="D21">
        <v>16.4</v>
      </c>
      <c r="E21">
        <v>4.44</v>
      </c>
      <c r="F21">
        <v>30.48</v>
      </c>
    </row>
    <row r="22" spans="1:6" ht="12.75">
      <c r="A22">
        <v>22</v>
      </c>
      <c r="B22">
        <v>4</v>
      </c>
      <c r="C22">
        <v>9</v>
      </c>
      <c r="D22">
        <v>16.2</v>
      </c>
      <c r="E22">
        <v>4.4</v>
      </c>
      <c r="F22">
        <v>30.36</v>
      </c>
    </row>
    <row r="23" spans="1:6" ht="12.75">
      <c r="A23">
        <v>23</v>
      </c>
      <c r="D23">
        <v>16</v>
      </c>
      <c r="E23">
        <v>4.36</v>
      </c>
      <c r="F23">
        <v>30.24</v>
      </c>
    </row>
    <row r="24" spans="1:6" ht="12.75">
      <c r="A24">
        <v>24</v>
      </c>
      <c r="D24">
        <v>15.8</v>
      </c>
      <c r="E24">
        <v>4.32</v>
      </c>
      <c r="F24">
        <v>30.12</v>
      </c>
    </row>
    <row r="25" spans="1:6" ht="12.75">
      <c r="A25">
        <v>25</v>
      </c>
      <c r="B25">
        <v>5</v>
      </c>
      <c r="D25">
        <v>15.6</v>
      </c>
      <c r="E25">
        <v>4.28</v>
      </c>
      <c r="F25">
        <v>30</v>
      </c>
    </row>
    <row r="26" spans="1:6" ht="12.75">
      <c r="A26">
        <v>26</v>
      </c>
      <c r="C26">
        <v>10</v>
      </c>
      <c r="D26">
        <v>15.4</v>
      </c>
      <c r="E26">
        <v>4.24</v>
      </c>
      <c r="F26">
        <v>29.5</v>
      </c>
    </row>
    <row r="27" spans="1:6" ht="12.75">
      <c r="A27">
        <v>27</v>
      </c>
      <c r="D27">
        <v>15.3</v>
      </c>
      <c r="E27">
        <v>4.2</v>
      </c>
      <c r="F27">
        <v>29.4</v>
      </c>
    </row>
    <row r="28" spans="1:6" ht="12.75">
      <c r="A28">
        <v>28</v>
      </c>
      <c r="D28">
        <v>15.2</v>
      </c>
      <c r="E28">
        <v>4.16</v>
      </c>
      <c r="F28">
        <v>29.3</v>
      </c>
    </row>
    <row r="29" spans="1:6" ht="12.75">
      <c r="A29">
        <v>29</v>
      </c>
      <c r="D29">
        <v>15.1</v>
      </c>
      <c r="E29">
        <v>4.12</v>
      </c>
      <c r="F29">
        <v>29.2</v>
      </c>
    </row>
    <row r="30" spans="1:6" ht="12.75">
      <c r="A30">
        <v>30</v>
      </c>
      <c r="B30">
        <v>6</v>
      </c>
      <c r="C30">
        <v>11</v>
      </c>
      <c r="D30">
        <v>15</v>
      </c>
      <c r="E30">
        <v>4.08</v>
      </c>
      <c r="F30">
        <v>29.1</v>
      </c>
    </row>
    <row r="31" spans="1:6" ht="12.75">
      <c r="A31">
        <v>31</v>
      </c>
      <c r="D31">
        <v>14.9</v>
      </c>
      <c r="E31">
        <v>4.04</v>
      </c>
      <c r="F31">
        <v>29</v>
      </c>
    </row>
    <row r="32" spans="1:6" ht="12.75">
      <c r="A32">
        <v>32</v>
      </c>
      <c r="D32">
        <v>14.8</v>
      </c>
      <c r="E32">
        <v>4</v>
      </c>
      <c r="F32">
        <v>28.5</v>
      </c>
    </row>
    <row r="33" spans="1:6" ht="12.75">
      <c r="A33">
        <v>33</v>
      </c>
      <c r="E33">
        <v>3.58</v>
      </c>
      <c r="F33">
        <v>28.4</v>
      </c>
    </row>
    <row r="34" spans="1:6" ht="12.75">
      <c r="A34">
        <v>34</v>
      </c>
      <c r="B34">
        <v>7</v>
      </c>
      <c r="C34">
        <v>12</v>
      </c>
      <c r="D34">
        <v>14.7</v>
      </c>
      <c r="E34">
        <v>3.56</v>
      </c>
      <c r="F34">
        <v>28.3</v>
      </c>
    </row>
    <row r="35" spans="1:6" ht="12.75">
      <c r="A35">
        <v>35</v>
      </c>
      <c r="E35">
        <v>3.54</v>
      </c>
      <c r="F35">
        <v>28.2</v>
      </c>
    </row>
    <row r="36" spans="1:6" ht="12.75">
      <c r="A36">
        <v>36</v>
      </c>
      <c r="D36">
        <v>14.6</v>
      </c>
      <c r="E36">
        <v>3.52</v>
      </c>
      <c r="F36">
        <v>28.1</v>
      </c>
    </row>
    <row r="37" spans="1:6" ht="12.75">
      <c r="A37">
        <v>37</v>
      </c>
      <c r="E37">
        <v>3.5</v>
      </c>
      <c r="F37">
        <v>28</v>
      </c>
    </row>
    <row r="38" spans="1:6" ht="12.75">
      <c r="A38">
        <v>38</v>
      </c>
      <c r="B38">
        <v>8</v>
      </c>
      <c r="C38">
        <v>13</v>
      </c>
      <c r="D38">
        <v>14.5</v>
      </c>
      <c r="E38">
        <v>3.49</v>
      </c>
      <c r="F38">
        <v>27.5</v>
      </c>
    </row>
    <row r="39" spans="1:6" ht="12.75">
      <c r="A39">
        <v>39</v>
      </c>
      <c r="E39">
        <v>3.48</v>
      </c>
      <c r="F39">
        <v>27.4</v>
      </c>
    </row>
    <row r="40" spans="1:6" ht="12.75">
      <c r="A40">
        <v>40</v>
      </c>
      <c r="D40">
        <v>14.4</v>
      </c>
      <c r="E40">
        <v>3.47</v>
      </c>
      <c r="F40">
        <v>27.3</v>
      </c>
    </row>
    <row r="41" spans="1:6" ht="12.75">
      <c r="A41">
        <v>41</v>
      </c>
      <c r="E41">
        <v>3.46</v>
      </c>
      <c r="F41">
        <v>27.2</v>
      </c>
    </row>
    <row r="42" spans="1:6" ht="12.75">
      <c r="A42">
        <v>42</v>
      </c>
      <c r="B42">
        <v>9</v>
      </c>
      <c r="C42">
        <v>14</v>
      </c>
      <c r="D42">
        <v>14.3</v>
      </c>
      <c r="E42">
        <v>3.45</v>
      </c>
      <c r="F42">
        <v>27.1</v>
      </c>
    </row>
    <row r="43" spans="1:6" ht="12.75">
      <c r="A43">
        <v>43</v>
      </c>
      <c r="E43">
        <v>3.44</v>
      </c>
      <c r="F43">
        <v>27</v>
      </c>
    </row>
    <row r="44" spans="1:6" ht="12.75">
      <c r="A44">
        <v>44</v>
      </c>
      <c r="D44">
        <v>14.2</v>
      </c>
      <c r="E44">
        <v>3.43</v>
      </c>
      <c r="F44">
        <v>26.5</v>
      </c>
    </row>
    <row r="45" spans="1:6" ht="12.75">
      <c r="A45">
        <v>45</v>
      </c>
      <c r="E45">
        <v>3.42</v>
      </c>
      <c r="F45">
        <v>26.4</v>
      </c>
    </row>
    <row r="46" spans="1:6" ht="12.75">
      <c r="A46">
        <v>46</v>
      </c>
      <c r="B46">
        <v>10</v>
      </c>
      <c r="C46">
        <v>15</v>
      </c>
      <c r="D46">
        <v>14.1</v>
      </c>
      <c r="E46">
        <v>3.41</v>
      </c>
      <c r="F46">
        <v>26.3</v>
      </c>
    </row>
    <row r="47" spans="1:6" ht="12.75">
      <c r="A47">
        <v>47</v>
      </c>
      <c r="E47">
        <v>3.4</v>
      </c>
      <c r="F47">
        <v>26.2</v>
      </c>
    </row>
    <row r="48" spans="1:6" ht="12.75">
      <c r="A48">
        <v>48</v>
      </c>
      <c r="D48">
        <v>14</v>
      </c>
      <c r="E48">
        <v>3.39</v>
      </c>
      <c r="F48">
        <v>26.1</v>
      </c>
    </row>
    <row r="49" spans="1:6" ht="12.75">
      <c r="A49">
        <v>49</v>
      </c>
      <c r="E49">
        <v>3.38</v>
      </c>
      <c r="F49">
        <v>26</v>
      </c>
    </row>
    <row r="50" spans="1:6" ht="12.75">
      <c r="A50">
        <v>50</v>
      </c>
      <c r="B50">
        <v>11</v>
      </c>
      <c r="C50">
        <v>16</v>
      </c>
      <c r="E50">
        <v>3.37</v>
      </c>
      <c r="F50">
        <v>25.51</v>
      </c>
    </row>
    <row r="51" spans="1:6" ht="12.75">
      <c r="A51">
        <v>51</v>
      </c>
      <c r="D51">
        <v>13.9</v>
      </c>
      <c r="E51">
        <v>3.36</v>
      </c>
      <c r="F51">
        <v>25.43</v>
      </c>
    </row>
    <row r="52" spans="1:6" ht="12.75">
      <c r="A52">
        <v>52</v>
      </c>
      <c r="E52">
        <v>3.35</v>
      </c>
      <c r="F52">
        <v>25.34</v>
      </c>
    </row>
    <row r="53" spans="1:6" ht="12.75">
      <c r="A53">
        <v>53</v>
      </c>
      <c r="E53">
        <v>3.34</v>
      </c>
      <c r="F53">
        <v>25.26</v>
      </c>
    </row>
    <row r="54" spans="1:6" ht="12.75">
      <c r="A54">
        <v>54</v>
      </c>
      <c r="B54">
        <v>12</v>
      </c>
      <c r="C54">
        <v>17</v>
      </c>
      <c r="D54">
        <v>13.8</v>
      </c>
      <c r="E54">
        <v>3.33</v>
      </c>
      <c r="F54">
        <v>25.17</v>
      </c>
    </row>
    <row r="55" spans="1:6" ht="12.75">
      <c r="A55">
        <v>55</v>
      </c>
      <c r="E55">
        <v>3.32</v>
      </c>
      <c r="F55">
        <v>25.09</v>
      </c>
    </row>
    <row r="56" spans="1:6" ht="12.75">
      <c r="A56">
        <v>56</v>
      </c>
      <c r="F56">
        <v>25</v>
      </c>
    </row>
    <row r="57" spans="1:6" ht="12.75">
      <c r="A57">
        <v>57</v>
      </c>
      <c r="D57">
        <v>13.7</v>
      </c>
      <c r="E57">
        <v>3.31</v>
      </c>
      <c r="F57">
        <v>24.53</v>
      </c>
    </row>
    <row r="58" spans="1:6" ht="12.75">
      <c r="A58">
        <v>58</v>
      </c>
      <c r="B58">
        <v>13</v>
      </c>
      <c r="C58">
        <v>18</v>
      </c>
      <c r="F58">
        <v>24.46</v>
      </c>
    </row>
    <row r="59" spans="1:6" ht="12.75">
      <c r="A59">
        <v>59</v>
      </c>
      <c r="E59">
        <v>3.3</v>
      </c>
      <c r="F59">
        <v>24.39</v>
      </c>
    </row>
    <row r="60" spans="1:6" ht="12.75">
      <c r="A60">
        <v>60</v>
      </c>
      <c r="D60">
        <v>13.6</v>
      </c>
      <c r="F60">
        <v>24.33</v>
      </c>
    </row>
    <row r="61" spans="1:6" ht="12.75">
      <c r="A61">
        <v>61</v>
      </c>
      <c r="E61">
        <v>3.29</v>
      </c>
      <c r="F61">
        <v>24.26</v>
      </c>
    </row>
    <row r="62" spans="1:6" ht="12.75">
      <c r="A62">
        <v>62</v>
      </c>
      <c r="B62">
        <v>14</v>
      </c>
      <c r="C62">
        <v>19</v>
      </c>
      <c r="F62">
        <v>24.2</v>
      </c>
    </row>
    <row r="63" spans="1:6" ht="12.75">
      <c r="A63">
        <v>63</v>
      </c>
      <c r="D63">
        <v>13.5</v>
      </c>
      <c r="E63">
        <v>3.28</v>
      </c>
      <c r="F63">
        <v>24.13</v>
      </c>
    </row>
    <row r="64" spans="1:6" ht="12.75">
      <c r="A64">
        <v>64</v>
      </c>
      <c r="F64">
        <v>24.07</v>
      </c>
    </row>
    <row r="65" spans="1:6" ht="12.75">
      <c r="A65">
        <v>65</v>
      </c>
      <c r="E65">
        <v>3.27</v>
      </c>
      <c r="F65">
        <v>24</v>
      </c>
    </row>
    <row r="66" spans="1:6" ht="12.75">
      <c r="A66">
        <v>66</v>
      </c>
      <c r="B66">
        <v>15</v>
      </c>
      <c r="C66">
        <v>20</v>
      </c>
      <c r="D66">
        <v>13.4</v>
      </c>
      <c r="F66">
        <v>23.53</v>
      </c>
    </row>
    <row r="67" spans="1:6" ht="12.75">
      <c r="A67">
        <v>67</v>
      </c>
      <c r="E67">
        <v>3.26</v>
      </c>
      <c r="F67">
        <v>23.45</v>
      </c>
    </row>
    <row r="68" spans="1:6" ht="12.75">
      <c r="A68">
        <v>68</v>
      </c>
      <c r="F68">
        <v>23.38</v>
      </c>
    </row>
    <row r="69" spans="1:6" ht="12.75">
      <c r="A69">
        <v>69</v>
      </c>
      <c r="D69">
        <v>13.3</v>
      </c>
      <c r="E69">
        <v>3.25</v>
      </c>
      <c r="F69">
        <v>23.3</v>
      </c>
    </row>
    <row r="70" spans="1:6" ht="12.75">
      <c r="A70">
        <v>70</v>
      </c>
      <c r="B70">
        <v>16</v>
      </c>
      <c r="C70">
        <v>21</v>
      </c>
      <c r="F70">
        <v>23.23</v>
      </c>
    </row>
    <row r="71" spans="1:6" ht="12.75">
      <c r="A71">
        <v>71</v>
      </c>
      <c r="E71">
        <v>3.24</v>
      </c>
      <c r="F71">
        <v>23.15</v>
      </c>
    </row>
    <row r="72" spans="1:6" ht="12.75">
      <c r="A72">
        <v>72</v>
      </c>
      <c r="D72">
        <v>13.2</v>
      </c>
      <c r="E72">
        <v>3.23</v>
      </c>
      <c r="F72">
        <v>23.08</v>
      </c>
    </row>
    <row r="73" spans="1:6" ht="12.75">
      <c r="A73">
        <v>73</v>
      </c>
      <c r="B73">
        <v>17</v>
      </c>
      <c r="E73">
        <v>3.22</v>
      </c>
      <c r="F73">
        <v>23</v>
      </c>
    </row>
    <row r="74" spans="1:6" ht="12.75">
      <c r="A74">
        <v>74</v>
      </c>
      <c r="C74">
        <v>22</v>
      </c>
      <c r="D74">
        <v>13.1</v>
      </c>
      <c r="E74">
        <v>3.21</v>
      </c>
      <c r="F74">
        <v>22.43</v>
      </c>
    </row>
    <row r="75" spans="1:6" ht="12.75">
      <c r="A75">
        <v>75</v>
      </c>
      <c r="D75" t="s">
        <v>15</v>
      </c>
      <c r="E75">
        <v>3.2</v>
      </c>
      <c r="F75">
        <v>22.36</v>
      </c>
    </row>
    <row r="76" spans="1:6" ht="12.75">
      <c r="A76">
        <v>76</v>
      </c>
      <c r="B76">
        <v>18</v>
      </c>
      <c r="D76">
        <v>13</v>
      </c>
      <c r="E76">
        <v>3.19</v>
      </c>
      <c r="F76">
        <v>22.29</v>
      </c>
    </row>
    <row r="77" spans="1:6" ht="12.75">
      <c r="A77">
        <v>77</v>
      </c>
      <c r="D77" t="s">
        <v>15</v>
      </c>
      <c r="E77">
        <v>3.18</v>
      </c>
      <c r="F77">
        <v>22.21</v>
      </c>
    </row>
    <row r="78" spans="1:6" ht="12.75">
      <c r="A78">
        <v>78</v>
      </c>
      <c r="B78">
        <v>19</v>
      </c>
      <c r="C78">
        <v>23</v>
      </c>
      <c r="D78">
        <v>12.9</v>
      </c>
      <c r="E78">
        <v>3.17</v>
      </c>
      <c r="F78">
        <v>22.14</v>
      </c>
    </row>
    <row r="79" spans="1:6" ht="12.75">
      <c r="A79">
        <v>79</v>
      </c>
      <c r="E79">
        <v>3.16</v>
      </c>
      <c r="F79">
        <v>22.07</v>
      </c>
    </row>
    <row r="80" spans="1:6" ht="12.75">
      <c r="A80">
        <v>80</v>
      </c>
      <c r="B80">
        <v>20</v>
      </c>
      <c r="D80">
        <v>12.8</v>
      </c>
      <c r="E80">
        <v>3.15</v>
      </c>
      <c r="F80">
        <v>22</v>
      </c>
    </row>
    <row r="81" spans="1:6" ht="12.75">
      <c r="A81">
        <v>81</v>
      </c>
      <c r="E81">
        <v>3.14</v>
      </c>
      <c r="F81">
        <v>21.5</v>
      </c>
    </row>
    <row r="82" spans="1:6" ht="12.75">
      <c r="A82">
        <v>82</v>
      </c>
      <c r="B82">
        <v>21</v>
      </c>
      <c r="C82">
        <v>24</v>
      </c>
      <c r="D82">
        <v>12.7</v>
      </c>
      <c r="E82">
        <v>3.13</v>
      </c>
      <c r="F82">
        <v>21.4</v>
      </c>
    </row>
    <row r="83" spans="1:6" ht="12.75">
      <c r="A83">
        <v>83</v>
      </c>
      <c r="E83">
        <v>3.12</v>
      </c>
      <c r="F83">
        <v>21.3</v>
      </c>
    </row>
    <row r="84" spans="1:6" ht="12.75">
      <c r="A84">
        <v>84</v>
      </c>
      <c r="B84">
        <v>22</v>
      </c>
      <c r="D84">
        <v>12.6</v>
      </c>
      <c r="E84">
        <v>3.11</v>
      </c>
      <c r="F84">
        <v>21.2</v>
      </c>
    </row>
    <row r="85" spans="1:6" ht="12.75">
      <c r="A85">
        <v>85</v>
      </c>
      <c r="E85">
        <v>3.1</v>
      </c>
      <c r="F85">
        <v>21.1</v>
      </c>
    </row>
    <row r="86" spans="1:6" ht="12.75">
      <c r="A86">
        <v>86</v>
      </c>
      <c r="B86">
        <v>23</v>
      </c>
      <c r="C86">
        <v>25</v>
      </c>
      <c r="D86">
        <v>12.5</v>
      </c>
      <c r="E86">
        <v>3.09</v>
      </c>
      <c r="F86">
        <v>21</v>
      </c>
    </row>
    <row r="87" spans="1:6" ht="12.75">
      <c r="A87">
        <v>87</v>
      </c>
      <c r="E87">
        <v>3.08</v>
      </c>
      <c r="F87">
        <v>20.48</v>
      </c>
    </row>
    <row r="88" spans="1:6" ht="12.75">
      <c r="A88">
        <v>88</v>
      </c>
      <c r="B88">
        <v>24</v>
      </c>
      <c r="D88">
        <v>12.4</v>
      </c>
      <c r="E88">
        <v>3.07</v>
      </c>
      <c r="F88">
        <v>20.36</v>
      </c>
    </row>
    <row r="89" spans="1:6" ht="12.75">
      <c r="A89">
        <v>89</v>
      </c>
      <c r="E89">
        <v>3.06</v>
      </c>
      <c r="F89">
        <v>20.24</v>
      </c>
    </row>
    <row r="90" spans="1:6" ht="12.75">
      <c r="A90">
        <v>90</v>
      </c>
      <c r="B90">
        <v>25</v>
      </c>
      <c r="C90">
        <v>26</v>
      </c>
      <c r="D90">
        <v>12.3</v>
      </c>
      <c r="E90">
        <v>3.05</v>
      </c>
      <c r="F90">
        <v>20.12</v>
      </c>
    </row>
    <row r="91" spans="1:6" ht="12.75">
      <c r="A91">
        <v>91</v>
      </c>
      <c r="E91">
        <v>3.04</v>
      </c>
      <c r="F91">
        <v>20</v>
      </c>
    </row>
    <row r="92" spans="1:6" ht="12.75">
      <c r="A92">
        <v>92</v>
      </c>
      <c r="B92">
        <v>26</v>
      </c>
      <c r="D92">
        <v>12.2</v>
      </c>
      <c r="E92">
        <v>3.03</v>
      </c>
      <c r="F92">
        <v>19.48</v>
      </c>
    </row>
    <row r="93" spans="1:6" ht="12.75">
      <c r="A93">
        <v>93</v>
      </c>
      <c r="E93">
        <v>3.02</v>
      </c>
      <c r="F93">
        <v>19.36</v>
      </c>
    </row>
    <row r="94" spans="1:6" ht="12.75">
      <c r="A94">
        <v>94</v>
      </c>
      <c r="B94">
        <v>27</v>
      </c>
      <c r="C94">
        <v>27</v>
      </c>
      <c r="D94">
        <v>12.1</v>
      </c>
      <c r="E94">
        <v>3.01</v>
      </c>
      <c r="F94">
        <v>19.24</v>
      </c>
    </row>
    <row r="95" spans="1:6" ht="12.75">
      <c r="A95">
        <v>95</v>
      </c>
      <c r="E95">
        <v>3</v>
      </c>
      <c r="F95">
        <v>19.12</v>
      </c>
    </row>
    <row r="96" spans="1:6" ht="12.75">
      <c r="A96">
        <v>96</v>
      </c>
      <c r="B96">
        <v>28</v>
      </c>
      <c r="D96">
        <v>12</v>
      </c>
      <c r="E96">
        <v>2.59</v>
      </c>
      <c r="F96">
        <v>19</v>
      </c>
    </row>
    <row r="97" spans="1:6" ht="12.75">
      <c r="A97">
        <v>97</v>
      </c>
      <c r="E97">
        <v>2.58</v>
      </c>
      <c r="F97">
        <v>18.45</v>
      </c>
    </row>
    <row r="98" spans="1:6" ht="12.75">
      <c r="A98">
        <v>98</v>
      </c>
      <c r="B98">
        <v>29</v>
      </c>
      <c r="C98">
        <v>28</v>
      </c>
      <c r="D98">
        <v>11.9</v>
      </c>
      <c r="E98">
        <v>2.57</v>
      </c>
      <c r="F98">
        <v>18.3</v>
      </c>
    </row>
    <row r="99" spans="1:6" ht="12.75">
      <c r="A99">
        <v>99</v>
      </c>
      <c r="E99">
        <v>2.56</v>
      </c>
      <c r="F99">
        <v>18.15</v>
      </c>
    </row>
    <row r="100" spans="1:6" ht="12.75">
      <c r="A100">
        <v>100</v>
      </c>
      <c r="B100">
        <v>30</v>
      </c>
      <c r="C100">
        <v>29</v>
      </c>
      <c r="D100">
        <v>11.8</v>
      </c>
      <c r="E100">
        <v>2.55</v>
      </c>
      <c r="F100">
        <v>18</v>
      </c>
    </row>
  </sheetData>
  <sheetProtection/>
  <conditionalFormatting sqref="E10:E13 F10:H10 F11:F14 H11:H14 J10:J14">
    <cfRule type="cellIs" priority="4" dxfId="12" operator="equal" stopIfTrue="1">
      <formula>"*"</formula>
    </cfRule>
  </conditionalFormatting>
  <conditionalFormatting sqref="G11:G13">
    <cfRule type="cellIs" priority="3" dxfId="12" operator="equal" stopIfTrue="1">
      <formula>"*"</formula>
    </cfRule>
  </conditionalFormatting>
  <conditionalFormatting sqref="I11:I13">
    <cfRule type="cellIs" priority="2" dxfId="12" operator="equal" stopIfTrue="1">
      <formula>"*"</formula>
    </cfRule>
  </conditionalFormatting>
  <conditionalFormatting sqref="C10:C13 D10:D14">
    <cfRule type="cellIs" priority="1" dxfId="12" operator="equal" stopIfTrue="1">
      <formula>"*"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2021-06-11T08:59:05Z</cp:lastPrinted>
  <dcterms:created xsi:type="dcterms:W3CDTF">2009-10-12T08:53:36Z</dcterms:created>
  <dcterms:modified xsi:type="dcterms:W3CDTF">2021-06-13T18:28:28Z</dcterms:modified>
  <cp:category/>
  <cp:version/>
  <cp:contentType/>
  <cp:contentStatus/>
</cp:coreProperties>
</file>