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45" windowWidth="27795" windowHeight="11820"/>
  </bookViews>
  <sheets>
    <sheet name="Лист1" sheetId="1" r:id="rId1"/>
  </sheets>
  <definedNames>
    <definedName name="A_">Лист1!#REF!</definedName>
    <definedName name="B_">Лист1!#REF!</definedName>
    <definedName name="C_">Лист1!#REF!</definedName>
  </definedNames>
  <calcPr calcId="125725"/>
</workbook>
</file>

<file path=xl/calcChain.xml><?xml version="1.0" encoding="utf-8"?>
<calcChain xmlns="http://schemas.openxmlformats.org/spreadsheetml/2006/main">
  <c r="C3" i="1"/>
  <c r="C4"/>
  <c r="C12"/>
  <c r="C11"/>
  <c r="C10"/>
  <c r="C9"/>
  <c r="C8"/>
  <c r="C7"/>
  <c r="C6"/>
  <c r="C5"/>
</calcChain>
</file>

<file path=xl/sharedStrings.xml><?xml version="1.0" encoding="utf-8"?>
<sst xmlns="http://schemas.openxmlformats.org/spreadsheetml/2006/main" count="23" uniqueCount="15">
  <si>
    <t>Массовая доля
%</t>
  </si>
  <si>
    <t>Название</t>
  </si>
  <si>
    <t>Концентрация</t>
  </si>
  <si>
    <t>C4:0  Масляная</t>
  </si>
  <si>
    <t>C6:0 Капроновая</t>
  </si>
  <si>
    <t>C8:0 Каприловая</t>
  </si>
  <si>
    <t>C10:0 Каприновая</t>
  </si>
  <si>
    <t>C11:0 Ундекановая</t>
  </si>
  <si>
    <t>C12:0 Лауриновая</t>
  </si>
  <si>
    <t>C13:0 Тридекановая</t>
  </si>
  <si>
    <t>C14:0 Миристиновая</t>
  </si>
  <si>
    <t>C14:1n5-c9 Миристолеиновая</t>
  </si>
  <si>
    <t>C15:0 Пентадекановая</t>
  </si>
  <si>
    <t xml:space="preserve">Название </t>
  </si>
  <si>
    <t>C4:0 Масляная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</si>
</sst>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</font>
    <font>
      <b/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rgb="FF00B050"/>
      </left>
      <right style="thick">
        <color rgb="FF00B050"/>
      </right>
      <top style="thick">
        <color rgb="FF00B050"/>
      </top>
      <bottom/>
      <diagonal/>
    </border>
    <border>
      <left style="thick">
        <color rgb="FF00B050"/>
      </left>
      <right style="thick">
        <color rgb="FF00B050"/>
      </right>
      <top/>
      <bottom/>
      <diagonal/>
    </border>
    <border>
      <left style="thick">
        <color rgb="FF00B050"/>
      </left>
      <right style="thick">
        <color rgb="FF00B050"/>
      </right>
      <top/>
      <bottom style="thick">
        <color rgb="FF00B050"/>
      </bottom>
      <diagonal/>
    </border>
    <border>
      <left style="thick">
        <color rgb="FFC00000"/>
      </left>
      <right style="thick">
        <color rgb="FFC00000"/>
      </right>
      <top style="thick">
        <color rgb="FFC00000"/>
      </top>
      <bottom/>
      <diagonal/>
    </border>
    <border>
      <left style="thick">
        <color rgb="FFC00000"/>
      </left>
      <right style="thick">
        <color rgb="FFC00000"/>
      </right>
      <top/>
      <bottom/>
      <diagonal/>
    </border>
    <border>
      <left style="thick">
        <color rgb="FFC00000"/>
      </left>
      <right style="thick">
        <color rgb="FFC00000"/>
      </right>
      <top/>
      <bottom style="thick">
        <color rgb="FFC00000"/>
      </bottom>
      <diagonal/>
    </border>
    <border>
      <left style="thick">
        <color rgb="FF0070C0"/>
      </left>
      <right style="thick">
        <color rgb="FFC00000"/>
      </right>
      <top style="thick">
        <color rgb="FF0070C0"/>
      </top>
      <bottom style="thick">
        <color rgb="FF0070C0"/>
      </bottom>
      <diagonal/>
    </border>
    <border>
      <left/>
      <right/>
      <top style="thick">
        <color rgb="FF0070C0"/>
      </top>
      <bottom style="thick">
        <color rgb="FF0070C0"/>
      </bottom>
      <diagonal/>
    </border>
    <border>
      <left style="thick">
        <color rgb="FF00B050"/>
      </left>
      <right style="thick">
        <color rgb="FF0070C0"/>
      </right>
      <top style="thick">
        <color rgb="FF0070C0"/>
      </top>
      <bottom style="thick">
        <color rgb="FF0070C0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0">
    <xf numFmtId="0" fontId="0" fillId="0" borderId="0" xfId="0"/>
    <xf numFmtId="0" fontId="1" fillId="0" borderId="0" xfId="1"/>
    <xf numFmtId="0" fontId="2" fillId="0" borderId="0" xfId="2"/>
    <xf numFmtId="0" fontId="2" fillId="0" borderId="0" xfId="2" applyAlignment="1">
      <alignment horizontal="center" vertical="center"/>
    </xf>
    <xf numFmtId="0" fontId="2" fillId="0" borderId="0" xfId="2" applyAlignment="1">
      <alignment horizontal="center" vertical="center" wrapText="1"/>
    </xf>
    <xf numFmtId="0" fontId="2" fillId="2" borderId="0" xfId="2" applyFill="1"/>
    <xf numFmtId="2" fontId="2" fillId="0" borderId="0" xfId="2" applyNumberFormat="1" applyAlignment="1">
      <alignment horizontal="center"/>
    </xf>
    <xf numFmtId="0" fontId="2" fillId="0" borderId="0" xfId="2" applyFont="1" applyAlignment="1">
      <alignment horizontal="center" vertical="center" wrapText="1"/>
    </xf>
    <xf numFmtId="2" fontId="3" fillId="0" borderId="1" xfId="2" applyNumberFormat="1" applyFont="1" applyBorder="1" applyAlignment="1">
      <alignment horizontal="center"/>
    </xf>
    <xf numFmtId="0" fontId="2" fillId="0" borderId="2" xfId="2" applyBorder="1"/>
    <xf numFmtId="0" fontId="2" fillId="0" borderId="3" xfId="2" applyBorder="1"/>
    <xf numFmtId="0" fontId="0" fillId="0" borderId="3" xfId="0" applyBorder="1"/>
    <xf numFmtId="0" fontId="0" fillId="0" borderId="4" xfId="0" applyBorder="1"/>
    <xf numFmtId="0" fontId="2" fillId="0" borderId="5" xfId="2" applyBorder="1"/>
    <xf numFmtId="0" fontId="2" fillId="0" borderId="6" xfId="2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</cellXfs>
  <cellStyles count="3">
    <cellStyle name="Обычный" xfId="0" builtinId="0"/>
    <cellStyle name="Обычный 2" xfId="1"/>
    <cellStyle name="Обычный_Лист1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M30"/>
  <sheetViews>
    <sheetView tabSelected="1" workbookViewId="0">
      <selection activeCell="G13" sqref="G13"/>
    </sheetView>
  </sheetViews>
  <sheetFormatPr defaultRowHeight="15"/>
  <cols>
    <col min="2" max="2" width="26.140625" customWidth="1"/>
    <col min="9" max="9" width="18.85546875" customWidth="1"/>
  </cols>
  <sheetData>
    <row r="2" spans="2:13" ht="39" thickBot="1">
      <c r="B2" s="3" t="s">
        <v>13</v>
      </c>
      <c r="C2" s="4" t="s">
        <v>0</v>
      </c>
      <c r="D2" s="7"/>
      <c r="E2" s="1"/>
      <c r="F2" s="2"/>
      <c r="G2" s="2"/>
      <c r="H2" s="2"/>
      <c r="I2" s="5" t="s">
        <v>1</v>
      </c>
      <c r="J2" s="2"/>
      <c r="K2" s="2"/>
      <c r="L2" s="2"/>
      <c r="M2" s="2" t="s">
        <v>2</v>
      </c>
    </row>
    <row r="3" spans="2:13" ht="16.5" thickTop="1" thickBot="1">
      <c r="B3" s="2" t="s">
        <v>3</v>
      </c>
      <c r="C3" s="8">
        <f>IF(MATCH("C4:0 Масляная",$I$3:$I$41,0),INDEX($M$3:$M$41,MATCH("C4:0 Масляная",$I$3:$I$41,0)),0)</f>
        <v>23.6</v>
      </c>
      <c r="D3" s="6"/>
      <c r="E3" s="1"/>
      <c r="F3" s="2"/>
      <c r="G3" s="2"/>
      <c r="H3" s="2"/>
      <c r="I3" s="13"/>
      <c r="J3" s="2"/>
      <c r="K3" s="2"/>
      <c r="L3" s="2"/>
      <c r="M3" s="9">
        <v>2.5170196678631802</v>
      </c>
    </row>
    <row r="4" spans="2:13" ht="15.75" thickBot="1">
      <c r="B4" s="2" t="s">
        <v>4</v>
      </c>
      <c r="C4" s="8">
        <f>IF(MATCH("C6:0 Капроновая",$I$3:$I$41,0),INDEX($M$3:$M$41,MATCH("C6:0 Капроновая",$I$3:$I$41,0)),0)</f>
        <v>1.9186233366240899</v>
      </c>
      <c r="D4" s="6"/>
      <c r="E4" s="1"/>
      <c r="F4" s="2"/>
      <c r="G4" s="2"/>
      <c r="H4" s="2"/>
      <c r="I4" s="14" t="s">
        <v>4</v>
      </c>
      <c r="J4" s="2"/>
      <c r="K4" s="2"/>
      <c r="L4" s="2"/>
      <c r="M4" s="10">
        <v>1.9186233366240899</v>
      </c>
    </row>
    <row r="5" spans="2:13" ht="15.75" thickBot="1">
      <c r="B5" s="2" t="s">
        <v>5</v>
      </c>
      <c r="C5" s="8">
        <f>IF(MATCH("C8:0 Каприловая",$I$3:$I$41,0),INDEX($M$3:$M$41,MATCH("C8:0 Каприловая",$I$3:$I$41,0)),0)</f>
        <v>1.2825452917815601</v>
      </c>
      <c r="D5" s="6"/>
      <c r="E5" s="1"/>
      <c r="F5" s="2"/>
      <c r="G5" s="2"/>
      <c r="H5" s="2"/>
      <c r="I5" s="14" t="s">
        <v>5</v>
      </c>
      <c r="J5" s="2"/>
      <c r="K5" s="2"/>
      <c r="L5" s="2"/>
      <c r="M5" s="10">
        <v>1.2825452917815601</v>
      </c>
    </row>
    <row r="6" spans="2:13" ht="15.75" thickBot="1">
      <c r="B6" s="2" t="s">
        <v>6</v>
      </c>
      <c r="C6" s="8">
        <f>IF(MATCH("C10:0 Каприновая",$I$3:$I$41,0),INDEX($M$3:$M$41,MATCH("C10:0 Каприновая",$I$3:$I$41,0)),0)</f>
        <v>2.9644790501734901</v>
      </c>
      <c r="D6" s="6"/>
      <c r="E6" s="1"/>
      <c r="F6" s="2"/>
      <c r="G6" s="2"/>
      <c r="H6" s="2"/>
      <c r="I6" s="14" t="s">
        <v>12</v>
      </c>
      <c r="J6" s="2"/>
      <c r="K6" s="2"/>
      <c r="L6" s="2"/>
      <c r="M6" s="10">
        <v>1.1682746518922</v>
      </c>
    </row>
    <row r="7" spans="2:13" ht="15.75" thickBot="1">
      <c r="B7" s="2" t="s">
        <v>7</v>
      </c>
      <c r="C7" s="8">
        <f>IF(MATCH("C11:0 Ундекановая",$I$3:$I$41,0),INDEX($M$3:$M$41,MATCH("C11:0 Ундекановая",$I$3:$I$41,0)),0)</f>
        <v>6.6035637292891303E-2</v>
      </c>
      <c r="D7" s="6"/>
      <c r="E7" s="1"/>
      <c r="F7" s="2"/>
      <c r="G7" s="2"/>
      <c r="H7" s="2"/>
      <c r="I7" s="14" t="s">
        <v>7</v>
      </c>
      <c r="J7" s="2"/>
      <c r="K7" s="2"/>
      <c r="L7" s="2"/>
      <c r="M7" s="10">
        <v>6.6035637292891303E-2</v>
      </c>
    </row>
    <row r="8" spans="2:13" ht="15.75" thickBot="1">
      <c r="B8" s="2" t="s">
        <v>8</v>
      </c>
      <c r="C8" s="8">
        <f>IF(MATCH("C12:0 Лауриновая",$I$3:$I$41,0),INDEX($M$3:$M$41,MATCH("C12:0 Лауриновая",$I$3:$I$41,0)),0)</f>
        <v>3.4309762884220398</v>
      </c>
      <c r="D8" s="6"/>
      <c r="E8" s="1"/>
      <c r="F8" s="2"/>
      <c r="G8" s="2"/>
      <c r="H8" s="2"/>
      <c r="I8" s="14" t="s">
        <v>8</v>
      </c>
      <c r="J8" s="2"/>
      <c r="K8" s="2"/>
      <c r="L8" s="2"/>
      <c r="M8" s="10">
        <v>3.4309762884220398</v>
      </c>
    </row>
    <row r="9" spans="2:13" ht="15.75" thickBot="1">
      <c r="B9" s="2" t="s">
        <v>9</v>
      </c>
      <c r="C9" s="8">
        <f>IF(MATCH("C13:0 Тридекановая",$I$3:$I$41,0),INDEX($M$3:$M$41,MATCH("C13:0 Тридекановая",$I$3:$I$41,0)),0)</f>
        <v>0.116651908108478</v>
      </c>
      <c r="D9" s="6"/>
      <c r="E9" s="1"/>
      <c r="F9" s="2"/>
      <c r="G9" s="2"/>
      <c r="H9" s="2"/>
      <c r="I9" s="14" t="s">
        <v>9</v>
      </c>
      <c r="J9" s="2"/>
      <c r="K9" s="2"/>
      <c r="L9" s="2"/>
      <c r="M9" s="10">
        <v>0.116651908108478</v>
      </c>
    </row>
    <row r="10" spans="2:13" ht="15.75" thickBot="1">
      <c r="B10" s="2" t="s">
        <v>10</v>
      </c>
      <c r="C10" s="8">
        <f>IF(MATCH("C14:0 Миристиновая",$I$3:$I$41,0),INDEX($M$3:$M$41,MATCH("C14:0 Миристиновая",$I$3:$I$41,0)),0)</f>
        <v>10.836152780340001</v>
      </c>
      <c r="D10" s="6"/>
      <c r="E10" s="1"/>
      <c r="F10" s="2"/>
      <c r="G10" s="2"/>
      <c r="H10" s="2"/>
      <c r="I10" s="14" t="s">
        <v>6</v>
      </c>
      <c r="J10" s="2"/>
      <c r="K10" s="2"/>
      <c r="L10" s="2"/>
      <c r="M10" s="10">
        <v>2.9644790501734901</v>
      </c>
    </row>
    <row r="11" spans="2:13" ht="15.75" thickBot="1">
      <c r="B11" s="2" t="s">
        <v>11</v>
      </c>
      <c r="C11" s="8" t="e">
        <f>IF(MATCH("C14:1n5-c9 Миристолеиновая",$I$3:$I$41,0),INDEX($M$3:$M$41,MATCH("C14:1n5-c9 Миристолеиновая",$I$3:$I$41,0)),0)</f>
        <v>#N/A</v>
      </c>
      <c r="D11" s="6"/>
      <c r="E11" s="1"/>
      <c r="F11" s="2"/>
      <c r="G11" s="2"/>
      <c r="H11" s="2"/>
      <c r="I11" s="14"/>
      <c r="J11" s="2"/>
      <c r="K11" s="2"/>
      <c r="L11" s="2"/>
      <c r="M11" s="10">
        <v>0.96269615063617997</v>
      </c>
    </row>
    <row r="12" spans="2:13" ht="15.75" thickBot="1">
      <c r="B12" s="2" t="s">
        <v>12</v>
      </c>
      <c r="C12" s="8">
        <f>IF(MATCH("C15:0 Пентадекановая",$I$3:$I$41,0),INDEX($M$3:$M$41,MATCH("C15:0 Пентадекановая",$I$3:$I$41,0)),0)</f>
        <v>1.1682746518922</v>
      </c>
      <c r="D12" s="6"/>
      <c r="E12" s="1"/>
      <c r="F12" s="2"/>
      <c r="G12" s="2"/>
      <c r="H12" s="2"/>
      <c r="I12" s="14" t="s">
        <v>10</v>
      </c>
      <c r="J12" s="2"/>
      <c r="K12" s="2"/>
      <c r="L12" s="2"/>
      <c r="M12" s="10">
        <v>10.836152780340001</v>
      </c>
    </row>
    <row r="13" spans="2:13">
      <c r="I13" s="15"/>
      <c r="M13" s="11"/>
    </row>
    <row r="14" spans="2:13">
      <c r="I14" s="15"/>
      <c r="M14" s="11"/>
    </row>
    <row r="15" spans="2:13">
      <c r="I15" s="15"/>
      <c r="M15" s="11"/>
    </row>
    <row r="16" spans="2:13">
      <c r="I16" s="15"/>
      <c r="M16" s="11"/>
    </row>
    <row r="17" spans="9:13">
      <c r="I17" s="15"/>
      <c r="M17" s="11"/>
    </row>
    <row r="18" spans="9:13">
      <c r="I18" s="15"/>
      <c r="M18" s="11"/>
    </row>
    <row r="19" spans="9:13" ht="15.75" thickBot="1">
      <c r="I19" s="15"/>
      <c r="M19" s="11"/>
    </row>
    <row r="20" spans="9:13" ht="16.5" thickTop="1" thickBot="1">
      <c r="I20" s="17" t="s">
        <v>14</v>
      </c>
      <c r="J20" s="18"/>
      <c r="K20" s="18"/>
      <c r="L20" s="18"/>
      <c r="M20" s="19">
        <v>23.6</v>
      </c>
    </row>
    <row r="21" spans="9:13" ht="15.75" thickTop="1">
      <c r="I21" s="15"/>
      <c r="M21" s="11"/>
    </row>
    <row r="22" spans="9:13">
      <c r="I22" s="15"/>
      <c r="M22" s="11"/>
    </row>
    <row r="23" spans="9:13">
      <c r="I23" s="15"/>
      <c r="M23" s="11"/>
    </row>
    <row r="24" spans="9:13">
      <c r="I24" s="15"/>
      <c r="M24" s="11"/>
    </row>
    <row r="25" spans="9:13">
      <c r="I25" s="15"/>
      <c r="M25" s="11"/>
    </row>
    <row r="26" spans="9:13">
      <c r="I26" s="15"/>
      <c r="M26" s="11"/>
    </row>
    <row r="27" spans="9:13">
      <c r="I27" s="15"/>
      <c r="M27" s="11"/>
    </row>
    <row r="28" spans="9:13">
      <c r="I28" s="15"/>
      <c r="M28" s="11"/>
    </row>
    <row r="29" spans="9:13" ht="15.75" thickBot="1">
      <c r="I29" s="16"/>
      <c r="M29" s="12"/>
    </row>
    <row r="30" spans="9:13" ht="15.75" thickTop="1"/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Шарутина Евгения Павловна</dc:creator>
  <cp:lastModifiedBy>Пользователь Windows</cp:lastModifiedBy>
  <dcterms:created xsi:type="dcterms:W3CDTF">2015-11-24T07:54:00Z</dcterms:created>
  <dcterms:modified xsi:type="dcterms:W3CDTF">2021-06-17T07:56:46Z</dcterms:modified>
</cp:coreProperties>
</file>