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6" i="1" l="1"/>
  <c r="A8" i="1"/>
  <c r="A7" i="1"/>
  <c r="A5" i="1"/>
  <c r="A4" i="1"/>
  <c r="A3" i="1"/>
  <c r="A2" i="1"/>
  <c r="A1" i="1"/>
  <c r="A11" i="1"/>
  <c r="A19" i="1" l="1"/>
  <c r="A20" i="1"/>
  <c r="A21" i="1"/>
  <c r="A22" i="1"/>
  <c r="A23" i="1"/>
  <c r="A24" i="1"/>
  <c r="A18" i="1"/>
  <c r="A17" i="1"/>
  <c r="C30" i="1"/>
  <c r="C13" i="1"/>
  <c r="A16" i="1"/>
</calcChain>
</file>

<file path=xl/sharedStrings.xml><?xml version="1.0" encoding="utf-8"?>
<sst xmlns="http://schemas.openxmlformats.org/spreadsheetml/2006/main" count="2" uniqueCount="2">
  <si>
    <t>арматура Ø8 АI (А-240)-360,96 кг., сертификат качества № 37179  от 28.10.2017 г., АоРПИ №ДК-13-КЖ2-1-Фм12.1ар от 23.03.2018 г., арматура Ø8 АIII (А-400)-126,72 кг., сертификат качества № 2235-0331  от 08.08.2017 г., АоРПИ №ДК-13-КЖ2-1-Фм12.2ар от 23.03.2018 г., арматура Ø10 АIII (А-400)-386 кг., сертификат качества № 1703113  от 22.04.2017 г., АоРПИ №ДК-13-КЖ2-1-Фм12.3ар от 23.03.2018 г., арматура Ø20 АIII (А-400)-894,2 кг., сертификат качества № 8683-8614  от 24.06.2017 г., АоРПИ №ДК-13-КЖ2-1-Фм12.4ар от 23.03.2018 г., арматура Ø22 АIII (А-400)-1491,84 кг., сертификат качества № 8683-10042  от 28.07.2017 г., АоРПИ №ДК-13-КЖ2-1-Фм12.5ар от 23.03.2018 г., арматура Ø32 АIII (А-400)-38229,22 кг., сертификат качества №2000041696 от 20.12.2017 , сертификат качества №2000041690 от 20.12.2017 , сертификат качества №86-514  от 19.01.2018 г., АоРПИ №ДК-13-КЖ2-1-Фм12.6ар от 23.03.2018 г., проволока Ø1,2 мм-405,1 кг., сертификат качества № 738710  от 20.01.2017 г., АоРПИ №ДК-13-КЖ2-1-Фм12.7ар от 23.03.2018 г., электроды УОНИИ-13-55, 3х350-379,9 кг., сертификат качества № 4138417  от 03.10.2017 г., АоРПИ №ДК-13-КЖ2-1-Фм12.8ар от 23.03.2018 г.</t>
  </si>
  <si>
    <t>арматура Ø8 АI (А-240)-360,96 кг., сертификат качества № 37179  от 28.10.2017 г., АоРПИ №ДК-13-КЖ2-1-Фм12.1ар от 23.03.2018 г., арматура Ø8 АIII (А-400)-126,72 кг., сертификат качества № 2235-0331  от 08.08.2017 г., АоРПИ №ДК-13-КЖ2-1-Фм12.2ар от 23.03.2018 г., арматура Ø10 АIII (А-400)-386 кг., сертификат качества № 1703113  от 22.04.2017 г., АоРПИ №ДК-13-КЖ2-1-Фм12.3ар от 23.03.2018 г., арматура Ø20 АIII (А-400)-894,2 кг., сертификат качества № 8683-8614  от 24.06.2017 г., 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</si>
</sst>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3" borderId="0" xfId="0" applyFill="1"/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13" sqref="A13"/>
    </sheetView>
  </sheetViews>
  <sheetFormatPr defaultRowHeight="15" x14ac:dyDescent="0.25"/>
  <cols>
    <col min="1" max="1" width="145.7109375" customWidth="1"/>
    <col min="2" max="2" width="4" customWidth="1"/>
    <col min="5" max="5" width="61.7109375" customWidth="1"/>
  </cols>
  <sheetData>
    <row r="1" spans="1:11" x14ac:dyDescent="0.25">
      <c r="A1" s="1" t="str">
        <f>MID($E$4,1,IF(LEN($E$4)-LEN(SUBSTITUTE($E$4," ",""))&lt;=C1,LEN($E$4), FIND("`",SUBSTITUTE($E$4," ","`",C1))-1))</f>
        <v>арматура Ø8 АI (А-240)-360,96 кг., сертификат качества № 37179  от 28.10.2017 г., АоРПИ №ДК-13-КЖ2-1-Фм12.1ар от 23.03.2018 г., арматура Ø8 АIII (А-400)-126,72</v>
      </c>
      <c r="C1" s="1">
        <v>22</v>
      </c>
    </row>
    <row r="2" spans="1:11" ht="18" customHeight="1" x14ac:dyDescent="0.25">
      <c r="A2" s="13" t="str">
        <f>IF(LEN($E$4)-LEN(SUBSTITUTE($E$4," ",""))&lt;=C1,"",MID($E$4,FIND("`",SUBSTITUTE($E$4," ","`",C1))+1,IF(LEN($E$4)-LEN(SUBSTITUTE($E$4," ",""))&lt;=C1+C2,LEN($E$4)-FIND("`",SUBSTITUTE($E$4," ","`",C1)),FIND("`",SUBSTITUTE($E$4," ","`",C1+C2))-1-FIND("`",SUBSTITUTE($E$4," ","`",C1)))))</f>
        <v>кг., сертификат качества № 2235-0331  от 08.08.2017 г., АоРПИ №ДК-13-КЖ2-1-Фм12.2ар от 23.03.2018 г., арматура Ø10 АIII (А-400)-386 кг., сертификат качества №</v>
      </c>
      <c r="C2" s="1">
        <v>22</v>
      </c>
    </row>
    <row r="3" spans="1:11" ht="16.5" customHeight="1" thickBot="1" x14ac:dyDescent="0.3">
      <c r="A3" s="13" t="str">
        <f>IF(LEN($E$4)-LEN(SUBSTITUTE($E$4," ",""))&lt;=C1+C2,"",MID($E$4,FIND("`",SUBSTITUTE($E$4," ","`",C1+C2))+1,IF(LEN($E$4)-LEN(SUBSTITUTE($E$4," ",""))&lt;=C1+C2+C3,LEN($E$4)-FIND("`",SUBSTITUTE($E$4," ","`",C1+C2)),FIND("`",SUBSTITUTE($E$4," ","`",C1+C2+C3))-1-FIND("`",SUBSTITUTE($E$4," ","`",C1+C2)))))</f>
        <v>1703113  от 22.04.2017 г., АоРПИ №ДК-13-КЖ2-1-Фм12.3ар от 23.03.2018 г., арматура Ø20 АIII (А-400)-894,2 кг., сертификат качества № 8683-8614  от 24.06.2017 г.,</v>
      </c>
      <c r="C3" s="12">
        <v>23</v>
      </c>
    </row>
    <row r="4" spans="1:11" ht="15" customHeight="1" x14ac:dyDescent="0.25">
      <c r="A4" s="12" t="str">
        <f>IF(LEN($E$4)-LEN(SUBSTITUTE($E$4," ",""))&lt;=C1+C2+C3,"",MID($E$4,FIND("`",SUBSTITUTE($E$4," ","`",C1+C2+C3))+1,IF(LEN($E$4)-LEN(SUBSTITUTE($E$4," ",""))&lt;=C1+C2+C3+C4,LEN($E$4)-FIND("`",SUBSTITUTE($E$4," ","`",C1+C2+C3)),FIND("`",SUBSTITUTE($E$4," ","`",C1+C2+C3+C4))-1-FIND("`",SUBSTITUTE($E$4," ","`",C1+C2+C3)))))</f>
        <v>АоРПИ №ДК-13-КЖ2-1-Фм12.4ар от 23.03.2018 г., арматура Ø22 АIII (А-400)-1491,84 кг., сертификат качества № 8683-10042  от 28.07.2017 г., АоРПИ №ДК-13-КЖ2-1-Фм12.5ар от</v>
      </c>
      <c r="C4" s="1">
        <v>21</v>
      </c>
      <c r="E4" s="3" t="s">
        <v>0</v>
      </c>
      <c r="F4" s="4"/>
      <c r="G4" s="4"/>
      <c r="H4" s="4"/>
      <c r="I4" s="4"/>
      <c r="J4" s="4"/>
      <c r="K4" s="5"/>
    </row>
    <row r="5" spans="1:11" x14ac:dyDescent="0.25">
      <c r="A5" s="1" t="str">
        <f>IF(LEN($E$4)-LEN(SUBSTITUTE($E$4," ",""))&lt;=C1+C2+C3+C4,"",MID($E$4,FIND("`",SUBSTITUTE($E$4," ","`",C1+C2+C3+C4))+1,IF(LEN($E$4)-LEN(SUBSTITUTE($E$4," ",""))&lt;=C1+C2+C3+C4+C5,LEN($E$4)-FIND("`",SUBSTITUTE($E$4," ","`",C1+C2+C3+C4)),FIND("`",SUBSTITUTE($E$4," ","`",C1+C2+C3+C4+C5))-1-FIND("`",SUBSTITUTE($E$4," ","`",C1+C2+C3+C4)))))</f>
        <v>23.03.2018 г., арматура Ø32 АIII (А-400)-38229,22 кг., сертификат качества №2000041696 от 20.12.2017 , сертификат качества №2000041690 от 20.12.2017 ,</v>
      </c>
      <c r="C5" s="1">
        <v>19</v>
      </c>
      <c r="E5" s="6"/>
      <c r="F5" s="7"/>
      <c r="G5" s="7"/>
      <c r="H5" s="7"/>
      <c r="I5" s="7"/>
      <c r="J5" s="7"/>
      <c r="K5" s="8"/>
    </row>
    <row r="6" spans="1:11" x14ac:dyDescent="0.25">
      <c r="A6" s="1" t="str">
        <f>IF(LEN($E$4)-LEN(SUBSTITUTE($E$4," ",""))&lt;=C1+C2+C3+C4+C5,"",MID($E$4,FIND("`",SUBSTITUTE($E$4," ","`",C1+C2+C3+C4+C5))+1,IF(LEN($E$4)-LEN(SUBSTITUTE($E$4," ",""))&lt;=C1+C2+C3+C4+C5+C6,LEN($E$4)-FIND("`",SUBSTITUTE($E$4," ","`",C1+C2+C3+C4+C5)),FIND("`",SUBSTITUTE($E$4," ","`",C1+C2+C3+C4+C5+C6))-1-FIND("`",SUBSTITUTE($E$4," ","`",C1+C2+C3+C4+C5)))))</f>
        <v>сертификат качества №86-514  от 19.01.2018 г., АоРПИ №ДК-13-КЖ2-1-Фм12.6ар от 23.03.2018 г., проволока Ø1,2 мм-405,1 кг., сертификат качества № 738710</v>
      </c>
      <c r="C6" s="1">
        <v>20</v>
      </c>
      <c r="E6" s="6"/>
      <c r="F6" s="7"/>
      <c r="G6" s="7"/>
      <c r="H6" s="7"/>
      <c r="I6" s="7"/>
      <c r="J6" s="7"/>
      <c r="K6" s="8"/>
    </row>
    <row r="7" spans="1:11" x14ac:dyDescent="0.25">
      <c r="A7" s="1" t="str">
        <f>IF(LEN($E$4)-LEN(SUBSTITUTE($E$4," ",""))&lt;=C1+C2+C3+C4+C5+C6,"",MID($E$4,FIND("`",SUBSTITUTE($E$4," ","`",C1+C2+C3+C4+C5+C6))+1,IF(LEN($E$4)-LEN(SUBSTITUTE($E$4," ",""))&lt;=C1+C2+C3+C4+C5+C6+C7,LEN($E$4)-FIND("`",SUBSTITUTE($E$4," ","`",C1+C2+C3+C4+C5+C6)),FIND("`",SUBSTITUTE($E$4," ","`",C1+C2+C3+C4+C5+C6+C7))-1-FIND("`",SUBSTITUTE($E$4," ","`",C1+C2+C3+C4+C5+C6)))))</f>
        <v xml:space="preserve"> от 20.01.2017 г., АоРПИ №ДК-13-КЖ2-1-Фм12.7ар от 23.03.2018 г., электроды УОНИИ-13-55, 3х350-379,9 кг., сертификат качества № 4138417  от 03.10.2017 г.,</v>
      </c>
      <c r="C7" s="1">
        <v>21</v>
      </c>
      <c r="E7" s="6"/>
      <c r="F7" s="7"/>
      <c r="G7" s="7"/>
      <c r="H7" s="7"/>
      <c r="I7" s="7"/>
      <c r="J7" s="7"/>
      <c r="K7" s="8"/>
    </row>
    <row r="8" spans="1:11" x14ac:dyDescent="0.25">
      <c r="A8" s="1" t="str">
        <f>IF(LEN($E$4)-LEN(SUBSTITUTE($E$4," ",""))&lt;=C1+C2+C3+C4+C5+C6+C7,"",MID($E$4,FIND("`",SUBSTITUTE($E$4," ","`",C1+C2+C3+C4+C5+C6+C7))+1,IF(LEN($E$4)-LEN(SUBSTITUTE($E$4," ",""))&lt;=C1+C2+C3+C4+C5+C6+C7+C8,LEN($E$4)-FIND("`",SUBSTITUTE($E$4," ","`",C1+C2+C3+C4+C5+C6+C7)),FIND("`",SUBSTITUTE($E$4," ","`",C1+C2+C3+C4+C5+C6+C7+C8))-1-FIND("`",SUBSTITUTE($E$4," ","`",C1+C2+C3+C4+C5+C6+C7)))))</f>
        <v>АоРПИ №ДК-13-КЖ2-1-Фм12.8ар от 23.03.2018 г.</v>
      </c>
      <c r="C8" s="1">
        <v>4</v>
      </c>
      <c r="E8" s="6"/>
      <c r="F8" s="7"/>
      <c r="G8" s="7"/>
      <c r="H8" s="7"/>
      <c r="I8" s="7"/>
      <c r="J8" s="7"/>
      <c r="K8" s="8"/>
    </row>
    <row r="9" spans="1:11" x14ac:dyDescent="0.25">
      <c r="A9" s="1"/>
      <c r="C9" s="1"/>
      <c r="E9" s="6"/>
      <c r="F9" s="7"/>
      <c r="G9" s="7"/>
      <c r="H9" s="7"/>
      <c r="I9" s="7"/>
      <c r="J9" s="7"/>
      <c r="K9" s="8"/>
    </row>
    <row r="10" spans="1:11" x14ac:dyDescent="0.25">
      <c r="E10" s="6"/>
      <c r="F10" s="7"/>
      <c r="G10" s="7"/>
      <c r="H10" s="7"/>
      <c r="I10" s="7"/>
      <c r="J10" s="7"/>
      <c r="K10" s="8"/>
    </row>
    <row r="11" spans="1:11" x14ac:dyDescent="0.25">
      <c r="A11">
        <f>LEN(E4)-LEN(SUBSTITUTE(E4," ",""))</f>
        <v>152</v>
      </c>
      <c r="E11" s="6"/>
      <c r="F11" s="7"/>
      <c r="G11" s="7"/>
      <c r="H11" s="7"/>
      <c r="I11" s="7"/>
      <c r="J11" s="7"/>
      <c r="K11" s="8"/>
    </row>
    <row r="12" spans="1:11" ht="15.75" thickBot="1" x14ac:dyDescent="0.3">
      <c r="E12" s="9"/>
      <c r="F12" s="10"/>
      <c r="G12" s="10"/>
      <c r="H12" s="10"/>
      <c r="I12" s="10"/>
      <c r="J12" s="10"/>
      <c r="K12" s="11"/>
    </row>
    <row r="13" spans="1:11" x14ac:dyDescent="0.25">
      <c r="C13" s="2">
        <f>LEN(E4)</f>
        <v>1148</v>
      </c>
    </row>
    <row r="16" spans="1:11" x14ac:dyDescent="0.25">
      <c r="A16" s="1" t="str">
        <f>TRIM(MID(SUBSTITUTE($E$19," ",REPT(" ",LEN($E$19))),1,LEN($E$19)*C16))</f>
        <v>арматура Ø8 АI (А-240)-360,96 кг., сертификат качества № 37179 от 28.10.2017 г., АоРПИ №ДК-13-КЖ2-1-Фм12.1ар от 23.03.2018 г., арматура Ø8 АIII (А-400)-126,72</v>
      </c>
      <c r="C16" s="1">
        <v>22</v>
      </c>
    </row>
    <row r="17" spans="1:11" x14ac:dyDescent="0.25">
      <c r="A17" s="1" t="str">
        <f>TRIM(MID(SUBSTITUTE($E$19," ",REPT(" ",LEN($E$19))),LEN($E$19)*($C$16),LEN($E$19)*C17))</f>
        <v>кг., сертификат качества № 2235-0331 от 08.08.2017 г., АоРПИ №ДК-13-КЖ2-1-Фм12.2ар от 23.03.2018 г., арматура Ø10 АIII (А-400)-386 кг., сертификат качества №</v>
      </c>
      <c r="C17" s="1">
        <v>22</v>
      </c>
    </row>
    <row r="18" spans="1:11" ht="15.75" thickBot="1" x14ac:dyDescent="0.3">
      <c r="A18" s="1" t="str">
        <f>TRIM(MID(SUBSTITUTE($E$19," ",REPT(" ",LEN($E$19))),LEN($E$19)*(SUM($C$16:C17)),LEN($E$19)*C18))</f>
        <v>1703113 от 22.04.2017 г., АоРПИ №ДК-13-КЖ2-1-Фм12.3ар от 23.03.2018 г., арматура Ø20 АIII (А-400)-894,2 кг., сертификат качества № 8683-8614 от 24.06.2017 г.,</v>
      </c>
      <c r="C18" s="1">
        <v>23</v>
      </c>
    </row>
    <row r="19" spans="1:11" x14ac:dyDescent="0.25">
      <c r="A19" s="1" t="str">
        <f>TRIM(MID(SUBSTITUTE($E$19," ",REPT(" ",LEN($E$19))),LEN($E$19)*(SUM($C$16:C18)),LEN($E$19)*C19))</f>
        <v>Ао</v>
      </c>
      <c r="C19" s="1">
        <v>21</v>
      </c>
      <c r="E19" s="3" t="s">
        <v>1</v>
      </c>
      <c r="F19" s="4"/>
      <c r="G19" s="4"/>
      <c r="H19" s="4"/>
      <c r="I19" s="4"/>
      <c r="J19" s="4"/>
      <c r="K19" s="5"/>
    </row>
    <row r="20" spans="1:11" x14ac:dyDescent="0.25">
      <c r="A20" s="1" t="str">
        <f>TRIM(MID(SUBSTITUTE($E$19," ",REPT(" ",LEN($E$19))),LEN($E$19)*(SUM($C$16:C19)),LEN($E$19)*C20))</f>
        <v/>
      </c>
      <c r="C20" s="1">
        <v>20</v>
      </c>
      <c r="E20" s="6"/>
      <c r="F20" s="7"/>
      <c r="G20" s="7"/>
      <c r="H20" s="7"/>
      <c r="I20" s="7"/>
      <c r="J20" s="7"/>
      <c r="K20" s="8"/>
    </row>
    <row r="21" spans="1:11" x14ac:dyDescent="0.25">
      <c r="A21" s="1" t="str">
        <f>TRIM(MID(SUBSTITUTE($E$19," ",REPT(" ",LEN($E$19))),LEN($E$19)*(SUM($C$16:C20)),LEN($E$19)*C21))</f>
        <v/>
      </c>
      <c r="C21" s="1"/>
      <c r="E21" s="6"/>
      <c r="F21" s="7"/>
      <c r="G21" s="7"/>
      <c r="H21" s="7"/>
      <c r="I21" s="7"/>
      <c r="J21" s="7"/>
      <c r="K21" s="8"/>
    </row>
    <row r="22" spans="1:11" x14ac:dyDescent="0.25">
      <c r="A22" s="1" t="str">
        <f>TRIM(MID(SUBSTITUTE($E$19," ",REPT(" ",LEN($E$19))),LEN($E$19)*(SUM($C$16:C21)),LEN($E$19)*C22))</f>
        <v/>
      </c>
      <c r="C22" s="1"/>
      <c r="E22" s="6"/>
      <c r="F22" s="7"/>
      <c r="G22" s="7"/>
      <c r="H22" s="7"/>
      <c r="I22" s="7"/>
      <c r="J22" s="7"/>
      <c r="K22" s="8"/>
    </row>
    <row r="23" spans="1:11" x14ac:dyDescent="0.25">
      <c r="A23" s="1" t="str">
        <f>TRIM(MID(SUBSTITUTE($E$19," ",REPT(" ",LEN($E$19))),LEN($E$19)*(SUM($C$16:C22)),LEN($E$19)*C23))</f>
        <v/>
      </c>
      <c r="C23" s="1"/>
      <c r="E23" s="6"/>
      <c r="F23" s="7"/>
      <c r="G23" s="7"/>
      <c r="H23" s="7"/>
      <c r="I23" s="7"/>
      <c r="J23" s="7"/>
      <c r="K23" s="8"/>
    </row>
    <row r="24" spans="1:11" x14ac:dyDescent="0.25">
      <c r="A24" s="1" t="str">
        <f>TRIM(MID(SUBSTITUTE($E$19," ",REPT(" ",LEN($E$19))),LEN($E$19)*(SUM($C$16:C23)),LEN($E$19)*C24))</f>
        <v/>
      </c>
      <c r="C24" s="1"/>
      <c r="E24" s="6"/>
      <c r="F24" s="7"/>
      <c r="G24" s="7"/>
      <c r="H24" s="7"/>
      <c r="I24" s="7"/>
      <c r="J24" s="7"/>
      <c r="K24" s="8"/>
    </row>
    <row r="25" spans="1:11" x14ac:dyDescent="0.25">
      <c r="E25" s="6"/>
      <c r="F25" s="7"/>
      <c r="G25" s="7"/>
      <c r="H25" s="7"/>
      <c r="I25" s="7"/>
      <c r="J25" s="7"/>
      <c r="K25" s="8"/>
    </row>
    <row r="26" spans="1:11" x14ac:dyDescent="0.25">
      <c r="E26" s="6"/>
      <c r="F26" s="7"/>
      <c r="G26" s="7"/>
      <c r="H26" s="7"/>
      <c r="I26" s="7"/>
      <c r="J26" s="7"/>
      <c r="K26" s="8"/>
    </row>
    <row r="27" spans="1:11" ht="15.75" thickBot="1" x14ac:dyDescent="0.3">
      <c r="E27" s="9"/>
      <c r="F27" s="10"/>
      <c r="G27" s="10"/>
      <c r="H27" s="10"/>
      <c r="I27" s="10"/>
      <c r="J27" s="10"/>
      <c r="K27" s="11"/>
    </row>
    <row r="30" spans="1:11" x14ac:dyDescent="0.25">
      <c r="C30" s="2">
        <f>LEN(E19)</f>
        <v>482</v>
      </c>
    </row>
  </sheetData>
  <mergeCells count="2">
    <mergeCell ref="E4:K12"/>
    <mergeCell ref="E19:K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2021-07-26T11:16:43Z</dcterms:modified>
</cp:coreProperties>
</file>