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G16" i="1"/>
  <c r="J16" i="1" s="1"/>
  <c r="K15" i="1"/>
  <c r="G15" i="1"/>
  <c r="J15" i="1" s="1"/>
  <c r="K14" i="1"/>
  <c r="G14" i="1"/>
  <c r="J14" i="1" s="1"/>
  <c r="K13" i="1"/>
  <c r="G13" i="1"/>
  <c r="J13" i="1" s="1"/>
  <c r="K12" i="1"/>
  <c r="G12" i="1"/>
  <c r="J12" i="1" s="1"/>
  <c r="K11" i="1"/>
  <c r="G11" i="1"/>
  <c r="J11" i="1" s="1"/>
  <c r="K10" i="1"/>
  <c r="G10" i="1"/>
  <c r="J10" i="1" s="1"/>
  <c r="K9" i="1"/>
  <c r="G9" i="1"/>
  <c r="J9" i="1" s="1"/>
  <c r="K8" i="1"/>
  <c r="G8" i="1"/>
  <c r="J8" i="1" s="1"/>
  <c r="J3" i="1" s="1"/>
  <c r="K7" i="1"/>
  <c r="G7" i="1"/>
  <c r="J7" i="1" s="1"/>
  <c r="K6" i="1"/>
  <c r="G6" i="1"/>
  <c r="J6" i="1" s="1"/>
  <c r="K5" i="1"/>
  <c r="G5" i="1"/>
  <c r="J5" i="1" s="1"/>
  <c r="K4" i="1"/>
  <c r="G4" i="1"/>
  <c r="J4" i="1" s="1"/>
  <c r="K3" i="1"/>
  <c r="I5" i="1" l="1"/>
  <c r="I7" i="1"/>
  <c r="I9" i="1"/>
  <c r="I11" i="1"/>
  <c r="I13" i="1"/>
  <c r="I15" i="1"/>
  <c r="I4" i="1"/>
  <c r="I6" i="1"/>
  <c r="I8" i="1"/>
  <c r="I10" i="1"/>
  <c r="I12" i="1"/>
  <c r="I14" i="1"/>
  <c r="I16" i="1"/>
</calcChain>
</file>

<file path=xl/sharedStrings.xml><?xml version="1.0" encoding="utf-8"?>
<sst xmlns="http://schemas.openxmlformats.org/spreadsheetml/2006/main" count="52" uniqueCount="35">
  <si>
    <t>Название работы</t>
  </si>
  <si>
    <t>Ед. Изм.</t>
  </si>
  <si>
    <t>Плановое количество</t>
  </si>
  <si>
    <t>Начало</t>
  </si>
  <si>
    <t>Окончание</t>
  </si>
  <si>
    <t>Количество дней</t>
  </si>
  <si>
    <t>ПЛАН</t>
  </si>
  <si>
    <t>ФАКТ</t>
  </si>
  <si>
    <t>∆</t>
  </si>
  <si>
    <t>% план отвсего объёма</t>
  </si>
  <si>
    <t>% факт от всего объёма</t>
  </si>
  <si>
    <t>%</t>
  </si>
  <si>
    <t>По состоянию на:</t>
  </si>
  <si>
    <t>Армирование</t>
  </si>
  <si>
    <t>тн</t>
  </si>
  <si>
    <t>15</t>
  </si>
  <si>
    <t>Монтаж м/к</t>
  </si>
  <si>
    <t>6</t>
  </si>
  <si>
    <t>Монтаж сборных ЖБК (балки,блоки)</t>
  </si>
  <si>
    <t>шт</t>
  </si>
  <si>
    <t>Испытание грунтов сваями (статическая нагрузка)</t>
  </si>
  <si>
    <t>10</t>
  </si>
  <si>
    <t>Обратная засыпка</t>
  </si>
  <si>
    <t>м3</t>
  </si>
  <si>
    <t>2</t>
  </si>
  <si>
    <t>3</t>
  </si>
  <si>
    <t>Гидроизоляция (битум)</t>
  </si>
  <si>
    <t>м2</t>
  </si>
  <si>
    <t>11</t>
  </si>
  <si>
    <t>Теплоизоляция</t>
  </si>
  <si>
    <t>4</t>
  </si>
  <si>
    <t>5</t>
  </si>
  <si>
    <t>Монтаж оборудования</t>
  </si>
  <si>
    <t>АКЗ м/к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</si>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</sst>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Franklin Gothic Book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theme="0"/>
      <name val="Franklin Gothic Book"/>
      <family val="2"/>
      <charset val="204"/>
    </font>
    <font>
      <sz val="14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5" fontId="2" fillId="2" borderId="5" xfId="0" applyNumberFormat="1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43" fontId="4" fillId="3" borderId="6" xfId="1" applyNumberFormat="1" applyFont="1" applyFill="1" applyBorder="1" applyAlignment="1">
      <alignment horizontal="center" vertical="center"/>
    </xf>
    <xf numFmtId="15" fontId="4" fillId="3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vertical="center"/>
    </xf>
    <xf numFmtId="3" fontId="4" fillId="3" borderId="8" xfId="0" applyNumberFormat="1" applyFont="1" applyFill="1" applyBorder="1" applyAlignment="1">
      <alignment horizontal="right" vertical="center"/>
    </xf>
    <xf numFmtId="14" fontId="4" fillId="3" borderId="6" xfId="0" applyNumberFormat="1" applyFont="1" applyFill="1" applyBorder="1" applyAlignment="1">
      <alignment horizontal="center" vertical="center"/>
    </xf>
    <xf numFmtId="10" fontId="4" fillId="3" borderId="6" xfId="0" applyNumberFormat="1" applyFont="1" applyFill="1" applyBorder="1" applyAlignment="1">
      <alignment horizontal="center" vertical="center"/>
    </xf>
    <xf numFmtId="10" fontId="4" fillId="3" borderId="9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3" fontId="5" fillId="0" borderId="11" xfId="1" applyNumberFormat="1" applyFont="1" applyBorder="1" applyAlignment="1">
      <alignment horizontal="center" vertical="center"/>
    </xf>
    <xf numFmtId="15" fontId="5" fillId="0" borderId="11" xfId="0" applyNumberFormat="1" applyFont="1" applyBorder="1" applyAlignment="1">
      <alignment horizontal="center" vertical="center"/>
    </xf>
    <xf numFmtId="15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3" fontId="5" fillId="4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zoomScale="55" zoomScaleNormal="55" workbookViewId="0">
      <selection activeCell="I30" sqref="I30"/>
    </sheetView>
  </sheetViews>
  <sheetFormatPr defaultRowHeight="14.4" x14ac:dyDescent="0.3"/>
  <cols>
    <col min="1" max="1" width="61.88671875" bestFit="1" customWidth="1"/>
    <col min="2" max="2" width="12.44140625" bestFit="1" customWidth="1"/>
    <col min="3" max="3" width="15.6640625" bestFit="1" customWidth="1"/>
    <col min="4" max="4" width="16.109375" bestFit="1" customWidth="1"/>
    <col min="5" max="5" width="16.21875" bestFit="1" customWidth="1"/>
    <col min="6" max="6" width="15.6640625" bestFit="1" customWidth="1"/>
    <col min="7" max="7" width="10.77734375" bestFit="1" customWidth="1"/>
    <col min="8" max="8" width="25.77734375" bestFit="1" customWidth="1"/>
    <col min="9" max="9" width="18.33203125" bestFit="1" customWidth="1"/>
    <col min="10" max="10" width="12.6640625" bestFit="1" customWidth="1"/>
    <col min="11" max="11" width="12" bestFit="1" customWidth="1"/>
    <col min="12" max="12" width="16.109375" bestFit="1" customWidth="1"/>
    <col min="13" max="13" width="16.21875" bestFit="1" customWidth="1"/>
    <col min="14" max="14" width="16.109375" bestFit="1" customWidth="1"/>
    <col min="15" max="15" width="15.21875" bestFit="1" customWidth="1"/>
    <col min="16" max="16" width="15.44140625" bestFit="1" customWidth="1"/>
    <col min="17" max="17" width="15.109375" bestFit="1" customWidth="1"/>
    <col min="18" max="18" width="15.6640625" bestFit="1" customWidth="1"/>
    <col min="19" max="19" width="15.21875" bestFit="1" customWidth="1"/>
    <col min="20" max="20" width="15.6640625" bestFit="1" customWidth="1"/>
    <col min="21" max="21" width="15.88671875" bestFit="1" customWidth="1"/>
    <col min="22" max="22" width="16.109375" bestFit="1" customWidth="1"/>
    <col min="23" max="23" width="15.6640625" bestFit="1" customWidth="1"/>
    <col min="24" max="24" width="16.109375" bestFit="1" customWidth="1"/>
    <col min="25" max="25" width="16.21875" bestFit="1" customWidth="1"/>
    <col min="26" max="26" width="16.109375" bestFit="1" customWidth="1"/>
    <col min="27" max="27" width="15.21875" bestFit="1" customWidth="1"/>
    <col min="28" max="28" width="15.44140625" bestFit="1" customWidth="1"/>
    <col min="29" max="29" width="15.109375" bestFit="1" customWidth="1"/>
    <col min="30" max="30" width="15.6640625" bestFit="1" customWidth="1"/>
    <col min="31" max="31" width="15.21875" bestFit="1" customWidth="1"/>
  </cols>
  <sheetData>
    <row r="1" spans="1:31" ht="15" thickBot="1" x14ac:dyDescent="0.35"/>
    <row r="2" spans="1:31" ht="54.6" thickBot="1" x14ac:dyDescent="0.35">
      <c r="A2" s="1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5" t="s">
        <v>5</v>
      </c>
      <c r="G2" s="3" t="s">
        <v>6</v>
      </c>
      <c r="H2" s="2" t="s">
        <v>7</v>
      </c>
      <c r="I2" s="6" t="s">
        <v>8</v>
      </c>
      <c r="J2" s="7" t="s">
        <v>9</v>
      </c>
      <c r="K2" s="7" t="s">
        <v>10</v>
      </c>
      <c r="L2" s="8">
        <v>44317</v>
      </c>
      <c r="M2" s="9">
        <v>44348</v>
      </c>
      <c r="N2" s="9">
        <v>44378</v>
      </c>
      <c r="O2" s="9">
        <v>44409</v>
      </c>
      <c r="P2" s="9">
        <v>44440</v>
      </c>
      <c r="Q2" s="9">
        <v>44470</v>
      </c>
      <c r="R2" s="9">
        <v>44501</v>
      </c>
      <c r="S2" s="9">
        <v>44531</v>
      </c>
      <c r="T2" s="9">
        <v>44562</v>
      </c>
      <c r="U2" s="9">
        <v>44593</v>
      </c>
      <c r="V2" s="9">
        <v>44621</v>
      </c>
      <c r="W2" s="9">
        <v>44652</v>
      </c>
      <c r="X2" s="9">
        <v>44682</v>
      </c>
      <c r="Y2" s="9">
        <v>44713</v>
      </c>
      <c r="Z2" s="9">
        <v>44743</v>
      </c>
      <c r="AA2" s="9">
        <v>44774</v>
      </c>
      <c r="AB2" s="9">
        <v>44805</v>
      </c>
      <c r="AC2" s="9">
        <v>44835</v>
      </c>
      <c r="AD2" s="9">
        <v>44866</v>
      </c>
      <c r="AE2" s="10">
        <v>44896</v>
      </c>
    </row>
    <row r="3" spans="1:31" ht="18.600000000000001" x14ac:dyDescent="0.3">
      <c r="A3" s="11"/>
      <c r="B3" s="12" t="s">
        <v>11</v>
      </c>
      <c r="C3" s="13"/>
      <c r="D3" s="14">
        <v>44336</v>
      </c>
      <c r="E3" s="14">
        <v>44865</v>
      </c>
      <c r="F3" s="15"/>
      <c r="G3" s="16"/>
      <c r="H3" s="17" t="s">
        <v>12</v>
      </c>
      <c r="I3" s="18">
        <v>44440</v>
      </c>
      <c r="J3" s="19" t="e">
        <f>AVERAGE(J8:J5358)</f>
        <v>#DIV/0!</v>
      </c>
      <c r="K3" s="19">
        <f>AVERAGE(K8:K5358)</f>
        <v>0</v>
      </c>
      <c r="L3" s="20" t="e">
        <v>#DIV/0!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</row>
    <row r="4" spans="1:31" ht="18.600000000000001" x14ac:dyDescent="0.3">
      <c r="A4" s="23" t="s">
        <v>13</v>
      </c>
      <c r="B4" s="24" t="s">
        <v>14</v>
      </c>
      <c r="C4" s="25">
        <v>0.39</v>
      </c>
      <c r="D4" s="26">
        <v>44470</v>
      </c>
      <c r="E4" s="27">
        <v>44484</v>
      </c>
      <c r="F4" s="28" t="s">
        <v>15</v>
      </c>
      <c r="G4" s="29" t="e">
        <f t="shared" ref="G4:G13" si="0">SUMIFS($L4:$AE4,$L$2:$AE$2,"&lt;"&amp;EOMONTH($I$3,-1)+1)+SUMIF($L$2:$AE$2,EOMONTH($I$3,-1)+1,$L4:$AE4)/(MIN(E4,EOMONTH($I$3,0))-MAX(D4,EOMONTH($I$3,-1)+1)+1)*MAX(MIN($I$3,E4)-MAX(EOMONTH($I$3,-1)+1,D4)+1,0)</f>
        <v>#DIV/0!</v>
      </c>
      <c r="H4" s="29"/>
      <c r="I4" s="29" t="e">
        <f t="shared" ref="I4:I13" si="1">H4-G4</f>
        <v>#DIV/0!</v>
      </c>
      <c r="J4" s="30" t="e">
        <f t="shared" ref="J4:J13" si="2">G4/C4</f>
        <v>#DIV/0!</v>
      </c>
      <c r="K4" s="30">
        <f t="shared" ref="K4:K13" si="3">H4/C4</f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0.39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2">
        <v>0</v>
      </c>
    </row>
    <row r="5" spans="1:31" ht="18.600000000000001" x14ac:dyDescent="0.3">
      <c r="A5" s="23" t="s">
        <v>16</v>
      </c>
      <c r="B5" s="24" t="s">
        <v>14</v>
      </c>
      <c r="C5" s="25">
        <v>0.35199999999999998</v>
      </c>
      <c r="D5" s="26">
        <v>44470</v>
      </c>
      <c r="E5" s="27">
        <v>44475</v>
      </c>
      <c r="F5" s="28" t="s">
        <v>17</v>
      </c>
      <c r="G5" s="29" t="e">
        <f t="shared" si="0"/>
        <v>#DIV/0!</v>
      </c>
      <c r="H5" s="29"/>
      <c r="I5" s="29" t="e">
        <f t="shared" si="1"/>
        <v>#DIV/0!</v>
      </c>
      <c r="J5" s="30" t="e">
        <f t="shared" si="2"/>
        <v>#DIV/0!</v>
      </c>
      <c r="K5" s="30">
        <f t="shared" si="3"/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0.35199999999999998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/>
      <c r="AE5" s="32"/>
    </row>
    <row r="6" spans="1:31" ht="18.600000000000001" x14ac:dyDescent="0.3">
      <c r="A6" s="23" t="s">
        <v>18</v>
      </c>
      <c r="B6" s="24" t="s">
        <v>19</v>
      </c>
      <c r="C6" s="25">
        <v>21</v>
      </c>
      <c r="D6" s="26">
        <v>44470</v>
      </c>
      <c r="E6" s="27">
        <v>44475</v>
      </c>
      <c r="F6" s="28" t="s">
        <v>17</v>
      </c>
      <c r="G6" s="29" t="e">
        <f t="shared" si="0"/>
        <v>#DIV/0!</v>
      </c>
      <c r="H6" s="29"/>
      <c r="I6" s="29" t="e">
        <f t="shared" si="1"/>
        <v>#DIV/0!</v>
      </c>
      <c r="J6" s="30" t="e">
        <f t="shared" si="2"/>
        <v>#DIV/0!</v>
      </c>
      <c r="K6" s="30">
        <f t="shared" si="3"/>
        <v>0</v>
      </c>
      <c r="L6" s="31">
        <v>0</v>
      </c>
      <c r="M6" s="31">
        <v>0</v>
      </c>
      <c r="N6" s="31">
        <v>0</v>
      </c>
      <c r="O6" s="33">
        <v>0</v>
      </c>
      <c r="P6" s="33">
        <v>0</v>
      </c>
      <c r="Q6" s="33">
        <v>21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/>
      <c r="AE6" s="32"/>
    </row>
    <row r="7" spans="1:31" ht="18.600000000000001" x14ac:dyDescent="0.3">
      <c r="A7" s="23" t="s">
        <v>20</v>
      </c>
      <c r="B7" s="24" t="s">
        <v>19</v>
      </c>
      <c r="C7" s="25">
        <v>4</v>
      </c>
      <c r="D7" s="26">
        <v>44430</v>
      </c>
      <c r="E7" s="27">
        <v>44439</v>
      </c>
      <c r="F7" s="28" t="s">
        <v>21</v>
      </c>
      <c r="G7" s="29" t="e">
        <f t="shared" si="0"/>
        <v>#DIV/0!</v>
      </c>
      <c r="H7" s="29"/>
      <c r="I7" s="29" t="e">
        <f t="shared" si="1"/>
        <v>#DIV/0!</v>
      </c>
      <c r="J7" s="30" t="e">
        <f t="shared" si="2"/>
        <v>#DIV/0!</v>
      </c>
      <c r="K7" s="30">
        <f t="shared" si="3"/>
        <v>0</v>
      </c>
      <c r="L7" s="31">
        <v>0</v>
      </c>
      <c r="M7" s="31">
        <v>0</v>
      </c>
      <c r="N7" s="31">
        <v>0</v>
      </c>
      <c r="O7" s="33">
        <v>4</v>
      </c>
      <c r="P7" s="33">
        <v>0</v>
      </c>
      <c r="Q7" s="33">
        <v>0</v>
      </c>
      <c r="R7" s="33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2">
        <v>0</v>
      </c>
    </row>
    <row r="8" spans="1:31" ht="18.600000000000001" x14ac:dyDescent="0.3">
      <c r="A8" s="34" t="s">
        <v>22</v>
      </c>
      <c r="B8" s="24" t="s">
        <v>23</v>
      </c>
      <c r="C8" s="25">
        <v>51</v>
      </c>
      <c r="D8" s="26">
        <v>44438</v>
      </c>
      <c r="E8" s="27">
        <v>44439</v>
      </c>
      <c r="F8" s="35" t="s">
        <v>24</v>
      </c>
      <c r="G8" s="29" t="e">
        <f t="shared" si="0"/>
        <v>#DIV/0!</v>
      </c>
      <c r="H8" s="29"/>
      <c r="I8" s="29" t="e">
        <f t="shared" si="1"/>
        <v>#DIV/0!</v>
      </c>
      <c r="J8" s="30" t="e">
        <f t="shared" si="2"/>
        <v>#DIV/0!</v>
      </c>
      <c r="K8" s="30">
        <f t="shared" si="3"/>
        <v>0</v>
      </c>
      <c r="L8" s="31">
        <v>0</v>
      </c>
      <c r="M8" s="31">
        <v>0</v>
      </c>
      <c r="N8" s="31">
        <v>0</v>
      </c>
      <c r="O8" s="31">
        <v>51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2">
        <v>0</v>
      </c>
    </row>
    <row r="9" spans="1:31" ht="18.600000000000001" x14ac:dyDescent="0.3">
      <c r="A9" s="23" t="s">
        <v>22</v>
      </c>
      <c r="B9" s="24" t="s">
        <v>23</v>
      </c>
      <c r="C9" s="25">
        <v>340</v>
      </c>
      <c r="D9" s="26">
        <v>44470</v>
      </c>
      <c r="E9" s="27">
        <v>44472</v>
      </c>
      <c r="F9" s="35" t="s">
        <v>25</v>
      </c>
      <c r="G9" s="29" t="e">
        <f t="shared" si="0"/>
        <v>#DIV/0!</v>
      </c>
      <c r="H9" s="29"/>
      <c r="I9" s="29" t="e">
        <f t="shared" si="1"/>
        <v>#DIV/0!</v>
      </c>
      <c r="J9" s="30" t="e">
        <f t="shared" si="2"/>
        <v>#DIV/0!</v>
      </c>
      <c r="K9" s="30">
        <f t="shared" si="3"/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340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2">
        <v>0</v>
      </c>
    </row>
    <row r="10" spans="1:31" ht="18.600000000000001" x14ac:dyDescent="0.3">
      <c r="A10" s="23" t="s">
        <v>26</v>
      </c>
      <c r="B10" s="24" t="s">
        <v>27</v>
      </c>
      <c r="C10" s="25">
        <v>11.32</v>
      </c>
      <c r="D10" s="26">
        <v>44470</v>
      </c>
      <c r="E10" s="27">
        <v>44471</v>
      </c>
      <c r="F10" s="35" t="s">
        <v>24</v>
      </c>
      <c r="G10" s="29" t="e">
        <f t="shared" si="0"/>
        <v>#DIV/0!</v>
      </c>
      <c r="H10" s="29"/>
      <c r="I10" s="29" t="e">
        <f t="shared" si="1"/>
        <v>#DIV/0!</v>
      </c>
      <c r="J10" s="30" t="e">
        <f t="shared" si="2"/>
        <v>#DIV/0!</v>
      </c>
      <c r="K10" s="30">
        <f t="shared" si="3"/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11.32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2">
        <v>0</v>
      </c>
    </row>
    <row r="11" spans="1:31" ht="18.600000000000001" x14ac:dyDescent="0.3">
      <c r="A11" s="23" t="s">
        <v>13</v>
      </c>
      <c r="B11" s="24" t="s">
        <v>14</v>
      </c>
      <c r="C11" s="25">
        <v>5.8410000000000002</v>
      </c>
      <c r="D11" s="26">
        <v>44470</v>
      </c>
      <c r="E11" s="27">
        <v>44480</v>
      </c>
      <c r="F11" s="35" t="s">
        <v>28</v>
      </c>
      <c r="G11" s="29" t="e">
        <f t="shared" si="0"/>
        <v>#DIV/0!</v>
      </c>
      <c r="H11" s="29"/>
      <c r="I11" s="29" t="e">
        <f t="shared" si="1"/>
        <v>#DIV/0!</v>
      </c>
      <c r="J11" s="30" t="e">
        <f t="shared" si="2"/>
        <v>#DIV/0!</v>
      </c>
      <c r="K11" s="30">
        <f t="shared" si="3"/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5.8410000000000002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2">
        <v>0</v>
      </c>
    </row>
    <row r="12" spans="1:31" ht="18.600000000000001" x14ac:dyDescent="0.3">
      <c r="A12" s="23" t="s">
        <v>29</v>
      </c>
      <c r="B12" s="24" t="s">
        <v>23</v>
      </c>
      <c r="C12" s="25">
        <v>11.39</v>
      </c>
      <c r="D12" s="26">
        <v>44470</v>
      </c>
      <c r="E12" s="27">
        <v>44473</v>
      </c>
      <c r="F12" s="35" t="s">
        <v>30</v>
      </c>
      <c r="G12" s="29" t="e">
        <f t="shared" si="0"/>
        <v>#DIV/0!</v>
      </c>
      <c r="H12" s="29"/>
      <c r="I12" s="29" t="e">
        <f t="shared" si="1"/>
        <v>#DIV/0!</v>
      </c>
      <c r="J12" s="30" t="e">
        <f t="shared" si="2"/>
        <v>#DIV/0!</v>
      </c>
      <c r="K12" s="30">
        <f t="shared" si="3"/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11.39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2">
        <v>0</v>
      </c>
    </row>
    <row r="13" spans="1:31" ht="18.600000000000001" x14ac:dyDescent="0.3">
      <c r="A13" s="23" t="s">
        <v>22</v>
      </c>
      <c r="B13" s="24" t="s">
        <v>23</v>
      </c>
      <c r="C13" s="25">
        <v>552</v>
      </c>
      <c r="D13" s="26">
        <v>44470</v>
      </c>
      <c r="E13" s="27">
        <v>44474</v>
      </c>
      <c r="F13" s="35" t="s">
        <v>31</v>
      </c>
      <c r="G13" s="29" t="e">
        <f t="shared" si="0"/>
        <v>#DIV/0!</v>
      </c>
      <c r="H13" s="29"/>
      <c r="I13" s="29" t="e">
        <f t="shared" si="1"/>
        <v>#DIV/0!</v>
      </c>
      <c r="J13" s="30" t="e">
        <f t="shared" si="2"/>
        <v>#DIV/0!</v>
      </c>
      <c r="K13" s="30">
        <f t="shared" si="3"/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552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2">
        <v>0</v>
      </c>
    </row>
    <row r="14" spans="1:31" ht="18.600000000000001" x14ac:dyDescent="0.3">
      <c r="A14" s="34" t="s">
        <v>32</v>
      </c>
      <c r="B14" s="24" t="s">
        <v>19</v>
      </c>
      <c r="C14" s="25">
        <v>1</v>
      </c>
      <c r="D14" s="26">
        <v>44470</v>
      </c>
      <c r="E14" s="27">
        <v>44471</v>
      </c>
      <c r="F14" s="35" t="s">
        <v>24</v>
      </c>
      <c r="G14" s="29" t="e">
        <f>SUMIFS($L14:$AE14,$L$2:$AE$2,"&lt;"&amp;EOMONTH($I$3,-1)+1)+SUMIF($L$2:$AE$2,EOMONTH($I$3,-1)+1,$L14:$AE14)/(MIN(E14,EOMONTH($I$3,0))-MAX(D14,EOMONTH($I$3,-1)+1)+1)*MAX(MIN($I$3,E14)-MAX(EOMONTH($I$3,-1)+1,D14)+1,0)</f>
        <v>#DIV/0!</v>
      </c>
      <c r="H14" s="29"/>
      <c r="I14" s="29" t="e">
        <f>H14-G14</f>
        <v>#DIV/0!</v>
      </c>
      <c r="J14" s="30" t="e">
        <f>G14/C14</f>
        <v>#DIV/0!</v>
      </c>
      <c r="K14" s="30">
        <f>H14/C14</f>
        <v>0</v>
      </c>
      <c r="L14" s="31">
        <v>0</v>
      </c>
      <c r="M14" s="31">
        <v>0</v>
      </c>
      <c r="N14" s="31">
        <v>0</v>
      </c>
      <c r="O14" s="33">
        <v>0</v>
      </c>
      <c r="P14" s="33">
        <v>0</v>
      </c>
      <c r="Q14" s="31">
        <v>1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2">
        <v>0</v>
      </c>
    </row>
    <row r="15" spans="1:31" ht="18.600000000000001" x14ac:dyDescent="0.3">
      <c r="A15" s="23" t="s">
        <v>33</v>
      </c>
      <c r="B15" s="24" t="s">
        <v>27</v>
      </c>
      <c r="C15" s="25">
        <v>32.659999999999997</v>
      </c>
      <c r="D15" s="26">
        <v>44470</v>
      </c>
      <c r="E15" s="27">
        <v>44488</v>
      </c>
      <c r="F15" s="35" t="s">
        <v>34</v>
      </c>
      <c r="G15" s="29" t="e">
        <f t="shared" ref="G15:G16" si="4">SUMIFS($L15:$AE15,$L$2:$AE$2,"&lt;"&amp;EOMONTH($I$3,-1)+1)+SUMIF($L$2:$AE$2,EOMONTH($I$3,-1)+1,$L15:$AE15)/(MIN(E15,EOMONTH($I$3,0))-MAX(D15,EOMONTH($I$3,-1)+1)+1)*MAX(MIN($I$3,E15)-MAX(EOMONTH($I$3,-1)+1,D15)+1,0)</f>
        <v>#DIV/0!</v>
      </c>
      <c r="H15" s="29"/>
      <c r="I15" s="29" t="e">
        <f t="shared" ref="I15:I16" si="5">H15-G15</f>
        <v>#DIV/0!</v>
      </c>
      <c r="J15" s="30" t="e">
        <f t="shared" ref="J15:J16" si="6">G15/C15</f>
        <v>#DIV/0!</v>
      </c>
      <c r="K15" s="30">
        <f t="shared" ref="K15:K16" si="7">H15/C15</f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32.659999999999997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2">
        <v>0</v>
      </c>
    </row>
    <row r="16" spans="1:31" ht="18.600000000000001" x14ac:dyDescent="0.3">
      <c r="A16" s="23" t="s">
        <v>33</v>
      </c>
      <c r="B16" s="24" t="s">
        <v>27</v>
      </c>
      <c r="C16" s="25">
        <v>172.91</v>
      </c>
      <c r="D16" s="26">
        <v>44470</v>
      </c>
      <c r="E16" s="27">
        <v>44488</v>
      </c>
      <c r="F16" s="35" t="s">
        <v>34</v>
      </c>
      <c r="G16" s="29" t="e">
        <f t="shared" si="4"/>
        <v>#DIV/0!</v>
      </c>
      <c r="H16" s="29"/>
      <c r="I16" s="29" t="e">
        <f t="shared" si="5"/>
        <v>#DIV/0!</v>
      </c>
      <c r="J16" s="30" t="e">
        <f t="shared" si="6"/>
        <v>#DIV/0!</v>
      </c>
      <c r="K16" s="30">
        <f t="shared" si="7"/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172.91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2">
        <v>0</v>
      </c>
    </row>
  </sheetData>
  <conditionalFormatting sqref="L14:AE16 L4:AE8">
    <cfRule type="cellIs" dxfId="5" priority="6" operator="notEqual">
      <formula>0</formula>
    </cfRule>
  </conditionalFormatting>
  <conditionalFormatting sqref="L9:AE9">
    <cfRule type="cellIs" dxfId="4" priority="5" operator="notEqual">
      <formula>0</formula>
    </cfRule>
  </conditionalFormatting>
  <conditionalFormatting sqref="L10:AE10">
    <cfRule type="cellIs" dxfId="3" priority="4" operator="notEqual">
      <formula>0</formula>
    </cfRule>
  </conditionalFormatting>
  <conditionalFormatting sqref="L11:AE11">
    <cfRule type="cellIs" dxfId="2" priority="3" operator="notEqual">
      <formula>0</formula>
    </cfRule>
  </conditionalFormatting>
  <conditionalFormatting sqref="L12:AE12">
    <cfRule type="cellIs" dxfId="1" priority="2" operator="notEqual">
      <formula>0</formula>
    </cfRule>
  </conditionalFormatting>
  <conditionalFormatting sqref="L13:AE13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2021-08-03T01:39:30Z</dcterms:modified>
</cp:coreProperties>
</file>