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70E0D54C-A444-484C-96FD-459A44B3B27F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7" i="1" l="1"/>
  <c r="Q25" i="1"/>
  <c r="M20" i="1"/>
  <c r="R10" i="1" l="1"/>
  <c r="Q8" i="1"/>
  <c r="M3" i="1"/>
  <c r="K9" i="1" l="1"/>
  <c r="K10" i="1"/>
  <c r="K8" i="1"/>
  <c r="K6" i="1"/>
</calcChain>
</file>

<file path=xl/sharedStrings.xml><?xml version="1.0" encoding="utf-8"?>
<sst xmlns="http://schemas.openxmlformats.org/spreadsheetml/2006/main" count="84" uniqueCount="40">
  <si>
    <t>Идентификатор работы</t>
  </si>
  <si>
    <t>№ п/п</t>
  </si>
  <si>
    <t>Шифр рабочей документации</t>
  </si>
  <si>
    <t>Название работы</t>
  </si>
  <si>
    <t>Ед. Изм.</t>
  </si>
  <si>
    <t>Плановое количество</t>
  </si>
  <si>
    <t>Начало</t>
  </si>
  <si>
    <t>Окончание</t>
  </si>
  <si>
    <t>Количество дней</t>
  </si>
  <si>
    <t>ПЛАН</t>
  </si>
  <si>
    <t>ФАКТ</t>
  </si>
  <si>
    <t>∆</t>
  </si>
  <si>
    <t>По состоянию на:</t>
  </si>
  <si>
    <t xml:space="preserve">      Генеральный план</t>
  </si>
  <si>
    <t>Лесорасчистка</t>
  </si>
  <si>
    <t>A1040</t>
  </si>
  <si>
    <t>01.02.01.01.01</t>
  </si>
  <si>
    <t>м2</t>
  </si>
  <si>
    <t>Организация рельефа</t>
  </si>
  <si>
    <t>A1050</t>
  </si>
  <si>
    <t>01.02.01.02.01</t>
  </si>
  <si>
    <t>Разработка грунта</t>
  </si>
  <si>
    <t>м3</t>
  </si>
  <si>
    <t>119</t>
  </si>
  <si>
    <t>A1060</t>
  </si>
  <si>
    <t>01.02.01.02.02</t>
  </si>
  <si>
    <t>Устройство насыпи</t>
  </si>
  <si>
    <t>126</t>
  </si>
  <si>
    <t>A1070</t>
  </si>
  <si>
    <t>01.02.01.02.03</t>
  </si>
  <si>
    <t>Планировка насыпи/откосов</t>
  </si>
  <si>
    <t>112</t>
  </si>
  <si>
    <t>Должно быть так</t>
  </si>
  <si>
    <t>Т.е. есть возвможность прописать так, чтобы excel считал что по состоянию на текущую дату, с условием что начало и окончание работ в такой то период + условие что в определенный месяц должно быть выполненно столько то объёма соответственно план такой то</t>
  </si>
  <si>
    <t>ячейка К25 = получается 8066 если к примеру считаем по состоянию на 24.07, на июль задание 12100, начало работ 10.07., 21 день для выполнения задания в 12100 (576,19.. в день), по сост. на 24.07 прошло 14 раб.дней --- 14*576,19 = 8066</t>
  </si>
  <si>
    <t>или к примеру ячейка К27 = получается 0, так как начало работ 27.07…</t>
  </si>
  <si>
    <t>соответственно если будет текущая дата 15 августа то доллжно считаться задание в июле + задание за 15 дней августа от полного объема на август…</t>
  </si>
  <si>
    <t>22 дня</t>
  </si>
  <si>
    <t>15 дней</t>
  </si>
  <si>
    <t>550*15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</si>
</sst>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Franklin Gothic Book"/>
      <family val="2"/>
      <charset val="204"/>
    </font>
    <font>
      <b/>
      <sz val="14"/>
      <color theme="1"/>
      <name val="Calibri"/>
      <family val="2"/>
      <charset val="204"/>
    </font>
    <font>
      <sz val="14"/>
      <color theme="1"/>
      <name val="Franklin Gothic Book"/>
      <family val="2"/>
      <charset val="204"/>
    </font>
    <font>
      <b/>
      <sz val="14"/>
      <color theme="0"/>
      <name val="Franklin Gothic Book"/>
      <family val="2"/>
      <charset val="204"/>
    </font>
    <font>
      <sz val="18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sz val="14"/>
      <name val="Franklin Gothic Book"/>
      <family val="2"/>
      <charset val="204"/>
    </font>
    <font>
      <sz val="18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15" fontId="2" fillId="2" borderId="2" xfId="0" applyNumberFormat="1" applyFont="1" applyFill="1" applyBorder="1" applyAlignment="1">
      <alignment horizontal="center" vertical="center"/>
    </xf>
    <xf numFmtId="15" fontId="2" fillId="2" borderId="3" xfId="0" applyNumberFormat="1" applyFont="1" applyFill="1" applyBorder="1" applyAlignment="1">
      <alignment horizontal="center" vertical="center"/>
    </xf>
    <xf numFmtId="15" fontId="2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164" fontId="5" fillId="3" borderId="8" xfId="1" applyNumberFormat="1" applyFont="1" applyFill="1" applyBorder="1" applyAlignment="1">
      <alignment horizontal="center" vertical="center"/>
    </xf>
    <xf numFmtId="15" fontId="5" fillId="3" borderId="8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164" fontId="2" fillId="2" borderId="16" xfId="1" applyNumberFormat="1" applyFont="1" applyFill="1" applyBorder="1" applyAlignment="1">
      <alignment horizontal="center" vertical="center"/>
    </xf>
    <xf numFmtId="15" fontId="2" fillId="2" borderId="16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3" fontId="2" fillId="2" borderId="16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vertical="center"/>
    </xf>
    <xf numFmtId="0" fontId="2" fillId="4" borderId="16" xfId="0" applyFont="1" applyFill="1" applyBorder="1" applyAlignment="1">
      <alignment horizontal="center" vertical="center"/>
    </xf>
    <xf numFmtId="164" fontId="2" fillId="4" borderId="16" xfId="1" applyNumberFormat="1" applyFont="1" applyFill="1" applyBorder="1" applyAlignment="1">
      <alignment horizontal="center" vertical="center"/>
    </xf>
    <xf numFmtId="15" fontId="2" fillId="4" borderId="16" xfId="0" applyNumberFormat="1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3" fontId="2" fillId="4" borderId="16" xfId="0" applyNumberFormat="1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center" vertical="center"/>
    </xf>
    <xf numFmtId="2" fontId="2" fillId="4" borderId="14" xfId="0" applyNumberFormat="1" applyFont="1" applyFill="1" applyBorder="1" applyAlignment="1">
      <alignment horizontal="center" vertical="center"/>
    </xf>
    <xf numFmtId="2" fontId="2" fillId="4" borderId="19" xfId="0" applyNumberFormat="1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vertical="center"/>
    </xf>
    <xf numFmtId="0" fontId="4" fillId="5" borderId="14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/>
    </xf>
    <xf numFmtId="164" fontId="4" fillId="5" borderId="14" xfId="1" applyNumberFormat="1" applyFont="1" applyFill="1" applyBorder="1" applyAlignment="1">
      <alignment horizontal="center" vertical="center"/>
    </xf>
    <xf numFmtId="15" fontId="4" fillId="0" borderId="14" xfId="0" applyNumberFormat="1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 wrapText="1"/>
    </xf>
    <xf numFmtId="3" fontId="5" fillId="3" borderId="22" xfId="0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14" fontId="5" fillId="3" borderId="23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2" fillId="4" borderId="15" xfId="0" applyNumberFormat="1" applyFont="1" applyFill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/>
    </xf>
    <xf numFmtId="0" fontId="6" fillId="0" borderId="0" xfId="0" applyFont="1"/>
    <xf numFmtId="0" fontId="7" fillId="6" borderId="0" xfId="0" applyFont="1" applyFill="1"/>
    <xf numFmtId="0" fontId="0" fillId="6" borderId="0" xfId="0" applyFill="1"/>
    <xf numFmtId="3" fontId="4" fillId="6" borderId="20" xfId="0" applyNumberFormat="1" applyFont="1" applyFill="1" applyBorder="1" applyAlignment="1">
      <alignment horizontal="center" vertical="center"/>
    </xf>
    <xf numFmtId="3" fontId="4" fillId="6" borderId="15" xfId="0" applyNumberFormat="1" applyFont="1" applyFill="1" applyBorder="1" applyAlignment="1">
      <alignment horizontal="center" vertical="center"/>
    </xf>
    <xf numFmtId="15" fontId="4" fillId="7" borderId="14" xfId="0" applyNumberFormat="1" applyFont="1" applyFill="1" applyBorder="1" applyAlignment="1">
      <alignment horizontal="center" vertical="center"/>
    </xf>
    <xf numFmtId="14" fontId="8" fillId="7" borderId="23" xfId="0" applyNumberFormat="1" applyFont="1" applyFill="1" applyBorder="1" applyAlignment="1">
      <alignment horizontal="center" vertical="center"/>
    </xf>
    <xf numFmtId="3" fontId="4" fillId="6" borderId="24" xfId="0" applyNumberFormat="1" applyFont="1" applyFill="1" applyBorder="1" applyAlignment="1">
      <alignment horizontal="center" vertical="center"/>
    </xf>
    <xf numFmtId="0" fontId="6" fillId="0" borderId="0" xfId="0" applyFont="1" applyFill="1"/>
    <xf numFmtId="3" fontId="5" fillId="3" borderId="10" xfId="0" applyNumberFormat="1" applyFont="1" applyFill="1" applyBorder="1" applyAlignment="1">
      <alignment horizontal="center" vertical="center"/>
    </xf>
    <xf numFmtId="3" fontId="5" fillId="3" borderId="11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9" fillId="0" borderId="0" xfId="0" applyFont="1"/>
    <xf numFmtId="0" fontId="9" fillId="0" borderId="0" xfId="0" applyFont="1" applyAlignment="1">
      <alignment horizontal="right"/>
    </xf>
    <xf numFmtId="3" fontId="4" fillId="8" borderId="15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3" xfId="2" xr:uid="{00000000-0005-0000-0000-000001000000}"/>
    <cellStyle name="Финансовый" xfId="1" builtinId="3"/>
  </cellStyles>
  <dxfs count="10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45"/>
  <sheetViews>
    <sheetView tabSelected="1" zoomScale="70" zoomScaleNormal="7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K6" sqref="K6"/>
    </sheetView>
  </sheetViews>
  <sheetFormatPr defaultRowHeight="15" x14ac:dyDescent="0.25"/>
  <cols>
    <col min="2" max="2" width="18.42578125" customWidth="1"/>
    <col min="3" max="3" width="31.7109375" customWidth="1"/>
    <col min="4" max="4" width="49.7109375" customWidth="1"/>
    <col min="5" max="5" width="64.85546875" customWidth="1"/>
    <col min="6" max="6" width="18.42578125"/>
    <col min="7" max="7" width="19.28515625" bestFit="1" customWidth="1"/>
    <col min="8" max="8" width="18.42578125" customWidth="1"/>
    <col min="9" max="10" width="18.42578125"/>
    <col min="11" max="11" width="20" bestFit="1" customWidth="1"/>
    <col min="12" max="12" width="18.42578125"/>
    <col min="13" max="13" width="22.28515625" customWidth="1"/>
    <col min="14" max="15" width="22.28515625" bestFit="1" customWidth="1"/>
    <col min="16" max="16" width="20.85546875" bestFit="1" customWidth="1"/>
    <col min="17" max="17" width="22.28515625" bestFit="1" customWidth="1"/>
    <col min="18" max="18" width="21.28515625" customWidth="1"/>
    <col min="19" max="20" width="20.85546875" bestFit="1" customWidth="1"/>
    <col min="21" max="22" width="19.28515625" bestFit="1" customWidth="1"/>
    <col min="23" max="30" width="20.85546875" bestFit="1" customWidth="1"/>
    <col min="31" max="33" width="18.42578125"/>
  </cols>
  <sheetData>
    <row r="1" spans="2:33" ht="15.75" thickBot="1" x14ac:dyDescent="0.3"/>
    <row r="2" spans="2:33" ht="39.75" thickBot="1" x14ac:dyDescent="0.3">
      <c r="B2" s="1" t="s">
        <v>0</v>
      </c>
      <c r="C2" s="2" t="s">
        <v>1</v>
      </c>
      <c r="D2" s="3" t="s">
        <v>2</v>
      </c>
      <c r="E2" s="4" t="s">
        <v>3</v>
      </c>
      <c r="F2" s="5" t="s">
        <v>4</v>
      </c>
      <c r="G2" s="6" t="s">
        <v>5</v>
      </c>
      <c r="H2" s="5" t="s">
        <v>6</v>
      </c>
      <c r="I2" s="7" t="s">
        <v>7</v>
      </c>
      <c r="J2" s="53" t="s">
        <v>8</v>
      </c>
      <c r="K2" s="55" t="s">
        <v>9</v>
      </c>
      <c r="L2" s="7" t="s">
        <v>10</v>
      </c>
      <c r="M2" s="11" t="s">
        <v>11</v>
      </c>
      <c r="N2" s="8">
        <v>44317</v>
      </c>
      <c r="O2" s="9">
        <v>44348</v>
      </c>
      <c r="P2" s="9">
        <v>44378</v>
      </c>
      <c r="Q2" s="9">
        <v>44409</v>
      </c>
      <c r="R2" s="9">
        <v>44440</v>
      </c>
      <c r="S2" s="9">
        <v>44470</v>
      </c>
      <c r="T2" s="9">
        <v>44501</v>
      </c>
      <c r="U2" s="9">
        <v>44531</v>
      </c>
      <c r="V2" s="9">
        <v>44562</v>
      </c>
      <c r="W2" s="9">
        <v>44593</v>
      </c>
      <c r="X2" s="9">
        <v>44621</v>
      </c>
      <c r="Y2" s="9">
        <v>44652</v>
      </c>
      <c r="Z2" s="9">
        <v>44682</v>
      </c>
      <c r="AA2" s="9">
        <v>44713</v>
      </c>
      <c r="AB2" s="9">
        <v>44743</v>
      </c>
      <c r="AC2" s="9">
        <v>44774</v>
      </c>
      <c r="AD2" s="9">
        <v>44805</v>
      </c>
      <c r="AE2" s="9">
        <v>44835</v>
      </c>
      <c r="AF2" s="9">
        <v>44866</v>
      </c>
      <c r="AG2" s="10">
        <v>44896</v>
      </c>
    </row>
    <row r="3" spans="2:33" ht="19.5" x14ac:dyDescent="0.25">
      <c r="B3" s="12"/>
      <c r="C3" s="13"/>
      <c r="D3" s="13"/>
      <c r="E3" s="13"/>
      <c r="F3" s="14"/>
      <c r="G3" s="15"/>
      <c r="H3" s="16"/>
      <c r="I3" s="16"/>
      <c r="J3" s="54"/>
      <c r="K3" s="70" t="s">
        <v>12</v>
      </c>
      <c r="L3" s="71"/>
      <c r="M3" s="56">
        <f ca="1">TODAY()-1</f>
        <v>44401</v>
      </c>
      <c r="N3" s="17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9"/>
    </row>
    <row r="4" spans="2:33" ht="19.5" x14ac:dyDescent="0.25">
      <c r="B4" s="20" t="s">
        <v>13</v>
      </c>
      <c r="C4" s="21" t="s">
        <v>13</v>
      </c>
      <c r="D4" s="21"/>
      <c r="E4" s="21"/>
      <c r="F4" s="22"/>
      <c r="G4" s="23"/>
      <c r="H4" s="24"/>
      <c r="I4" s="24"/>
      <c r="J4" s="26"/>
      <c r="K4" s="57"/>
      <c r="L4" s="26"/>
      <c r="M4" s="25"/>
      <c r="N4" s="27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9"/>
    </row>
    <row r="5" spans="2:33" ht="19.5" x14ac:dyDescent="0.25">
      <c r="B5" s="30" t="s">
        <v>14</v>
      </c>
      <c r="C5" s="31" t="s">
        <v>14</v>
      </c>
      <c r="D5" s="31"/>
      <c r="E5" s="31"/>
      <c r="F5" s="32"/>
      <c r="G5" s="33"/>
      <c r="H5" s="34"/>
      <c r="I5" s="34"/>
      <c r="J5" s="36"/>
      <c r="K5" s="58"/>
      <c r="L5" s="36"/>
      <c r="M5" s="35"/>
      <c r="N5" s="37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9"/>
    </row>
    <row r="6" spans="2:33" ht="19.5" x14ac:dyDescent="0.25">
      <c r="B6" s="40" t="s">
        <v>15</v>
      </c>
      <c r="C6" s="41" t="s">
        <v>16</v>
      </c>
      <c r="D6" s="41"/>
      <c r="E6" s="42" t="s">
        <v>14</v>
      </c>
      <c r="F6" s="43" t="s">
        <v>17</v>
      </c>
      <c r="G6" s="44">
        <v>146000</v>
      </c>
      <c r="H6" s="45">
        <v>44358</v>
      </c>
      <c r="I6" s="45">
        <v>44385</v>
      </c>
      <c r="J6" s="51">
        <v>27</v>
      </c>
      <c r="K6" s="75">
        <f ca="1">SUMIFS($N6:$AG6,$N$2:$AG$2,"&lt;"&amp;EOMONTH($M$3,-1)+1)+SUMIF($N$2:$AG$2,EOMONTH($M$3,-1)+1,$N6:$AG6)/(MIN(I6,EOMONTH($M$3,0))-MAX(H6,EOMONTH($M$3,-1)+1)+1)*MAX(MIN($M$3,I6)-MAX(EOMONTH($M$3,-1)+1,H6)+1,0)</f>
        <v>146000</v>
      </c>
      <c r="L6" s="52"/>
      <c r="M6" s="46"/>
      <c r="N6" s="47"/>
      <c r="O6" s="47">
        <v>116800</v>
      </c>
      <c r="P6" s="47">
        <v>29200</v>
      </c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8"/>
    </row>
    <row r="7" spans="2:33" ht="19.5" x14ac:dyDescent="0.25">
      <c r="B7" s="30" t="s">
        <v>18</v>
      </c>
      <c r="C7" s="31" t="s">
        <v>18</v>
      </c>
      <c r="D7" s="31"/>
      <c r="E7" s="31"/>
      <c r="F7" s="32"/>
      <c r="G7" s="33"/>
      <c r="H7" s="34"/>
      <c r="I7" s="34"/>
      <c r="J7" s="36"/>
      <c r="K7" s="58"/>
      <c r="L7" s="36"/>
      <c r="M7" s="35"/>
      <c r="N7" s="37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9"/>
    </row>
    <row r="8" spans="2:33" ht="19.5" x14ac:dyDescent="0.25">
      <c r="B8" s="40" t="s">
        <v>19</v>
      </c>
      <c r="C8" s="41" t="s">
        <v>20</v>
      </c>
      <c r="D8" s="41"/>
      <c r="E8" s="42" t="s">
        <v>21</v>
      </c>
      <c r="F8" s="43" t="s">
        <v>22</v>
      </c>
      <c r="G8" s="44">
        <v>113868</v>
      </c>
      <c r="H8" s="45">
        <v>44387</v>
      </c>
      <c r="I8" s="45">
        <v>44505</v>
      </c>
      <c r="J8" s="51" t="s">
        <v>23</v>
      </c>
      <c r="K8" s="75">
        <f ca="1">SUMIFS($N8:$AG8,$N$2:$AG$2,"&lt;"&amp;EOMONTH($M$3,-1)+1)+SUMIF($N$2:$AG$2,EOMONTH($M$3,-1)+1,$N8:$AG8)/(MIN(I8,EOMONTH($M$3,0))-MAX(H8,EOMONTH($M$3,-1)+1)+1)*MAX(MIN($M$3,I8)-MAX(EOMONTH($M$3,-1)+1,H8)+1,0)</f>
        <v>8250</v>
      </c>
      <c r="L8" s="52"/>
      <c r="M8" s="46"/>
      <c r="N8" s="47"/>
      <c r="O8" s="49"/>
      <c r="P8" s="47">
        <v>12100</v>
      </c>
      <c r="Q8" s="47">
        <f>38614.3224369748-0.003109244</f>
        <v>38614.319327730802</v>
      </c>
      <c r="R8" s="47">
        <v>28706.218487394955</v>
      </c>
      <c r="S8" s="47">
        <v>29663.092436974788</v>
      </c>
      <c r="T8" s="47">
        <v>4784.3697478991598</v>
      </c>
      <c r="U8" s="47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50"/>
    </row>
    <row r="9" spans="2:33" ht="19.5" x14ac:dyDescent="0.25">
      <c r="B9" s="40" t="s">
        <v>24</v>
      </c>
      <c r="C9" s="41" t="s">
        <v>25</v>
      </c>
      <c r="D9" s="41"/>
      <c r="E9" s="42" t="s">
        <v>26</v>
      </c>
      <c r="F9" s="43" t="s">
        <v>22</v>
      </c>
      <c r="G9" s="44">
        <v>136118</v>
      </c>
      <c r="H9" s="45">
        <v>44387</v>
      </c>
      <c r="I9" s="45">
        <v>44512</v>
      </c>
      <c r="J9" s="51" t="s">
        <v>27</v>
      </c>
      <c r="K9" s="75">
        <f ca="1">SUMIFS($N9:$AG9,$N$2:$AG$2,"&lt;"&amp;EOMONTH($M$3,-1)+1)+SUMIF($N$2:$AG$2,EOMONTH($M$3,-1)+1,$N9:$AG9)/(MIN(I9,EOMONTH($M$3,0))-MAX(H9,EOMONTH($M$3,-1)+1)+1)*MAX(MIN($M$3,I9)-MAX(EOMONTH($M$3,-1)+1,H9)+1,0)</f>
        <v>7837.5</v>
      </c>
      <c r="L9" s="52"/>
      <c r="M9" s="46"/>
      <c r="N9" s="47"/>
      <c r="O9" s="47"/>
      <c r="P9" s="47">
        <v>11495</v>
      </c>
      <c r="Q9" s="47">
        <v>36489.349206349201</v>
      </c>
      <c r="R9" s="47">
        <v>37680.247619047601</v>
      </c>
      <c r="S9" s="47">
        <v>37489.784</v>
      </c>
      <c r="T9" s="47">
        <v>12963.619047619046</v>
      </c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8"/>
    </row>
    <row r="10" spans="2:33" ht="20.25" thickBot="1" x14ac:dyDescent="0.3">
      <c r="B10" s="40" t="s">
        <v>28</v>
      </c>
      <c r="C10" s="41" t="s">
        <v>29</v>
      </c>
      <c r="D10" s="41"/>
      <c r="E10" s="42" t="s">
        <v>30</v>
      </c>
      <c r="F10" s="43" t="s">
        <v>17</v>
      </c>
      <c r="G10" s="44">
        <v>83298</v>
      </c>
      <c r="H10" s="45">
        <v>44404</v>
      </c>
      <c r="I10" s="45">
        <v>44515</v>
      </c>
      <c r="J10" s="51" t="s">
        <v>31</v>
      </c>
      <c r="K10" s="75">
        <f ca="1">SUMIFS($N10:$AG10,$N$2:$AG$2,"&lt;"&amp;EOMONTH($M$3,-1)+1)+SUMIF($N$2:$AG$2,EOMONTH($M$3,-1)+1,$N10:$AG10)/(MIN(I10,EOMONTH($M$3,0))-MAX(H10,EOMONTH($M$3,-1)+1)+1)*MAX(MIN($M$3,I10)-MAX(EOMONTH($M$3,-1)+1,H10)+1,0)</f>
        <v>0</v>
      </c>
      <c r="L10" s="59"/>
      <c r="M10" s="60"/>
      <c r="N10" s="47"/>
      <c r="O10" s="47"/>
      <c r="P10" s="47">
        <v>2000</v>
      </c>
      <c r="Q10" s="47">
        <v>8864.9565217390991</v>
      </c>
      <c r="R10" s="47">
        <f>36216.5217391304-12963.619047619</f>
        <v>23252.902691511401</v>
      </c>
      <c r="S10" s="47">
        <v>36216.521739130432</v>
      </c>
      <c r="T10" s="47">
        <v>12963.619047619</v>
      </c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8"/>
    </row>
    <row r="12" spans="2:33" x14ac:dyDescent="0.25">
      <c r="K12" s="72"/>
    </row>
    <row r="13" spans="2:33" x14ac:dyDescent="0.25">
      <c r="K13" s="72"/>
    </row>
    <row r="17" spans="2:33" ht="33.75" x14ac:dyDescent="0.5">
      <c r="B17" s="62" t="s">
        <v>32</v>
      </c>
      <c r="C17" s="63"/>
    </row>
    <row r="18" spans="2:33" ht="15.75" thickBot="1" x14ac:dyDescent="0.3"/>
    <row r="19" spans="2:33" ht="39.75" thickBot="1" x14ac:dyDescent="0.3">
      <c r="B19" s="1" t="s">
        <v>0</v>
      </c>
      <c r="C19" s="2" t="s">
        <v>1</v>
      </c>
      <c r="D19" s="3" t="s">
        <v>2</v>
      </c>
      <c r="E19" s="4" t="s">
        <v>3</v>
      </c>
      <c r="F19" s="5" t="s">
        <v>4</v>
      </c>
      <c r="G19" s="6" t="s">
        <v>5</v>
      </c>
      <c r="H19" s="5" t="s">
        <v>6</v>
      </c>
      <c r="I19" s="7" t="s">
        <v>7</v>
      </c>
      <c r="J19" s="53" t="s">
        <v>8</v>
      </c>
      <c r="K19" s="55" t="s">
        <v>9</v>
      </c>
      <c r="L19" s="7" t="s">
        <v>10</v>
      </c>
      <c r="M19" s="11" t="s">
        <v>11</v>
      </c>
      <c r="N19" s="8">
        <v>44317</v>
      </c>
      <c r="O19" s="9">
        <v>44348</v>
      </c>
      <c r="P19" s="9">
        <v>44378</v>
      </c>
      <c r="Q19" s="9">
        <v>44409</v>
      </c>
      <c r="R19" s="9">
        <v>44440</v>
      </c>
      <c r="S19" s="9">
        <v>44470</v>
      </c>
      <c r="T19" s="9">
        <v>44501</v>
      </c>
      <c r="U19" s="9">
        <v>44531</v>
      </c>
      <c r="V19" s="9">
        <v>44562</v>
      </c>
      <c r="W19" s="9">
        <v>44593</v>
      </c>
      <c r="X19" s="9">
        <v>44621</v>
      </c>
      <c r="Y19" s="9">
        <v>44652</v>
      </c>
      <c r="Z19" s="9">
        <v>44682</v>
      </c>
      <c r="AA19" s="9">
        <v>44713</v>
      </c>
      <c r="AB19" s="9">
        <v>44743</v>
      </c>
      <c r="AC19" s="9">
        <v>44774</v>
      </c>
      <c r="AD19" s="9">
        <v>44805</v>
      </c>
      <c r="AE19" s="9">
        <v>44835</v>
      </c>
      <c r="AF19" s="9">
        <v>44866</v>
      </c>
      <c r="AG19" s="10">
        <v>44896</v>
      </c>
    </row>
    <row r="20" spans="2:33" ht="19.5" x14ac:dyDescent="0.25">
      <c r="B20" s="12"/>
      <c r="C20" s="13"/>
      <c r="D20" s="13"/>
      <c r="E20" s="13"/>
      <c r="F20" s="14"/>
      <c r="G20" s="15"/>
      <c r="H20" s="16"/>
      <c r="I20" s="16"/>
      <c r="J20" s="54"/>
      <c r="K20" s="70" t="s">
        <v>12</v>
      </c>
      <c r="L20" s="71"/>
      <c r="M20" s="67">
        <f ca="1">TODAY()-1</f>
        <v>44401</v>
      </c>
      <c r="N20" s="17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9"/>
    </row>
    <row r="21" spans="2:33" ht="19.5" x14ac:dyDescent="0.25">
      <c r="B21" s="20" t="s">
        <v>13</v>
      </c>
      <c r="C21" s="21" t="s">
        <v>13</v>
      </c>
      <c r="D21" s="21"/>
      <c r="E21" s="21"/>
      <c r="F21" s="22"/>
      <c r="G21" s="23"/>
      <c r="H21" s="24"/>
      <c r="I21" s="24"/>
      <c r="J21" s="26"/>
      <c r="K21" s="57"/>
      <c r="L21" s="26"/>
      <c r="M21" s="25"/>
      <c r="N21" s="27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9"/>
    </row>
    <row r="22" spans="2:33" ht="19.5" x14ac:dyDescent="0.25">
      <c r="B22" s="30" t="s">
        <v>14</v>
      </c>
      <c r="C22" s="31" t="s">
        <v>14</v>
      </c>
      <c r="D22" s="31"/>
      <c r="E22" s="31"/>
      <c r="F22" s="32"/>
      <c r="G22" s="33"/>
      <c r="H22" s="34"/>
      <c r="I22" s="34"/>
      <c r="J22" s="36"/>
      <c r="K22" s="58"/>
      <c r="L22" s="36"/>
      <c r="M22" s="35"/>
      <c r="N22" s="37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9"/>
    </row>
    <row r="23" spans="2:33" ht="19.5" x14ac:dyDescent="0.25">
      <c r="B23" s="40" t="s">
        <v>15</v>
      </c>
      <c r="C23" s="41" t="s">
        <v>16</v>
      </c>
      <c r="D23" s="41"/>
      <c r="E23" s="42" t="s">
        <v>14</v>
      </c>
      <c r="F23" s="43" t="s">
        <v>17</v>
      </c>
      <c r="G23" s="44">
        <v>146000</v>
      </c>
      <c r="H23" s="66">
        <v>44358</v>
      </c>
      <c r="I23" s="66">
        <v>44385</v>
      </c>
      <c r="J23" s="51">
        <v>27</v>
      </c>
      <c r="K23" s="65">
        <v>146000</v>
      </c>
      <c r="L23" s="52"/>
      <c r="M23" s="46"/>
      <c r="N23" s="47"/>
      <c r="O23" s="47">
        <v>116800</v>
      </c>
      <c r="P23" s="47">
        <v>29200</v>
      </c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8"/>
    </row>
    <row r="24" spans="2:33" ht="19.5" x14ac:dyDescent="0.25">
      <c r="B24" s="30" t="s">
        <v>18</v>
      </c>
      <c r="C24" s="31" t="s">
        <v>18</v>
      </c>
      <c r="D24" s="31"/>
      <c r="E24" s="31"/>
      <c r="F24" s="32"/>
      <c r="G24" s="33"/>
      <c r="H24" s="34"/>
      <c r="I24" s="34"/>
      <c r="J24" s="36"/>
      <c r="K24" s="58"/>
      <c r="L24" s="36"/>
      <c r="M24" s="35"/>
      <c r="N24" s="37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9"/>
    </row>
    <row r="25" spans="2:33" ht="19.5" x14ac:dyDescent="0.25">
      <c r="B25" s="40" t="s">
        <v>19</v>
      </c>
      <c r="C25" s="41" t="s">
        <v>20</v>
      </c>
      <c r="D25" s="41"/>
      <c r="E25" s="42" t="s">
        <v>21</v>
      </c>
      <c r="F25" s="43" t="s">
        <v>22</v>
      </c>
      <c r="G25" s="44">
        <v>113868</v>
      </c>
      <c r="H25" s="66">
        <v>44387</v>
      </c>
      <c r="I25" s="66">
        <v>44505</v>
      </c>
      <c r="J25" s="51" t="s">
        <v>23</v>
      </c>
      <c r="K25" s="64">
        <v>8066</v>
      </c>
      <c r="L25" s="52"/>
      <c r="M25" s="46"/>
      <c r="N25" s="47"/>
      <c r="O25" s="49"/>
      <c r="P25" s="47">
        <v>12100</v>
      </c>
      <c r="Q25" s="47">
        <f>38614.3224369748-0.003109244</f>
        <v>38614.319327730802</v>
      </c>
      <c r="R25" s="47">
        <v>28706.218487394955</v>
      </c>
      <c r="S25" s="47">
        <v>29663.092436974788</v>
      </c>
      <c r="T25" s="47">
        <v>4784.3697478991598</v>
      </c>
      <c r="U25" s="47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50"/>
    </row>
    <row r="26" spans="2:33" ht="19.5" x14ac:dyDescent="0.25">
      <c r="B26" s="40" t="s">
        <v>24</v>
      </c>
      <c r="C26" s="41" t="s">
        <v>25</v>
      </c>
      <c r="D26" s="41"/>
      <c r="E26" s="42" t="s">
        <v>26</v>
      </c>
      <c r="F26" s="43" t="s">
        <v>22</v>
      </c>
      <c r="G26" s="44">
        <v>136118</v>
      </c>
      <c r="H26" s="66">
        <v>44387</v>
      </c>
      <c r="I26" s="66">
        <v>44512</v>
      </c>
      <c r="J26" s="51" t="s">
        <v>27</v>
      </c>
      <c r="K26" s="64">
        <v>7663</v>
      </c>
      <c r="L26" s="52"/>
      <c r="M26" s="46"/>
      <c r="N26" s="47"/>
      <c r="O26" s="47"/>
      <c r="P26" s="47">
        <v>11495</v>
      </c>
      <c r="Q26" s="47">
        <v>36489.349206349201</v>
      </c>
      <c r="R26" s="47">
        <v>37680.247619047601</v>
      </c>
      <c r="S26" s="47">
        <v>37489.784</v>
      </c>
      <c r="T26" s="47">
        <v>12963.619047619046</v>
      </c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8"/>
    </row>
    <row r="27" spans="2:33" ht="20.25" thickBot="1" x14ac:dyDescent="0.3">
      <c r="B27" s="40" t="s">
        <v>28</v>
      </c>
      <c r="C27" s="41" t="s">
        <v>29</v>
      </c>
      <c r="D27" s="41"/>
      <c r="E27" s="42" t="s">
        <v>30</v>
      </c>
      <c r="F27" s="43" t="s">
        <v>17</v>
      </c>
      <c r="G27" s="44">
        <v>83298</v>
      </c>
      <c r="H27" s="66">
        <v>44404</v>
      </c>
      <c r="I27" s="66">
        <v>44515</v>
      </c>
      <c r="J27" s="51" t="s">
        <v>31</v>
      </c>
      <c r="K27" s="68">
        <v>0</v>
      </c>
      <c r="L27" s="59"/>
      <c r="M27" s="60"/>
      <c r="N27" s="47"/>
      <c r="O27" s="47"/>
      <c r="P27" s="47">
        <v>2000</v>
      </c>
      <c r="Q27" s="47">
        <v>8864.9565217390991</v>
      </c>
      <c r="R27" s="47">
        <f>36216.5217391304-12963.619047619</f>
        <v>23252.902691511401</v>
      </c>
      <c r="S27" s="47">
        <v>36216.521739130432</v>
      </c>
      <c r="T27" s="47">
        <v>12963.619047619</v>
      </c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8"/>
    </row>
    <row r="29" spans="2:33" s="61" customFormat="1" ht="23.25" x14ac:dyDescent="0.35"/>
    <row r="30" spans="2:33" s="61" customFormat="1" ht="23.25" x14ac:dyDescent="0.35">
      <c r="B30" s="61" t="s">
        <v>33</v>
      </c>
    </row>
    <row r="31" spans="2:33" s="61" customFormat="1" ht="23.25" x14ac:dyDescent="0.35"/>
    <row r="32" spans="2:33" s="61" customFormat="1" ht="23.25" x14ac:dyDescent="0.35">
      <c r="B32" s="69" t="s">
        <v>34</v>
      </c>
    </row>
    <row r="33" spans="2:15" s="61" customFormat="1" ht="23.25" x14ac:dyDescent="0.35">
      <c r="B33" s="61" t="s">
        <v>35</v>
      </c>
      <c r="G33" s="73" t="s">
        <v>37</v>
      </c>
      <c r="J33" s="73">
        <v>550</v>
      </c>
      <c r="M33" s="74" t="s">
        <v>38</v>
      </c>
      <c r="N33" s="74" t="s">
        <v>39</v>
      </c>
      <c r="O33" s="73">
        <v>8250</v>
      </c>
    </row>
    <row r="34" spans="2:15" s="61" customFormat="1" ht="23.25" x14ac:dyDescent="0.35"/>
    <row r="35" spans="2:15" s="61" customFormat="1" ht="23.25" x14ac:dyDescent="0.35">
      <c r="B35" s="61" t="s">
        <v>36</v>
      </c>
    </row>
    <row r="36" spans="2:15" s="61" customFormat="1" ht="23.25" x14ac:dyDescent="0.35"/>
    <row r="37" spans="2:15" s="61" customFormat="1" ht="23.25" x14ac:dyDescent="0.35"/>
    <row r="38" spans="2:15" s="61" customFormat="1" ht="23.25" x14ac:dyDescent="0.35"/>
    <row r="39" spans="2:15" s="61" customFormat="1" ht="23.25" x14ac:dyDescent="0.35"/>
    <row r="40" spans="2:15" s="61" customFormat="1" ht="23.25" x14ac:dyDescent="0.35"/>
    <row r="41" spans="2:15" s="61" customFormat="1" ht="23.25" x14ac:dyDescent="0.35"/>
    <row r="42" spans="2:15" s="61" customFormat="1" ht="23.25" x14ac:dyDescent="0.35"/>
    <row r="43" spans="2:15" s="61" customFormat="1" ht="23.25" x14ac:dyDescent="0.35"/>
    <row r="44" spans="2:15" s="61" customFormat="1" ht="23.25" x14ac:dyDescent="0.35"/>
    <row r="45" spans="2:15" s="61" customFormat="1" ht="23.25" x14ac:dyDescent="0.35"/>
  </sheetData>
  <mergeCells count="2">
    <mergeCell ref="K3:L3"/>
    <mergeCell ref="K20:L20"/>
  </mergeCells>
  <conditionalFormatting sqref="N4:AG5 N7:AG7">
    <cfRule type="cellIs" dxfId="9" priority="10" operator="notEqual">
      <formula>0</formula>
    </cfRule>
  </conditionalFormatting>
  <conditionalFormatting sqref="O6:AG6">
    <cfRule type="cellIs" dxfId="8" priority="9" operator="notEqual">
      <formula>0</formula>
    </cfRule>
  </conditionalFormatting>
  <conditionalFormatting sqref="O8:AG10">
    <cfRule type="cellIs" dxfId="7" priority="8" operator="notEqual">
      <formula>0</formula>
    </cfRule>
  </conditionalFormatting>
  <conditionalFormatting sqref="N8:N10">
    <cfRule type="cellIs" dxfId="6" priority="7" operator="notEqual">
      <formula>0</formula>
    </cfRule>
  </conditionalFormatting>
  <conditionalFormatting sqref="N6">
    <cfRule type="cellIs" dxfId="5" priority="6" operator="notEqual">
      <formula>0</formula>
    </cfRule>
  </conditionalFormatting>
  <conditionalFormatting sqref="N23">
    <cfRule type="cellIs" dxfId="4" priority="1" operator="notEqual">
      <formula>0</formula>
    </cfRule>
  </conditionalFormatting>
  <conditionalFormatting sqref="N21:AG22 N24:AG24">
    <cfRule type="cellIs" dxfId="3" priority="5" operator="notEqual">
      <formula>0</formula>
    </cfRule>
  </conditionalFormatting>
  <conditionalFormatting sqref="O23:AG23">
    <cfRule type="cellIs" dxfId="2" priority="4" operator="notEqual">
      <formula>0</formula>
    </cfRule>
  </conditionalFormatting>
  <conditionalFormatting sqref="O25:AG27">
    <cfRule type="cellIs" dxfId="1" priority="3" operator="notEqual">
      <formula>0</formula>
    </cfRule>
  </conditionalFormatting>
  <conditionalFormatting sqref="N25:N27">
    <cfRule type="cellIs" dxfId="0" priority="2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Семерня Никита Николаевич</dc:creator>
  <cp:lastModifiedBy>Elena</cp:lastModifiedBy>
  <dcterms:created xsi:type="dcterms:W3CDTF">2021-07-25T07:50:09Z</dcterms:created>
  <dcterms:modified xsi:type="dcterms:W3CDTF">2021-07-25T13:22:21Z</dcterms:modified>
</cp:coreProperties>
</file>