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R7" i="1"/>
  <c r="Q7" i="1"/>
  <c r="P7" i="1"/>
  <c r="O7" i="1"/>
  <c r="N7" i="1"/>
  <c r="M7" i="1"/>
  <c r="L7" i="1"/>
  <c r="K7" i="1"/>
  <c r="J7" i="1"/>
  <c r="I7" i="1"/>
  <c r="H7" i="1"/>
  <c r="G7" i="1"/>
  <c r="S5" i="1"/>
  <c r="R5" i="1"/>
  <c r="Q5" i="1"/>
  <c r="P5" i="1"/>
  <c r="O5" i="1"/>
  <c r="N5" i="1"/>
  <c r="M5" i="1"/>
  <c r="L5" i="1"/>
  <c r="K5" i="1"/>
  <c r="J5" i="1"/>
  <c r="I5" i="1"/>
  <c r="H5" i="1"/>
  <c r="G5" i="1"/>
  <c r="S3" i="1"/>
  <c r="R3" i="1"/>
  <c r="Q3" i="1"/>
  <c r="P3" i="1"/>
  <c r="O3" i="1"/>
  <c r="N3" i="1"/>
  <c r="M3" i="1"/>
  <c r="L3" i="1"/>
  <c r="K3" i="1"/>
  <c r="J3" i="1"/>
  <c r="I3" i="1"/>
  <c r="G3" i="1"/>
  <c r="H3" i="1"/>
  <c r="H9" i="1"/>
  <c r="G9" i="1"/>
  <c r="I9" i="1"/>
  <c r="J9" i="1"/>
  <c r="K9" i="1"/>
  <c r="L9" i="1"/>
  <c r="M9" i="1"/>
  <c r="N9" i="1"/>
  <c r="O9" i="1"/>
  <c r="H10" i="1"/>
  <c r="G10" i="1"/>
  <c r="G13" i="1" a="1"/>
  <c r="G13" i="1" s="1"/>
  <c r="G11" i="1" a="1"/>
  <c r="G11" i="1" s="1"/>
  <c r="E3" i="1" l="1"/>
</calcChain>
</file>

<file path=xl/sharedStrings.xml><?xml version="1.0" encoding="utf-8"?>
<sst xmlns="http://schemas.openxmlformats.org/spreadsheetml/2006/main" count="33" uniqueCount="27">
  <si>
    <t>Кассы</t>
  </si>
  <si>
    <t>Июль 2020</t>
  </si>
  <si>
    <t>Август 2020</t>
  </si>
  <si>
    <t>Декабрь 2020</t>
  </si>
  <si>
    <t>Январь 2021</t>
  </si>
  <si>
    <t>Участок: Аппарат АУР</t>
  </si>
  <si>
    <t>Июнь 2021</t>
  </si>
  <si>
    <t>2020г.</t>
  </si>
  <si>
    <t>2021г.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</si>
  <si>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</si>
  <si>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</si>
  <si>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</si>
  <si>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</si>
  <si>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</si>
  <si>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</si>
  <si>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</si>
  <si>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</si>
  <si>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</si>
  <si>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</si>
  <si>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</si>
  <si>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</si>
  <si>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</si>
  <si>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ПУТЬРЕМ</t>
  </si>
  <si>
    <t>Николай</t>
  </si>
  <si>
    <t>Наташа</t>
  </si>
  <si>
    <t>Юра</t>
  </si>
  <si>
    <t>ПОМОГИТЕ ПОЖАЛУЙСТА РАСПРЕДЕЛИТЬ СУММЫ ПО ИМЕНИ И ПО МЕСЯЦАМ.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</si>
</sst>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BF9EC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left" vertical="top" wrapText="1" indent="6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2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4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4" borderId="2" xfId="0" applyFont="1" applyFill="1" applyBorder="1"/>
    <xf numFmtId="4" fontId="2" fillId="4" borderId="2" xfId="0" applyNumberFormat="1" applyFont="1" applyFill="1" applyBorder="1"/>
    <xf numFmtId="2" fontId="2" fillId="4" borderId="2" xfId="0" applyNumberFormat="1" applyFont="1" applyFill="1" applyBorder="1"/>
    <xf numFmtId="0" fontId="0" fillId="3" borderId="1" xfId="0" applyFill="1" applyBorder="1" applyAlignment="1">
      <alignment horizontal="left" vertical="top" wrapText="1" indent="6"/>
    </xf>
    <xf numFmtId="4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 indent="8"/>
    </xf>
    <xf numFmtId="0" fontId="0" fillId="3" borderId="1" xfId="0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 wrapText="1" indent="6"/>
    </xf>
    <xf numFmtId="4" fontId="0" fillId="5" borderId="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 indent="8"/>
    </xf>
    <xf numFmtId="0" fontId="0" fillId="5" borderId="1" xfId="0" applyFill="1" applyBorder="1" applyAlignment="1">
      <alignment horizontal="left" vertical="top" wrapText="1"/>
    </xf>
    <xf numFmtId="2" fontId="0" fillId="5" borderId="1" xfId="0" applyNumberForma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quotePrefix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171450</xdr:rowOff>
    </xdr:from>
    <xdr:to>
      <xdr:col>6</xdr:col>
      <xdr:colOff>400050</xdr:colOff>
      <xdr:row>2</xdr:row>
      <xdr:rowOff>171451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1F25DFB-4F24-4E4F-9788-DBF244596CF8}"/>
            </a:ext>
          </a:extLst>
        </xdr:cNvPr>
        <xdr:cNvCxnSpPr/>
      </xdr:nvCxnSpPr>
      <xdr:spPr>
        <a:xfrm flipV="1">
          <a:off x="4838700" y="647700"/>
          <a:ext cx="48672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2543175</xdr:colOff>
      <xdr:row>0</xdr:row>
      <xdr:rowOff>57150</xdr:rowOff>
    </xdr:from>
    <xdr:to>
      <xdr:col>4</xdr:col>
      <xdr:colOff>485775</xdr:colOff>
      <xdr:row>2</xdr:row>
      <xdr:rowOff>38100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78A34F46-1325-4E65-9D2B-E1D2928784A0}"/>
            </a:ext>
          </a:extLst>
        </xdr:cNvPr>
        <xdr:cNvCxnSpPr/>
      </xdr:nvCxnSpPr>
      <xdr:spPr>
        <a:xfrm>
          <a:off x="2543175" y="57150"/>
          <a:ext cx="50863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E13" sqref="E13"/>
    </sheetView>
  </sheetViews>
  <sheetFormatPr defaultRowHeight="15" x14ac:dyDescent="0.25"/>
  <cols>
    <col min="1" max="1" width="68" customWidth="1"/>
    <col min="2" max="3" width="15" customWidth="1"/>
    <col min="5" max="5" width="16.140625" customWidth="1"/>
    <col min="6" max="6" width="16.28515625" customWidth="1"/>
    <col min="8" max="8" width="10.42578125" bestFit="1" customWidth="1"/>
    <col min="10" max="10" width="10.7109375" customWidth="1"/>
  </cols>
  <sheetData>
    <row r="1" spans="1:19" ht="18.75" x14ac:dyDescent="0.3">
      <c r="A1" s="17" t="s">
        <v>24</v>
      </c>
      <c r="B1" s="18">
        <v>1939.03</v>
      </c>
      <c r="C1" s="19"/>
      <c r="F1" s="10"/>
      <c r="G1" s="30" t="s">
        <v>7</v>
      </c>
      <c r="H1" s="30"/>
      <c r="I1" s="30"/>
      <c r="J1" s="30"/>
      <c r="K1" s="30"/>
      <c r="L1" s="30"/>
      <c r="M1" s="30"/>
      <c r="N1" s="31" t="s">
        <v>8</v>
      </c>
      <c r="O1" s="31"/>
      <c r="P1" s="31"/>
      <c r="Q1" s="31"/>
      <c r="R1" s="31"/>
      <c r="S1" s="31"/>
    </row>
    <row r="2" spans="1:19" ht="18.75" x14ac:dyDescent="0.3">
      <c r="A2" s="20" t="s">
        <v>0</v>
      </c>
      <c r="B2" s="18">
        <v>1939.03</v>
      </c>
      <c r="C2" s="19"/>
      <c r="F2" s="10"/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</row>
    <row r="3" spans="1:19" ht="18.75" x14ac:dyDescent="0.3">
      <c r="A3" s="21" t="s">
        <v>1</v>
      </c>
      <c r="B3" s="18">
        <v>1036.1099999999999</v>
      </c>
      <c r="C3" s="19"/>
      <c r="E3" s="32" t="str">
        <f>A1</f>
        <v>Наташа</v>
      </c>
      <c r="F3" s="33"/>
      <c r="G3" s="13">
        <f>SUMPRODUCT((G$2&amp;" "&amp;LEFTB(LOOKUP("яяя",$G$1:G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H3" s="13">
        <f>SUMPRODUCT((H$2&amp;" "&amp;LEFTB(LOOKUP("яяя",$G$1:H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1036.1099999999999</v>
      </c>
      <c r="I3" s="13">
        <f>SUMPRODUCT((I$2&amp;" "&amp;LEFTB(LOOKUP("яяя",$G$1:I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902.92</v>
      </c>
      <c r="J3" s="13">
        <f>SUMPRODUCT((J$2&amp;" "&amp;LEFTB(LOOKUP("яяя",$G$1:J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K3" s="13">
        <f>SUMPRODUCT((K$2&amp;" "&amp;LEFTB(LOOKUP("яяя",$G$1:K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L3" s="13">
        <f>SUMPRODUCT((L$2&amp;" "&amp;LEFTB(LOOKUP("яяя",$G$1:L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M3" s="13">
        <f>SUMPRODUCT((M$2&amp;" "&amp;LEFTB(LOOKUP("яяя",$G$1:M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N3" s="14">
        <f>SUMPRODUCT((N$2&amp;" "&amp;LEFTB(LOOKUP("яяя",$G$1:N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O3" s="14">
        <f>SUMPRODUCT((O$2&amp;" "&amp;LEFTB(LOOKUP("яяя",$G$1:O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P3" s="14">
        <f>SUMPRODUCT((P$2&amp;" "&amp;LEFTB(LOOKUP("яяя",$G$1:P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Q3" s="14">
        <f>SUMPRODUCT((Q$2&amp;" "&amp;LEFTB(LOOKUP("яяя",$G$1:Q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R3" s="14">
        <f>SUMPRODUCT((R$2&amp;" "&amp;LEFTB(LOOKUP("яяя",$G$1:R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S3" s="14">
        <f>SUMPRODUCT((S$2&amp;" "&amp;LEFTB(LOOKUP("яяя",$G$1:S$1),4)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</row>
    <row r="4" spans="1:19" ht="18.75" x14ac:dyDescent="0.3">
      <c r="A4" s="35" t="s">
        <v>2</v>
      </c>
      <c r="B4" s="22">
        <v>902.92</v>
      </c>
      <c r="C4" s="19"/>
      <c r="E4" s="29"/>
      <c r="F4" s="34"/>
      <c r="G4" s="13"/>
      <c r="H4" s="13"/>
      <c r="I4" s="13"/>
      <c r="J4" s="13"/>
      <c r="K4" s="13"/>
      <c r="L4" s="13"/>
      <c r="M4" s="13"/>
      <c r="N4" s="14"/>
      <c r="O4" s="14"/>
      <c r="P4" s="15"/>
      <c r="Q4" s="16"/>
      <c r="R4" s="14"/>
      <c r="S4" s="14"/>
    </row>
    <row r="5" spans="1:19" ht="18.75" x14ac:dyDescent="0.3">
      <c r="A5" s="23" t="s">
        <v>25</v>
      </c>
      <c r="B5" s="24">
        <v>5235.7700000000004</v>
      </c>
      <c r="C5" s="25"/>
      <c r="E5" s="29" t="s">
        <v>25</v>
      </c>
      <c r="F5" s="34"/>
      <c r="G5" s="13">
        <f>SUMPRODUCT((G$2&amp;" "&amp;LEFTB(LOOKUP("яяя",$G$1:G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H5" s="13">
        <f>SUMPRODUCT((H$2&amp;" "&amp;LEFTB(LOOKUP("яяя",$G$1:H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1567.05</v>
      </c>
      <c r="I5" s="13">
        <f>SUMPRODUCT((I$2&amp;" "&amp;LEFTB(LOOKUP("яяя",$G$1:I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966.76</v>
      </c>
      <c r="J5" s="13">
        <f>SUMPRODUCT((J$2&amp;" "&amp;LEFTB(LOOKUP("яяя",$G$1:J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K5" s="13">
        <f>SUMPRODUCT((K$2&amp;" "&amp;LEFTB(LOOKUP("яяя",$G$1:K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L5" s="13">
        <f>SUMPRODUCT((L$2&amp;" "&amp;LEFTB(LOOKUP("яяя",$G$1:L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M5" s="13">
        <f>SUMPRODUCT((M$2&amp;" "&amp;LEFTB(LOOKUP("яяя",$G$1:M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1254.04</v>
      </c>
      <c r="N5" s="14">
        <f>SUMPRODUCT((N$2&amp;" "&amp;LEFTB(LOOKUP("яяя",$G$1:N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1447.92</v>
      </c>
      <c r="O5" s="14">
        <f>SUMPRODUCT((O$2&amp;" "&amp;LEFTB(LOOKUP("яяя",$G$1:O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P5" s="14">
        <f>SUMPRODUCT((P$2&amp;" "&amp;LEFTB(LOOKUP("яяя",$G$1:P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Q5" s="14">
        <f>SUMPRODUCT((Q$2&amp;" "&amp;LEFTB(LOOKUP("яяя",$G$1:Q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R5" s="14">
        <f>SUMPRODUCT((R$2&amp;" "&amp;LEFTB(LOOKUP("яяя",$G$1:R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  <c r="S5" s="14">
        <f>SUMPRODUCT((S$2&amp;" "&amp;LEFTB(LOOKUP("яяя",$G$1:S$1),4)=INDEX($A:$A,MATCH($E5,$A:$A,)):INDEX($A:$A,IFERROR(MATCH($E5,$A:$A,)-1+_xlfn.AGGREGATE(15,6,MATCH($E$3:$F$7,INDEX($A:$A,MATCH($E5,$A:$A,)+1):$A$999,),1),99)))*INDEX($B:$B,MATCH($E5,$A:$A,)):INDEX($B:$B,IFERROR(MATCH($E5,$A:$A,)-1+_xlfn.AGGREGATE(15,6,MATCH($E$3:$F$7,INDEX($A:$A,MATCH($E5,$A:$A,)+1):$A$999,),1),99)))</f>
        <v>0</v>
      </c>
    </row>
    <row r="6" spans="1:19" ht="18.75" x14ac:dyDescent="0.3">
      <c r="A6" s="26" t="s">
        <v>0</v>
      </c>
      <c r="B6" s="24">
        <v>5235.7700000000004</v>
      </c>
      <c r="C6" s="25"/>
      <c r="F6" s="10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</row>
    <row r="7" spans="1:19" ht="18.75" x14ac:dyDescent="0.3">
      <c r="A7" s="27" t="s">
        <v>1</v>
      </c>
      <c r="B7" s="24">
        <v>1567.05</v>
      </c>
      <c r="C7" s="25"/>
      <c r="E7" s="29" t="s">
        <v>23</v>
      </c>
      <c r="F7" s="34"/>
      <c r="G7" s="13">
        <f>SUMPRODUCT((G$2&amp;" "&amp;LEFTB(LOOKUP("яяя",$G$1:G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H7" s="13">
        <f>SUMPRODUCT((H$2&amp;" "&amp;LEFTB(LOOKUP("яяя",$G$1:H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I7" s="13">
        <f>SUMPRODUCT((I$2&amp;" "&amp;LEFTB(LOOKUP("яяя",$G$1:I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J7" s="13">
        <f>SUMPRODUCT((J$2&amp;" "&amp;LEFTB(LOOKUP("яяя",$G$1:J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K7" s="13">
        <f>SUMPRODUCT((K$2&amp;" "&amp;LEFTB(LOOKUP("яяя",$G$1:K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L7" s="13">
        <f>SUMPRODUCT((L$2&amp;" "&amp;LEFTB(LOOKUP("яяя",$G$1:L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M7" s="13">
        <f>SUMPRODUCT((M$2&amp;" "&amp;LEFTB(LOOKUP("яяя",$G$1:M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N7" s="14">
        <f>SUMPRODUCT((N$2&amp;" "&amp;LEFTB(LOOKUP("яяя",$G$1:N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O7" s="14">
        <f>SUMPRODUCT((O$2&amp;" "&amp;LEFTB(LOOKUP("яяя",$G$1:O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P7" s="14">
        <f>SUMPRODUCT((P$2&amp;" "&amp;LEFTB(LOOKUP("яяя",$G$1:P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Q7" s="14">
        <f>SUMPRODUCT((Q$2&amp;" "&amp;LEFTB(LOOKUP("яяя",$G$1:Q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R7" s="14">
        <f>SUMPRODUCT((R$2&amp;" "&amp;LEFTB(LOOKUP("яяя",$G$1:R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0</v>
      </c>
      <c r="S7" s="14">
        <f>SUMPRODUCT((S$2&amp;" "&amp;LEFTB(LOOKUP("яяя",$G$1:S$1),4)=INDEX($A:$A,MATCH($E7,$A:$A,)):INDEX($A:$A,IFERROR(MATCH($E7,$A:$A,)-1+_xlfn.AGGREGATE(15,6,MATCH($E$3:$F$7,INDEX($A:$A,MATCH($E7,$A:$A,)+1):$A$999,),1),99)))*INDEX($B:$B,MATCH($E7,$A:$A,)):INDEX($B:$B,IFERROR(MATCH($E7,$A:$A,)-1+_xlfn.AGGREGATE(15,6,MATCH($E$3:$F$7,INDEX($A:$A,MATCH($E7,$A:$A,)+1):$A$999,),1),99)))</f>
        <v>8337.5</v>
      </c>
    </row>
    <row r="8" spans="1:19" x14ac:dyDescent="0.25">
      <c r="A8" s="27" t="s">
        <v>2</v>
      </c>
      <c r="B8" s="28">
        <v>966.76</v>
      </c>
      <c r="C8" s="25"/>
    </row>
    <row r="9" spans="1:19" x14ac:dyDescent="0.25">
      <c r="A9" s="27" t="s">
        <v>3</v>
      </c>
      <c r="B9" s="24">
        <v>1254.04</v>
      </c>
      <c r="C9" s="25"/>
      <c r="G9" t="e">
        <f>INDEX($A:$A,MATCH($E3,$A:$A,)):INDEX($A:$A,IFERROR(MATCH($E3,$A:$A,)-1+_xlfn.AGGREGATE(15,6,MATCH($E$3:$F$7,INDEX($A:$A,MATCH($E3,$A:$A,)+1):$A$999,),1),99))</f>
        <v>#VALUE!</v>
      </c>
      <c r="H9" t="str">
        <f>LOOKUP("яяя",$G$1:H$1)</f>
        <v>2020г.</v>
      </c>
      <c r="I9" t="str">
        <f>LOOKUP("яяя",$G$1:I$1)</f>
        <v>2020г.</v>
      </c>
      <c r="J9" t="str">
        <f>LOOKUP("яяя",$G$1:J$1)</f>
        <v>2020г.</v>
      </c>
      <c r="K9" t="str">
        <f>LOOKUP("яяя",$G$1:K$1)</f>
        <v>2020г.</v>
      </c>
      <c r="L9" t="str">
        <f>LOOKUP("яяя",$G$1:L$1)</f>
        <v>2020г.</v>
      </c>
      <c r="M9" t="str">
        <f>LOOKUP("яяя",$G$1:M$1)</f>
        <v>2020г.</v>
      </c>
      <c r="N9" t="str">
        <f>LOOKUP("яяя",$G$1:N$1)</f>
        <v>2021г.</v>
      </c>
      <c r="O9" t="str">
        <f>LOOKUP("яяя",$G$1:O$1)</f>
        <v>2021г.</v>
      </c>
    </row>
    <row r="10" spans="1:19" x14ac:dyDescent="0.25">
      <c r="A10" s="27" t="s">
        <v>4</v>
      </c>
      <c r="B10" s="24">
        <v>1447.92</v>
      </c>
      <c r="C10" s="25"/>
      <c r="G10">
        <f>SUMPRODUCT((G2&amp;" "&amp;2020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0</v>
      </c>
      <c r="H10">
        <f>SUMPRODUCT((H2&amp;" "&amp;2020=INDEX($A:$A,MATCH($E3,$A:$A,)):INDEX($A:$A,IFERROR(MATCH($E3,$A:$A,)-1+_xlfn.AGGREGATE(15,6,MATCH($E$3:$F$7,INDEX($A:$A,MATCH($E3,$A:$A,)+1):$A$999,),1),99)))*INDEX($B:$B,MATCH($E3,$A:$A,)):INDEX($B:$B,IFERROR(MATCH($E3,$A:$A,)-1+_xlfn.AGGREGATE(15,6,MATCH($E$3:$F$7,INDEX($A:$A,MATCH($E3,$A:$A,)+1):$A$999,),1),99)))</f>
        <v>1036.1099999999999</v>
      </c>
    </row>
    <row r="11" spans="1:19" x14ac:dyDescent="0.25">
      <c r="A11" s="6" t="s">
        <v>22</v>
      </c>
      <c r="B11" s="7">
        <v>8337.5</v>
      </c>
      <c r="C11" s="8"/>
      <c r="G11" t="str">
        <f t="array" ref="G11">INDEX($A:$A,MATCH($E5,$A:$A,)):INDEX($A:$A,IFERROR(MATCH($E5,$A:$A,)-1+_xlfn.AGGREGATE(15,6,MATCH($E$3:$F$7,INDEX($A:$A,MATCH($E5,$A:$A,)+1):$A$999,),1),99))</f>
        <v>Юра</v>
      </c>
    </row>
    <row r="12" spans="1:19" ht="26.25" customHeight="1" x14ac:dyDescent="0.25">
      <c r="A12" s="9" t="s">
        <v>5</v>
      </c>
      <c r="B12" s="7">
        <v>8337.5</v>
      </c>
      <c r="C12" s="8"/>
    </row>
    <row r="13" spans="1:19" x14ac:dyDescent="0.25">
      <c r="A13" s="1" t="s">
        <v>23</v>
      </c>
      <c r="B13" s="2">
        <v>8337.5</v>
      </c>
      <c r="C13" s="3"/>
      <c r="G13" t="str">
        <f t="array" ref="G13">INDEX($A:$A,MATCH($E7,$A:$A,)):INDEX($A:$A,IFERROR(MATCH($E7,$A:$A,)-1+_xlfn.AGGREGATE(15,6,MATCH($E$3:$F$7,INDEX($A:$A,MATCH($E7,$A:$A,)+1):$A$999,),1),99))</f>
        <v>Николай</v>
      </c>
    </row>
    <row r="14" spans="1:19" x14ac:dyDescent="0.25">
      <c r="A14" s="4" t="s">
        <v>5</v>
      </c>
      <c r="B14" s="2">
        <v>8337.5</v>
      </c>
      <c r="C14" s="3"/>
    </row>
    <row r="15" spans="1:19" x14ac:dyDescent="0.25">
      <c r="A15" s="5" t="s">
        <v>6</v>
      </c>
      <c r="B15" s="2">
        <v>8337.5</v>
      </c>
      <c r="C15" s="3"/>
    </row>
    <row r="16" spans="1:19" x14ac:dyDescent="0.25">
      <c r="E16" s="29" t="s">
        <v>26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5:16" x14ac:dyDescent="0.25"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5:16" x14ac:dyDescent="0.25"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5:16" x14ac:dyDescent="0.25"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5:16" x14ac:dyDescent="0.25"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5:16" x14ac:dyDescent="0.25"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5:16" x14ac:dyDescent="0.25"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5:16" x14ac:dyDescent="0.25"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5:16" x14ac:dyDescent="0.25"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5:16" x14ac:dyDescent="0.25"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5:16" x14ac:dyDescent="0.25"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5:16" x14ac:dyDescent="0.25"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5:16" x14ac:dyDescent="0.25"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</sheetData>
  <mergeCells count="7">
    <mergeCell ref="E16:P28"/>
    <mergeCell ref="G1:M1"/>
    <mergeCell ref="N1:S1"/>
    <mergeCell ref="E3:F3"/>
    <mergeCell ref="E4:F4"/>
    <mergeCell ref="E5:F5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Толчеева Зоя Николаевна</dc:creator>
  <cp:lastModifiedBy>Белых Сергей Алексеевич</cp:lastModifiedBy>
  <dcterms:created xsi:type="dcterms:W3CDTF">2015-06-05T18:19:34Z</dcterms:created>
  <dcterms:modified xsi:type="dcterms:W3CDTF">2021-07-19T08:29:08Z</dcterms:modified>
</cp:coreProperties>
</file>