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ernyaNN\Desktop\Диспетчерская\1. Отчёты\0. ГПР и тп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Q8" i="1"/>
  <c r="M3" i="1"/>
  <c r="K6" i="1" s="1"/>
  <c r="K9" i="1" l="1"/>
  <c r="K10" i="1"/>
  <c r="K8" i="1"/>
</calcChain>
</file>

<file path=xl/sharedStrings.xml><?xml version="1.0" encoding="utf-8"?>
<sst xmlns="http://schemas.openxmlformats.org/spreadsheetml/2006/main" count="38" uniqueCount="32">
  <si>
    <t>Идентификатор работы</t>
  </si>
  <si>
    <t>№ п/п</t>
  </si>
  <si>
    <t>Шифр рабочей документации</t>
  </si>
  <si>
    <t>Название работы</t>
  </si>
  <si>
    <t>Ед. Изм.</t>
  </si>
  <si>
    <t>Плановое количество</t>
  </si>
  <si>
    <t>Начало</t>
  </si>
  <si>
    <t>Окончание</t>
  </si>
  <si>
    <t>Количество дней</t>
  </si>
  <si>
    <t>ПЛАН</t>
  </si>
  <si>
    <t>ФАКТ</t>
  </si>
  <si>
    <t>∆</t>
  </si>
  <si>
    <t>По состоянию на:</t>
  </si>
  <si>
    <t xml:space="preserve">      Генеральный план</t>
  </si>
  <si>
    <t>Лесорасчистка</t>
  </si>
  <si>
    <t>A1040</t>
  </si>
  <si>
    <t>01.02.01.01.01</t>
  </si>
  <si>
    <t>м2</t>
  </si>
  <si>
    <t>Организация рельефа</t>
  </si>
  <si>
    <t>A1050</t>
  </si>
  <si>
    <t>01.02.01.02.01</t>
  </si>
  <si>
    <t>Разработка грунта</t>
  </si>
  <si>
    <t>м3</t>
  </si>
  <si>
    <t>119</t>
  </si>
  <si>
    <t>A1060</t>
  </si>
  <si>
    <t>01.02.01.02.02</t>
  </si>
  <si>
    <t>Устройство насыпи</t>
  </si>
  <si>
    <t>126</t>
  </si>
  <si>
    <t>A1070</t>
  </si>
  <si>
    <t>01.02.01.02.03</t>
  </si>
  <si>
    <t>Планировка насыпи/откосов</t>
  </si>
  <si>
    <t>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</si>
</sst>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Franklin Gothic Book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Franklin Gothic Book"/>
      <family val="2"/>
      <charset val="204"/>
    </font>
    <font>
      <b/>
      <sz val="14"/>
      <color theme="0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/>
    </xf>
    <xf numFmtId="15" fontId="2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43" fontId="5" fillId="3" borderId="8" xfId="1" applyNumberFormat="1" applyFont="1" applyFill="1" applyBorder="1" applyAlignment="1">
      <alignment horizontal="center" vertical="center"/>
    </xf>
    <xf numFmtId="15" fontId="5" fillId="3" borderId="8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43" fontId="2" fillId="2" borderId="16" xfId="1" applyNumberFormat="1" applyFont="1" applyFill="1" applyBorder="1" applyAlignment="1">
      <alignment horizontal="center" vertical="center"/>
    </xf>
    <xf numFmtId="15" fontId="2" fillId="2" borderId="16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43" fontId="2" fillId="4" borderId="16" xfId="1" applyNumberFormat="1" applyFont="1" applyFill="1" applyBorder="1" applyAlignment="1">
      <alignment horizontal="center" vertical="center"/>
    </xf>
    <xf numFmtId="15" fontId="2" fillId="4" borderId="16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43" fontId="4" fillId="5" borderId="14" xfId="1" applyNumberFormat="1" applyFont="1" applyFill="1" applyBorder="1" applyAlignment="1">
      <alignment horizontal="center" vertical="center"/>
    </xf>
    <xf numFmtId="15" fontId="4" fillId="0" borderId="14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5" fillId="3" borderId="22" xfId="0" applyNumberFormat="1" applyFont="1" applyFill="1" applyBorder="1" applyAlignment="1">
      <alignment horizontal="center" vertical="center"/>
    </xf>
    <xf numFmtId="43" fontId="2" fillId="2" borderId="1" xfId="1" applyNumberFormat="1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3" xfId="2"/>
    <cellStyle name="Финансовый" xfId="1" builtinId="3"/>
  </cellStyles>
  <dxfs count="7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"/>
  <sheetViews>
    <sheetView tabSelected="1" zoomScale="55" zoomScaleNormal="55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H24" sqref="H24"/>
    </sheetView>
  </sheetViews>
  <sheetFormatPr defaultRowHeight="14.4" x14ac:dyDescent="0.3"/>
  <cols>
    <col min="2" max="2" width="18.44140625" customWidth="1"/>
    <col min="3" max="3" width="31.6640625" customWidth="1"/>
    <col min="4" max="4" width="49.77734375" customWidth="1"/>
    <col min="5" max="5" width="64.88671875" customWidth="1"/>
    <col min="6" max="7" width="18.44140625"/>
    <col min="8" max="8" width="18.44140625" customWidth="1"/>
    <col min="9" max="12" width="18.44140625"/>
    <col min="13" max="13" width="22.33203125" customWidth="1"/>
    <col min="14" max="15" width="22.21875" bestFit="1" customWidth="1"/>
    <col min="16" max="16" width="20.88671875" bestFit="1" customWidth="1"/>
    <col min="17" max="17" width="22.21875" bestFit="1" customWidth="1"/>
    <col min="18" max="18" width="21.21875" customWidth="1"/>
    <col min="19" max="20" width="20.88671875" bestFit="1" customWidth="1"/>
    <col min="21" max="22" width="19.21875" bestFit="1" customWidth="1"/>
    <col min="23" max="30" width="20.88671875" bestFit="1" customWidth="1"/>
    <col min="31" max="33" width="18.44140625"/>
  </cols>
  <sheetData>
    <row r="1" spans="2:33" ht="15" thickBot="1" x14ac:dyDescent="0.35"/>
    <row r="2" spans="2:33" ht="37.799999999999997" thickBot="1" x14ac:dyDescent="0.35">
      <c r="B2" s="1" t="s">
        <v>0</v>
      </c>
      <c r="C2" s="2" t="s">
        <v>1</v>
      </c>
      <c r="D2" s="3" t="s">
        <v>2</v>
      </c>
      <c r="E2" s="4" t="s">
        <v>3</v>
      </c>
      <c r="F2" s="5" t="s">
        <v>4</v>
      </c>
      <c r="G2" s="6" t="s">
        <v>5</v>
      </c>
      <c r="H2" s="5" t="s">
        <v>6</v>
      </c>
      <c r="I2" s="7" t="s">
        <v>7</v>
      </c>
      <c r="J2" s="55" t="s">
        <v>8</v>
      </c>
      <c r="K2" s="57" t="s">
        <v>9</v>
      </c>
      <c r="L2" s="7" t="s">
        <v>10</v>
      </c>
      <c r="M2" s="11" t="s">
        <v>11</v>
      </c>
      <c r="N2" s="8">
        <v>44317</v>
      </c>
      <c r="O2" s="9">
        <v>44348</v>
      </c>
      <c r="P2" s="9">
        <v>44378</v>
      </c>
      <c r="Q2" s="9">
        <v>44409</v>
      </c>
      <c r="R2" s="9">
        <v>44440</v>
      </c>
      <c r="S2" s="9">
        <v>44470</v>
      </c>
      <c r="T2" s="9">
        <v>44501</v>
      </c>
      <c r="U2" s="9">
        <v>44531</v>
      </c>
      <c r="V2" s="9">
        <v>44562</v>
      </c>
      <c r="W2" s="9">
        <v>44593</v>
      </c>
      <c r="X2" s="9">
        <v>44621</v>
      </c>
      <c r="Y2" s="9">
        <v>44652</v>
      </c>
      <c r="Z2" s="9">
        <v>44682</v>
      </c>
      <c r="AA2" s="9">
        <v>44713</v>
      </c>
      <c r="AB2" s="9">
        <v>44743</v>
      </c>
      <c r="AC2" s="9">
        <v>44774</v>
      </c>
      <c r="AD2" s="9">
        <v>44805</v>
      </c>
      <c r="AE2" s="9">
        <v>44835</v>
      </c>
      <c r="AF2" s="9">
        <v>44866</v>
      </c>
      <c r="AG2" s="10">
        <v>44896</v>
      </c>
    </row>
    <row r="3" spans="2:33" ht="18.600000000000001" x14ac:dyDescent="0.3">
      <c r="B3" s="12"/>
      <c r="C3" s="13"/>
      <c r="D3" s="13"/>
      <c r="E3" s="13"/>
      <c r="F3" s="14"/>
      <c r="G3" s="15"/>
      <c r="H3" s="16"/>
      <c r="I3" s="16"/>
      <c r="J3" s="56"/>
      <c r="K3" s="17" t="s">
        <v>12</v>
      </c>
      <c r="L3" s="18"/>
      <c r="M3" s="58">
        <f ca="1">TODAY()-1</f>
        <v>44401</v>
      </c>
      <c r="N3" s="19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2:33" ht="18.600000000000001" x14ac:dyDescent="0.3">
      <c r="B4" s="22" t="s">
        <v>13</v>
      </c>
      <c r="C4" s="23" t="s">
        <v>13</v>
      </c>
      <c r="D4" s="23"/>
      <c r="E4" s="23"/>
      <c r="F4" s="24"/>
      <c r="G4" s="25"/>
      <c r="H4" s="26"/>
      <c r="I4" s="26"/>
      <c r="J4" s="28"/>
      <c r="K4" s="59"/>
      <c r="L4" s="28"/>
      <c r="M4" s="27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</row>
    <row r="5" spans="2:33" ht="18.600000000000001" x14ac:dyDescent="0.3">
      <c r="B5" s="32" t="s">
        <v>14</v>
      </c>
      <c r="C5" s="33" t="s">
        <v>14</v>
      </c>
      <c r="D5" s="33"/>
      <c r="E5" s="33"/>
      <c r="F5" s="34"/>
      <c r="G5" s="35"/>
      <c r="H5" s="36"/>
      <c r="I5" s="36"/>
      <c r="J5" s="38"/>
      <c r="K5" s="60"/>
      <c r="L5" s="38"/>
      <c r="M5" s="37"/>
      <c r="N5" s="39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1"/>
    </row>
    <row r="6" spans="2:33" ht="18.600000000000001" x14ac:dyDescent="0.3">
      <c r="B6" s="42" t="s">
        <v>15</v>
      </c>
      <c r="C6" s="43" t="s">
        <v>16</v>
      </c>
      <c r="D6" s="43"/>
      <c r="E6" s="44" t="s">
        <v>14</v>
      </c>
      <c r="F6" s="45" t="s">
        <v>17</v>
      </c>
      <c r="G6" s="46">
        <v>146000</v>
      </c>
      <c r="H6" s="47">
        <v>44358</v>
      </c>
      <c r="I6" s="47">
        <v>44385</v>
      </c>
      <c r="J6" s="53">
        <v>27</v>
      </c>
      <c r="K6" s="65">
        <f ca="1">SUMIFS($N6:$AG6,$N$2:$AG$2,"&lt;="&amp;$M$3)</f>
        <v>146000</v>
      </c>
      <c r="L6" s="54"/>
      <c r="M6" s="48"/>
      <c r="N6" s="49"/>
      <c r="O6" s="49">
        <v>116800</v>
      </c>
      <c r="P6" s="49">
        <v>29200</v>
      </c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50"/>
    </row>
    <row r="7" spans="2:33" ht="18.600000000000001" x14ac:dyDescent="0.3">
      <c r="B7" s="32" t="s">
        <v>18</v>
      </c>
      <c r="C7" s="33" t="s">
        <v>18</v>
      </c>
      <c r="D7" s="33"/>
      <c r="E7" s="33"/>
      <c r="F7" s="34"/>
      <c r="G7" s="35"/>
      <c r="H7" s="36"/>
      <c r="I7" s="36"/>
      <c r="J7" s="38"/>
      <c r="K7" s="60"/>
      <c r="L7" s="38"/>
      <c r="M7" s="37"/>
      <c r="N7" s="39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1"/>
    </row>
    <row r="8" spans="2:33" ht="18.600000000000001" x14ac:dyDescent="0.3">
      <c r="B8" s="42" t="s">
        <v>19</v>
      </c>
      <c r="C8" s="43" t="s">
        <v>20</v>
      </c>
      <c r="D8" s="43"/>
      <c r="E8" s="44" t="s">
        <v>21</v>
      </c>
      <c r="F8" s="45" t="s">
        <v>22</v>
      </c>
      <c r="G8" s="46">
        <v>113868</v>
      </c>
      <c r="H8" s="47">
        <v>44387</v>
      </c>
      <c r="I8" s="47">
        <v>44505</v>
      </c>
      <c r="J8" s="53" t="s">
        <v>23</v>
      </c>
      <c r="K8" s="61">
        <f ca="1">SUMIFS($N8:$AG8,$N$2:$AG$2,"&lt;="&amp;$M$3)</f>
        <v>12100</v>
      </c>
      <c r="L8" s="54"/>
      <c r="M8" s="48"/>
      <c r="N8" s="49"/>
      <c r="O8" s="51"/>
      <c r="P8" s="49">
        <v>12100</v>
      </c>
      <c r="Q8" s="49">
        <f>38614.3224369748-0.003109244</f>
        <v>38614.319327730802</v>
      </c>
      <c r="R8" s="49">
        <v>28706.218487394955</v>
      </c>
      <c r="S8" s="49">
        <v>29663.092436974788</v>
      </c>
      <c r="T8" s="49">
        <v>4784.3697478991598</v>
      </c>
      <c r="U8" s="49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2:33" ht="18.600000000000001" x14ac:dyDescent="0.3">
      <c r="B9" s="42" t="s">
        <v>24</v>
      </c>
      <c r="C9" s="43" t="s">
        <v>25</v>
      </c>
      <c r="D9" s="43"/>
      <c r="E9" s="44" t="s">
        <v>26</v>
      </c>
      <c r="F9" s="45" t="s">
        <v>22</v>
      </c>
      <c r="G9" s="46">
        <v>136118</v>
      </c>
      <c r="H9" s="47">
        <v>44387</v>
      </c>
      <c r="I9" s="47">
        <v>44512</v>
      </c>
      <c r="J9" s="53" t="s">
        <v>27</v>
      </c>
      <c r="K9" s="61">
        <f t="shared" ref="K9:K10" ca="1" si="0">SUMIFS($N9:$AG9,$N$2:$AG$2,"&lt;="&amp;$M$3)</f>
        <v>11495</v>
      </c>
      <c r="L9" s="54"/>
      <c r="M9" s="48"/>
      <c r="N9" s="49"/>
      <c r="O9" s="49"/>
      <c r="P9" s="49">
        <v>11495</v>
      </c>
      <c r="Q9" s="49">
        <v>36489.349206349201</v>
      </c>
      <c r="R9" s="49">
        <v>37680.247619047601</v>
      </c>
      <c r="S9" s="49">
        <v>37489.784</v>
      </c>
      <c r="T9" s="49">
        <v>12963.619047619046</v>
      </c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50"/>
    </row>
    <row r="10" spans="2:33" ht="19.2" thickBot="1" x14ac:dyDescent="0.35">
      <c r="B10" s="42" t="s">
        <v>28</v>
      </c>
      <c r="C10" s="43" t="s">
        <v>29</v>
      </c>
      <c r="D10" s="43"/>
      <c r="E10" s="44" t="s">
        <v>30</v>
      </c>
      <c r="F10" s="45" t="s">
        <v>17</v>
      </c>
      <c r="G10" s="46">
        <v>83298</v>
      </c>
      <c r="H10" s="47">
        <v>44404</v>
      </c>
      <c r="I10" s="47">
        <v>44515</v>
      </c>
      <c r="J10" s="53" t="s">
        <v>31</v>
      </c>
      <c r="K10" s="62">
        <f t="shared" ca="1" si="0"/>
        <v>2000</v>
      </c>
      <c r="L10" s="63"/>
      <c r="M10" s="64"/>
      <c r="N10" s="49"/>
      <c r="O10" s="49"/>
      <c r="P10" s="49">
        <v>2000</v>
      </c>
      <c r="Q10" s="49">
        <v>8864.9565217390991</v>
      </c>
      <c r="R10" s="49">
        <f>36216.5217391304-12963.619047619</f>
        <v>23252.902691511401</v>
      </c>
      <c r="S10" s="49">
        <v>36216.521739130432</v>
      </c>
      <c r="T10" s="49">
        <v>12963.619047619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50"/>
    </row>
  </sheetData>
  <mergeCells count="1">
    <mergeCell ref="K3:L3"/>
  </mergeCells>
  <conditionalFormatting sqref="N4:AG5 N7:AG7">
    <cfRule type="cellIs" dxfId="4" priority="5" operator="notEqual">
      <formula>0</formula>
    </cfRule>
  </conditionalFormatting>
  <conditionalFormatting sqref="O6:AG6">
    <cfRule type="cellIs" dxfId="3" priority="4" operator="notEqual">
      <formula>0</formula>
    </cfRule>
  </conditionalFormatting>
  <conditionalFormatting sqref="O8:AG10">
    <cfRule type="cellIs" dxfId="2" priority="3" operator="notEqual">
      <formula>0</formula>
    </cfRule>
  </conditionalFormatting>
  <conditionalFormatting sqref="N8:N10">
    <cfRule type="cellIs" dxfId="1" priority="2" operator="notEqual">
      <formula>0</formula>
    </cfRule>
  </conditionalFormatting>
  <conditionalFormatting sqref="N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Семерня Никита Николаевич</dc:creator>
  <cp:lastModifiedBy>Семерня Никита Николаевич</cp:lastModifiedBy>
  <dcterms:created xsi:type="dcterms:W3CDTF">2021-07-25T07:50:09Z</dcterms:created>
  <dcterms:modified xsi:type="dcterms:W3CDTF">2021-07-25T07:58:51Z</dcterms:modified>
</cp:coreProperties>
</file>