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t\Downloads\"/>
    </mc:Choice>
  </mc:AlternateContent>
  <xr:revisionPtr revIDLastSave="0" documentId="13_ncr:1_{D9986193-4EE7-493D-82A0-47726579BDD0}" xr6:coauthVersionLast="47" xr6:coauthVersionMax="47" xr10:uidLastSave="{00000000-0000-0000-0000-000000000000}"/>
  <bookViews>
    <workbookView xWindow="-120" yWindow="-120" windowWidth="20730" windowHeight="11310" xr2:uid="{1448771D-444C-489D-8D0B-8EFFB796DB0D}"/>
  </bookViews>
  <sheets>
    <sheet name="Уп.1.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  <c r="F3" i="1"/>
  <c r="F4" i="1"/>
  <c r="F5" i="1"/>
  <c r="F6" i="1"/>
  <c r="F7" i="1"/>
  <c r="F2" i="1"/>
  <c r="D3" i="1"/>
  <c r="D4" i="1" s="1"/>
  <c r="D5" i="1" s="1"/>
  <c r="D6" i="1" s="1"/>
  <c r="D7" i="1" s="1"/>
  <c r="D8" i="1" s="1"/>
  <c r="C10" i="1"/>
  <c r="C11" i="1" s="1"/>
  <c r="E2" i="1"/>
  <c r="H2" i="1" s="1"/>
  <c r="I2" i="1" l="1"/>
  <c r="E3" i="1"/>
  <c r="H3" i="1" l="1"/>
  <c r="E4" i="1"/>
  <c r="I3" i="1" l="1"/>
  <c r="H4" i="1"/>
  <c r="I4" i="1" s="1"/>
  <c r="E5" i="1"/>
  <c r="H5" i="1" s="1"/>
  <c r="I5" i="1" s="1"/>
  <c r="E6" i="1" l="1"/>
  <c r="H6" i="1" l="1"/>
  <c r="E7" i="1"/>
  <c r="H7" i="1" s="1"/>
  <c r="I7" i="1" s="1"/>
  <c r="I6" i="1" l="1"/>
  <c r="E10" i="1" l="1"/>
  <c r="H10" i="1" l="1"/>
</calcChain>
</file>

<file path=xl/sharedStrings.xml><?xml version="1.0" encoding="utf-8"?>
<sst xmlns="http://schemas.openxmlformats.org/spreadsheetml/2006/main" count="21" uniqueCount="18">
  <si>
    <t>№ п/п</t>
  </si>
  <si>
    <t>Дата начала</t>
  </si>
  <si>
    <t>Нач. дата</t>
  </si>
  <si>
    <t>Кон. Дата</t>
  </si>
  <si>
    <t>Расчетное количество часов</t>
  </si>
  <si>
    <t>Разница</t>
  </si>
  <si>
    <t>Техоперация</t>
  </si>
  <si>
    <t>Время выработки, ч.</t>
  </si>
  <si>
    <t>Уборка</t>
  </si>
  <si>
    <t>Приготовление зерносмеси</t>
  </si>
  <si>
    <t>Ремонт</t>
  </si>
  <si>
    <t>Плановое количество часов в августе с 8:00 до 24:00</t>
  </si>
  <si>
    <t>Начало по часам от начала месяца, ч.</t>
  </si>
  <si>
    <t>Начало отсчета</t>
  </si>
  <si>
    <t>Чистое число рабочих дней</t>
  </si>
  <si>
    <t>Кол-во календарных дней техоперации/24</t>
  </si>
  <si>
    <t>Кол-во календарных дней техоперации/16</t>
  </si>
  <si>
    <t>Дата окончания  по 16-ч дням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</si>
</sst>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i/>
      <sz val="11"/>
      <color rgb="FF7030A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2" fillId="0" borderId="0" xfId="0" applyFont="1"/>
    <xf numFmtId="0" fontId="4" fillId="0" borderId="1" xfId="0" applyFont="1" applyBorder="1"/>
    <xf numFmtId="16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0" fillId="0" borderId="7" xfId="0" applyBorder="1"/>
    <xf numFmtId="164" fontId="6" fillId="0" borderId="7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right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sotex.local\RFT\UsersProfiles\r_vakhitov\Desktop\&#1053;&#1086;&#1074;&#1099;&#1081;%20&#1088;&#1072;&#1089;&#1095;&#1077;&#1090;%20&#1074;&#1077;&#1088;&#1089;&#1080;&#110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р.1.1"/>
      <sheetName val="Пр.4.2"/>
      <sheetName val="Уп.1.2"/>
      <sheetName val="Уп.4.2"/>
      <sheetName val="Номенклатура"/>
    </sheetNames>
    <sheetDataSet>
      <sheetData sheetId="0"/>
      <sheetData sheetId="1"/>
      <sheetData sheetId="2"/>
      <sheetData sheetId="3"/>
      <sheetData sheetId="4"/>
      <sheetData sheetId="5">
        <row r="4">
          <cell r="H4" t="str">
            <v>Генеральная уборка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49D5-84C8-482A-B6E4-AFB4C7D08759}">
  <sheetPr>
    <tabColor rgb="FFFF0000"/>
  </sheetPr>
  <dimension ref="A1:K11"/>
  <sheetViews>
    <sheetView tabSelected="1" zoomScaleNormal="100" workbookViewId="0">
      <selection activeCell="C9" sqref="C9"/>
    </sheetView>
  </sheetViews>
  <sheetFormatPr defaultRowHeight="12" customHeight="1" x14ac:dyDescent="0.25"/>
  <cols>
    <col min="1" max="1" width="4.7109375" style="19" customWidth="1"/>
    <col min="2" max="2" width="28.7109375" customWidth="1"/>
    <col min="3" max="3" width="13.28515625" customWidth="1"/>
    <col min="4" max="4" width="17.5703125" customWidth="1"/>
    <col min="5" max="6" width="15.28515625" customWidth="1"/>
    <col min="7" max="7" width="18.42578125" customWidth="1"/>
    <col min="8" max="9" width="15.28515625" customWidth="1"/>
    <col min="10" max="10" width="12.7109375" style="9" customWidth="1"/>
  </cols>
  <sheetData>
    <row r="1" spans="1:11" ht="84" customHeight="1" x14ac:dyDescent="0.25">
      <c r="A1" s="1" t="s">
        <v>0</v>
      </c>
      <c r="B1" s="2" t="s">
        <v>6</v>
      </c>
      <c r="C1" s="2" t="s">
        <v>7</v>
      </c>
      <c r="D1" s="1" t="s">
        <v>12</v>
      </c>
      <c r="E1" s="3" t="s">
        <v>1</v>
      </c>
      <c r="F1" s="1" t="s">
        <v>15</v>
      </c>
      <c r="G1" s="1" t="s">
        <v>16</v>
      </c>
      <c r="H1" s="1" t="s">
        <v>17</v>
      </c>
      <c r="I1" s="1" t="s">
        <v>14</v>
      </c>
      <c r="J1" s="4">
        <v>44409</v>
      </c>
      <c r="K1" s="5" t="s">
        <v>13</v>
      </c>
    </row>
    <row r="2" spans="1:11" ht="12" customHeight="1" x14ac:dyDescent="0.25">
      <c r="A2" s="6">
        <v>1</v>
      </c>
      <c r="B2" s="21" t="s">
        <v>8</v>
      </c>
      <c r="C2" s="7">
        <v>6</v>
      </c>
      <c r="D2" s="22">
        <v>8</v>
      </c>
      <c r="E2" s="8">
        <f t="shared" ref="E2:E7" si="0">$J$1+D2/24</f>
        <v>44409.333333333336</v>
      </c>
      <c r="F2" s="24">
        <f>C2/24</f>
        <v>0.25</v>
      </c>
      <c r="G2" s="24">
        <f>C2/16</f>
        <v>0.375</v>
      </c>
      <c r="H2" s="8">
        <f>E2+G2</f>
        <v>44409.708333333336</v>
      </c>
      <c r="I2" s="23">
        <f>NETWORKDAYS(E2,H2,)</f>
        <v>0</v>
      </c>
    </row>
    <row r="3" spans="1:11" ht="12" customHeight="1" x14ac:dyDescent="0.25">
      <c r="A3" s="6">
        <v>2</v>
      </c>
      <c r="B3" s="10" t="s">
        <v>9</v>
      </c>
      <c r="C3" s="7">
        <v>24</v>
      </c>
      <c r="D3" s="22">
        <f>C2+D2</f>
        <v>14</v>
      </c>
      <c r="E3" s="11">
        <f t="shared" si="0"/>
        <v>44409.583333333336</v>
      </c>
      <c r="F3" s="24">
        <f t="shared" ref="F3:F7" si="1">C3/24</f>
        <v>1</v>
      </c>
      <c r="G3" s="24">
        <f t="shared" ref="G3:G7" si="2">C3/16</f>
        <v>1.5</v>
      </c>
      <c r="H3" s="8">
        <f t="shared" ref="H3:H7" si="3">E3+G3</f>
        <v>44411.083333333336</v>
      </c>
      <c r="I3" s="23">
        <f t="shared" ref="I3:I7" si="4">NETWORKDAYS(E3,H3,)</f>
        <v>2</v>
      </c>
    </row>
    <row r="4" spans="1:11" ht="12" customHeight="1" x14ac:dyDescent="0.25">
      <c r="A4" s="6">
        <v>3</v>
      </c>
      <c r="B4" s="10" t="s">
        <v>8</v>
      </c>
      <c r="C4" s="7">
        <v>6</v>
      </c>
      <c r="D4" s="22">
        <f>C3+D3</f>
        <v>38</v>
      </c>
      <c r="E4" s="11">
        <f t="shared" si="0"/>
        <v>44410.583333333336</v>
      </c>
      <c r="F4" s="24">
        <f t="shared" si="1"/>
        <v>0.25</v>
      </c>
      <c r="G4" s="24">
        <f t="shared" si="2"/>
        <v>0.375</v>
      </c>
      <c r="H4" s="8">
        <f t="shared" si="3"/>
        <v>44410.958333333336</v>
      </c>
      <c r="I4" s="23">
        <f t="shared" si="4"/>
        <v>1</v>
      </c>
    </row>
    <row r="5" spans="1:11" ht="12" customHeight="1" x14ac:dyDescent="0.25">
      <c r="A5" s="6">
        <v>4</v>
      </c>
      <c r="B5" s="10" t="s">
        <v>10</v>
      </c>
      <c r="C5" s="7">
        <v>48</v>
      </c>
      <c r="D5" s="22">
        <f t="shared" ref="D5:D8" si="5">C4+D4</f>
        <v>44</v>
      </c>
      <c r="E5" s="11">
        <f t="shared" si="0"/>
        <v>44410.833333333336</v>
      </c>
      <c r="F5" s="24">
        <f t="shared" si="1"/>
        <v>2</v>
      </c>
      <c r="G5" s="24">
        <f t="shared" si="2"/>
        <v>3</v>
      </c>
      <c r="H5" s="8">
        <f t="shared" si="3"/>
        <v>44413.833333333336</v>
      </c>
      <c r="I5" s="23">
        <f t="shared" si="4"/>
        <v>4</v>
      </c>
    </row>
    <row r="6" spans="1:11" ht="12" customHeight="1" x14ac:dyDescent="0.25">
      <c r="A6" s="6">
        <v>5</v>
      </c>
      <c r="B6" s="10" t="s">
        <v>8</v>
      </c>
      <c r="C6" s="7">
        <v>6</v>
      </c>
      <c r="D6" s="22">
        <f t="shared" si="5"/>
        <v>92</v>
      </c>
      <c r="E6" s="11">
        <f t="shared" si="0"/>
        <v>44412.833333333336</v>
      </c>
      <c r="F6" s="24">
        <f t="shared" si="1"/>
        <v>0.25</v>
      </c>
      <c r="G6" s="24">
        <f t="shared" si="2"/>
        <v>0.375</v>
      </c>
      <c r="H6" s="8">
        <f t="shared" si="3"/>
        <v>44413.208333333336</v>
      </c>
      <c r="I6" s="23">
        <f t="shared" si="4"/>
        <v>2</v>
      </c>
    </row>
    <row r="7" spans="1:11" ht="12" customHeight="1" x14ac:dyDescent="0.25">
      <c r="A7" s="6">
        <v>6</v>
      </c>
      <c r="B7" s="10" t="s">
        <v>10</v>
      </c>
      <c r="C7" s="7">
        <v>4</v>
      </c>
      <c r="D7" s="22">
        <f t="shared" si="5"/>
        <v>98</v>
      </c>
      <c r="E7" s="11">
        <f t="shared" si="0"/>
        <v>44413.083333333336</v>
      </c>
      <c r="F7" s="24">
        <f t="shared" si="1"/>
        <v>0.16666666666666666</v>
      </c>
      <c r="G7" s="24">
        <f t="shared" si="2"/>
        <v>0.25</v>
      </c>
      <c r="H7" s="8">
        <f t="shared" si="3"/>
        <v>44413.333333333336</v>
      </c>
      <c r="I7" s="23">
        <f t="shared" si="4"/>
        <v>1</v>
      </c>
    </row>
    <row r="8" spans="1:11" s="9" customFormat="1" ht="12" customHeight="1" x14ac:dyDescent="0.25">
      <c r="A8" s="6">
        <v>7</v>
      </c>
      <c r="B8" s="10"/>
      <c r="C8" s="7"/>
      <c r="D8" s="22">
        <f t="shared" si="5"/>
        <v>102</v>
      </c>
      <c r="E8" s="11"/>
      <c r="F8" s="24"/>
      <c r="G8" s="24"/>
      <c r="H8" s="8"/>
      <c r="I8" s="23"/>
      <c r="K8"/>
    </row>
    <row r="9" spans="1:11" s="9" customFormat="1" ht="31.5" customHeight="1" x14ac:dyDescent="0.25">
      <c r="A9" s="25" t="s">
        <v>11</v>
      </c>
      <c r="B9" s="26"/>
      <c r="C9" s="13">
        <v>352</v>
      </c>
      <c r="D9" s="12"/>
      <c r="E9" s="14" t="s">
        <v>2</v>
      </c>
      <c r="F9" s="18"/>
      <c r="G9" s="18"/>
      <c r="H9" s="18" t="s">
        <v>3</v>
      </c>
      <c r="I9" s="18"/>
      <c r="K9"/>
    </row>
    <row r="10" spans="1:11" s="9" customFormat="1" ht="20.25" customHeight="1" x14ac:dyDescent="0.25">
      <c r="A10" s="27" t="s">
        <v>4</v>
      </c>
      <c r="B10" s="28"/>
      <c r="C10" s="15">
        <f>SUM(C2:C8)</f>
        <v>94</v>
      </c>
      <c r="D10" s="16"/>
      <c r="E10" s="17">
        <f>MIN(E2:E8)</f>
        <v>44409.333333333336</v>
      </c>
      <c r="F10" s="17"/>
      <c r="G10" s="17"/>
      <c r="H10" s="17">
        <f>MAX(H2:H8)</f>
        <v>44413.833333333336</v>
      </c>
      <c r="I10" s="17"/>
      <c r="K10"/>
    </row>
    <row r="11" spans="1:11" s="9" customFormat="1" ht="19.5" customHeight="1" x14ac:dyDescent="0.25">
      <c r="A11" s="29" t="s">
        <v>5</v>
      </c>
      <c r="B11" s="29"/>
      <c r="C11" s="20">
        <f>C9-C10</f>
        <v>258</v>
      </c>
      <c r="D11" s="29"/>
      <c r="E11" s="29"/>
      <c r="F11" s="29"/>
      <c r="G11" s="29"/>
      <c r="H11" s="29"/>
      <c r="I11" s="29"/>
      <c r="K11"/>
    </row>
  </sheetData>
  <mergeCells count="4">
    <mergeCell ref="A9:B9"/>
    <mergeCell ref="A10:B10"/>
    <mergeCell ref="A11:B11"/>
    <mergeCell ref="D11:I11"/>
  </mergeCells>
  <phoneticPr fontId="9" type="noConversion"/>
  <conditionalFormatting sqref="J11:XFD11 L1:XFD1 A2:B8 A12:XFD1048576 C2:XFD10 A1:J1">
    <cfRule type="containsText" dxfId="9" priority="14" operator="containsText" text="Тех.простой">
      <formula>NOT(ISERROR(SEARCH("Тех.простой",A1)))</formula>
    </cfRule>
  </conditionalFormatting>
  <conditionalFormatting sqref="J11:XFD11 L1:XFD1 A2:B8 A12:XFD1048576 C2:XFD10 A1:J1">
    <cfRule type="containsText" dxfId="8" priority="13" operator="containsText" text="Генеральная уборка">
      <formula>NOT(ISERROR(SEARCH("Генеральная уборка",A1)))</formula>
    </cfRule>
  </conditionalFormatting>
  <conditionalFormatting sqref="A10">
    <cfRule type="containsText" dxfId="7" priority="8" operator="containsText" text="Тех.простой">
      <formula>NOT(ISERROR(SEARCH("Тех.простой",A10)))</formula>
    </cfRule>
  </conditionalFormatting>
  <conditionalFormatting sqref="A10">
    <cfRule type="containsText" dxfId="6" priority="7" operator="containsText" text="Генеральная уборка">
      <formula>NOT(ISERROR(SEARCH("Генеральная уборка",A10)))</formula>
    </cfRule>
  </conditionalFormatting>
  <conditionalFormatting sqref="A9">
    <cfRule type="containsText" dxfId="5" priority="6" operator="containsText" text="Тех.простой">
      <formula>NOT(ISERROR(SEARCH("Тех.простой",A9)))</formula>
    </cfRule>
  </conditionalFormatting>
  <conditionalFormatting sqref="A9">
    <cfRule type="containsText" dxfId="4" priority="5" operator="containsText" text="Генеральная уборка">
      <formula>NOT(ISERROR(SEARCH("Генеральная уборка",A9)))</formula>
    </cfRule>
  </conditionalFormatting>
  <conditionalFormatting sqref="A11 D11">
    <cfRule type="containsText" dxfId="3" priority="4" operator="containsText" text="Тех.простой">
      <formula>NOT(ISERROR(SEARCH("Тех.простой",A11)))</formula>
    </cfRule>
  </conditionalFormatting>
  <conditionalFormatting sqref="A11 D11">
    <cfRule type="containsText" dxfId="2" priority="3" operator="containsText" text="Генеральная уборка">
      <formula>NOT(ISERROR(SEARCH("Генеральная уборка",A11)))</formula>
    </cfRule>
  </conditionalFormatting>
  <conditionalFormatting sqref="K1">
    <cfRule type="containsText" dxfId="1" priority="2" operator="containsText" text="Тех.простой">
      <formula>NOT(ISERROR(SEARCH("Тех.простой",K1)))</formula>
    </cfRule>
  </conditionalFormatting>
  <conditionalFormatting sqref="K1">
    <cfRule type="containsText" dxfId="0" priority="1" operator="containsText" text="Генеральная уборка">
      <formula>NOT(ISERROR(SEARCH("Генеральная уборка",K1)))</formula>
    </cfRule>
  </conditionalFormatting>
  <dataValidations disablePrompts="1" count="1">
    <dataValidation errorStyle="warning" allowBlank="1" promptTitle="Подсказка" prompt="Выберите НП или тех. операцию" sqref="B2:B7" xr:uid="{D94508E9-4A8C-487C-8A67-0BD248D34DB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warning" allowBlank="1" promptTitle="Подсказка" prompt="Выберите НП или тех. операцию" xr:uid="{B35925F5-9D8D-4C39-AD6A-4EB440E2E72F}">
          <x14:formula1>
            <xm:f>'\\corp.sotex.local\RFT\UsersProfiles\r_vakhitov\Desktop\[Новый расчет версия 2.xlsx]Номенклатура'!#REF!</xm:f>
          </x14:formula1>
          <xm:sqref>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Уп.1.2</vt:lpstr>
    </vt:vector>
  </TitlesOfParts>
  <Company>Rafarma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Вахитов Ренат Замирович</dc:creator>
  <cp:lastModifiedBy>Nikita Dvorets</cp:lastModifiedBy>
  <dcterms:created xsi:type="dcterms:W3CDTF">2021-08-06T10:10:14Z</dcterms:created>
  <dcterms:modified xsi:type="dcterms:W3CDTF">2021-08-06T18:16:45Z</dcterms:modified>
</cp:coreProperties>
</file>