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sotex.local\RFT\UsersProfiles\r_vakhitov\Desktop\"/>
    </mc:Choice>
  </mc:AlternateContent>
  <xr:revisionPtr revIDLastSave="0" documentId="13_ncr:1_{1205CDA2-5F64-4907-9F1F-43BD86E56DE1}" xr6:coauthVersionLast="36" xr6:coauthVersionMax="36" xr10:uidLastSave="{00000000-0000-0000-0000-000000000000}"/>
  <bookViews>
    <workbookView xWindow="0" yWindow="0" windowWidth="28800" windowHeight="11445" activeTab="2" xr2:uid="{00000000-000D-0000-FFFF-FFFF00000000}"/>
  </bookViews>
  <sheets>
    <sheet name="Уп.1.2" sheetId="1" r:id="rId1"/>
    <sheet name="Рабочие дни" sheetId="3" r:id="rId2"/>
    <sheet name="Рабочие дни (2)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E9" i="4"/>
  <c r="C9" i="4"/>
  <c r="B9" i="4"/>
  <c r="D9" i="4" s="1"/>
  <c r="F8" i="4"/>
  <c r="E8" i="4"/>
  <c r="C8" i="4"/>
  <c r="B8" i="4"/>
  <c r="D8" i="4" s="1"/>
  <c r="F7" i="4"/>
  <c r="E7" i="4"/>
  <c r="C7" i="4"/>
  <c r="B7" i="4"/>
  <c r="D7" i="4" s="1"/>
  <c r="F6" i="4"/>
  <c r="E6" i="4"/>
  <c r="C6" i="4"/>
  <c r="B6" i="4"/>
  <c r="D6" i="4" s="1"/>
  <c r="F5" i="4"/>
  <c r="E5" i="4"/>
  <c r="C5" i="4"/>
  <c r="B5" i="4"/>
  <c r="D5" i="4" s="1"/>
  <c r="F4" i="4"/>
  <c r="E4" i="4"/>
  <c r="C4" i="4"/>
  <c r="CY3" i="4" s="1"/>
  <c r="CZ3" i="4" s="1"/>
  <c r="DA3" i="4" s="1"/>
  <c r="DB3" i="4" s="1"/>
  <c r="DC3" i="4" s="1"/>
  <c r="DD3" i="4" s="1"/>
  <c r="DE3" i="4" s="1"/>
  <c r="DF3" i="4" s="1"/>
  <c r="DG3" i="4" s="1"/>
  <c r="DH3" i="4" s="1"/>
  <c r="DI3" i="4" s="1"/>
  <c r="DJ3" i="4" s="1"/>
  <c r="DK3" i="4" s="1"/>
  <c r="DL3" i="4" s="1"/>
  <c r="DM3" i="4" s="1"/>
  <c r="DN3" i="4" s="1"/>
  <c r="B4" i="4"/>
  <c r="D4" i="4" s="1"/>
  <c r="BC3" i="4" l="1"/>
  <c r="BD3" i="4" s="1"/>
  <c r="BE3" i="4" s="1"/>
  <c r="BF3" i="4" s="1"/>
  <c r="BG3" i="4" s="1"/>
  <c r="BH3" i="4" s="1"/>
  <c r="BI3" i="4" s="1"/>
  <c r="BJ3" i="4" s="1"/>
  <c r="BK3" i="4" s="1"/>
  <c r="BL3" i="4" s="1"/>
  <c r="BM3" i="4" s="1"/>
  <c r="BN3" i="4" s="1"/>
  <c r="BO3" i="4" s="1"/>
  <c r="BP3" i="4" s="1"/>
  <c r="BQ3" i="4" s="1"/>
  <c r="BR3" i="4" s="1"/>
  <c r="G3" i="4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BS3" i="4"/>
  <c r="BT3" i="4" s="1"/>
  <c r="BU3" i="4" s="1"/>
  <c r="BV3" i="4" s="1"/>
  <c r="BW3" i="4" s="1"/>
  <c r="BX3" i="4" s="1"/>
  <c r="BY3" i="4" s="1"/>
  <c r="BZ3" i="4" s="1"/>
  <c r="CA3" i="4" s="1"/>
  <c r="CB3" i="4" s="1"/>
  <c r="CC3" i="4" s="1"/>
  <c r="CD3" i="4" s="1"/>
  <c r="CE3" i="4" s="1"/>
  <c r="CF3" i="4" s="1"/>
  <c r="CG3" i="4" s="1"/>
  <c r="CH3" i="4" s="1"/>
  <c r="W3" i="4"/>
  <c r="X3" i="4" s="1"/>
  <c r="Y3" i="4" s="1"/>
  <c r="Z3" i="4" s="1"/>
  <c r="AA3" i="4" s="1"/>
  <c r="AB3" i="4" s="1"/>
  <c r="AC3" i="4" s="1"/>
  <c r="AD3" i="4" s="1"/>
  <c r="AE3" i="4" s="1"/>
  <c r="AF3" i="4" s="1"/>
  <c r="AG3" i="4" s="1"/>
  <c r="AH3" i="4" s="1"/>
  <c r="AI3" i="4" s="1"/>
  <c r="AJ3" i="4" s="1"/>
  <c r="AK3" i="4" s="1"/>
  <c r="AL3" i="4" s="1"/>
  <c r="CI3" i="4"/>
  <c r="CJ3" i="4" s="1"/>
  <c r="CK3" i="4" s="1"/>
  <c r="CL3" i="4" s="1"/>
  <c r="CM3" i="4" s="1"/>
  <c r="CN3" i="4" s="1"/>
  <c r="CO3" i="4" s="1"/>
  <c r="CP3" i="4" s="1"/>
  <c r="CQ3" i="4" s="1"/>
  <c r="CR3" i="4" s="1"/>
  <c r="CS3" i="4" s="1"/>
  <c r="CT3" i="4" s="1"/>
  <c r="CU3" i="4" s="1"/>
  <c r="CV3" i="4" s="1"/>
  <c r="CW3" i="4" s="1"/>
  <c r="CX3" i="4" s="1"/>
  <c r="AM3" i="4"/>
  <c r="AN3" i="4" s="1"/>
  <c r="AO3" i="4" s="1"/>
  <c r="AP3" i="4" s="1"/>
  <c r="AQ3" i="4" s="1"/>
  <c r="AR3" i="4" s="1"/>
  <c r="AS3" i="4" s="1"/>
  <c r="AT3" i="4" s="1"/>
  <c r="AU3" i="4" s="1"/>
  <c r="AV3" i="4" s="1"/>
  <c r="AW3" i="4" s="1"/>
  <c r="AX3" i="4" s="1"/>
  <c r="AY3" i="4" s="1"/>
  <c r="AZ3" i="4" s="1"/>
  <c r="BA3" i="4" s="1"/>
  <c r="BB3" i="4" s="1"/>
  <c r="F5" i="3"/>
  <c r="F6" i="3"/>
  <c r="F7" i="3"/>
  <c r="F8" i="3"/>
  <c r="F9" i="3"/>
  <c r="F4" i="3"/>
  <c r="E5" i="3"/>
  <c r="E6" i="3"/>
  <c r="E7" i="3"/>
  <c r="E8" i="3"/>
  <c r="E9" i="3"/>
  <c r="E4" i="3"/>
  <c r="G3" i="1" l="1"/>
  <c r="G4" i="1"/>
  <c r="G5" i="1"/>
  <c r="G6" i="1"/>
  <c r="G7" i="1"/>
  <c r="G2" i="1"/>
  <c r="F3" i="1"/>
  <c r="F4" i="1"/>
  <c r="F5" i="1"/>
  <c r="F6" i="1"/>
  <c r="F7" i="1"/>
  <c r="F2" i="1"/>
  <c r="D3" i="1"/>
  <c r="D4" i="1" s="1"/>
  <c r="D5" i="1" s="1"/>
  <c r="D6" i="1" s="1"/>
  <c r="D7" i="1" s="1"/>
  <c r="D8" i="1" s="1"/>
  <c r="C10" i="1"/>
  <c r="C11" i="1" s="1"/>
  <c r="E2" i="1"/>
  <c r="H2" i="1" l="1"/>
  <c r="B4" i="3"/>
  <c r="D4" i="3" s="1"/>
  <c r="C4" i="3"/>
  <c r="I2" i="1"/>
  <c r="E3" i="1"/>
  <c r="BW3" i="3" l="1"/>
  <c r="BX3" i="3" s="1"/>
  <c r="BY3" i="3" s="1"/>
  <c r="BZ3" i="3" s="1"/>
  <c r="CA3" i="3" s="1"/>
  <c r="CB3" i="3" s="1"/>
  <c r="CC3" i="3" s="1"/>
  <c r="CD3" i="3" s="1"/>
  <c r="CE3" i="3" s="1"/>
  <c r="CF3" i="3" s="1"/>
  <c r="CG3" i="3" s="1"/>
  <c r="CH3" i="3" s="1"/>
  <c r="CI3" i="3" s="1"/>
  <c r="CJ3" i="3" s="1"/>
  <c r="CK3" i="3" s="1"/>
  <c r="CL3" i="3" s="1"/>
  <c r="CM3" i="3" s="1"/>
  <c r="X3" i="3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DE3" i="3"/>
  <c r="DF3" i="3" s="1"/>
  <c r="DG3" i="3" s="1"/>
  <c r="DH3" i="3" s="1"/>
  <c r="DI3" i="3" s="1"/>
  <c r="DJ3" i="3" s="1"/>
  <c r="DK3" i="3" s="1"/>
  <c r="DL3" i="3" s="1"/>
  <c r="DM3" i="3" s="1"/>
  <c r="DN3" i="3" s="1"/>
  <c r="DO3" i="3" s="1"/>
  <c r="DP3" i="3" s="1"/>
  <c r="DQ3" i="3" s="1"/>
  <c r="DR3" i="3" s="1"/>
  <c r="DS3" i="3" s="1"/>
  <c r="DT3" i="3" s="1"/>
  <c r="DU3" i="3" s="1"/>
  <c r="BF3" i="3"/>
  <c r="BG3" i="3" s="1"/>
  <c r="BH3" i="3" s="1"/>
  <c r="BI3" i="3" s="1"/>
  <c r="BJ3" i="3" s="1"/>
  <c r="BK3" i="3" s="1"/>
  <c r="BL3" i="3" s="1"/>
  <c r="BM3" i="3" s="1"/>
  <c r="BN3" i="3" s="1"/>
  <c r="BO3" i="3" s="1"/>
  <c r="BP3" i="3" s="1"/>
  <c r="BQ3" i="3" s="1"/>
  <c r="BR3" i="3" s="1"/>
  <c r="BS3" i="3" s="1"/>
  <c r="BT3" i="3" s="1"/>
  <c r="BU3" i="3" s="1"/>
  <c r="BV3" i="3" s="1"/>
  <c r="G3" i="3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AO3" i="3"/>
  <c r="AP3" i="3" s="1"/>
  <c r="AQ3" i="3" s="1"/>
  <c r="AR3" i="3" s="1"/>
  <c r="AS3" i="3" s="1"/>
  <c r="AT3" i="3" s="1"/>
  <c r="AU3" i="3" s="1"/>
  <c r="AV3" i="3" s="1"/>
  <c r="AW3" i="3" s="1"/>
  <c r="AX3" i="3" s="1"/>
  <c r="AY3" i="3" s="1"/>
  <c r="AZ3" i="3" s="1"/>
  <c r="BA3" i="3" s="1"/>
  <c r="BB3" i="3" s="1"/>
  <c r="BC3" i="3" s="1"/>
  <c r="BD3" i="3" s="1"/>
  <c r="BE3" i="3" s="1"/>
  <c r="CN3" i="3"/>
  <c r="CO3" i="3" s="1"/>
  <c r="CP3" i="3" s="1"/>
  <c r="CQ3" i="3" s="1"/>
  <c r="CR3" i="3" s="1"/>
  <c r="CS3" i="3" s="1"/>
  <c r="CT3" i="3" s="1"/>
  <c r="CU3" i="3" s="1"/>
  <c r="CV3" i="3" s="1"/>
  <c r="CW3" i="3" s="1"/>
  <c r="CX3" i="3" s="1"/>
  <c r="CY3" i="3" s="1"/>
  <c r="CZ3" i="3" s="1"/>
  <c r="DA3" i="3" s="1"/>
  <c r="DB3" i="3" s="1"/>
  <c r="DC3" i="3" s="1"/>
  <c r="DD3" i="3" s="1"/>
  <c r="C5" i="3"/>
  <c r="B5" i="3"/>
  <c r="D5" i="3" s="1"/>
  <c r="H3" i="1"/>
  <c r="E4" i="1"/>
  <c r="C6" i="3" l="1"/>
  <c r="B6" i="3"/>
  <c r="D6" i="3" s="1"/>
  <c r="I3" i="1"/>
  <c r="H4" i="1"/>
  <c r="I4" i="1" s="1"/>
  <c r="E5" i="1"/>
  <c r="H5" i="1" l="1"/>
  <c r="I5" i="1" s="1"/>
  <c r="C7" i="3"/>
  <c r="B7" i="3"/>
  <c r="D7" i="3" s="1"/>
  <c r="E6" i="1"/>
  <c r="B8" i="3" l="1"/>
  <c r="D8" i="3" s="1"/>
  <c r="C8" i="3"/>
  <c r="H6" i="1"/>
  <c r="E7" i="1"/>
  <c r="H7" i="1" l="1"/>
  <c r="I7" i="1" s="1"/>
  <c r="C9" i="3"/>
  <c r="B9" i="3"/>
  <c r="D9" i="3" s="1"/>
  <c r="I6" i="1"/>
  <c r="E10" i="1" l="1"/>
  <c r="H10" i="1" l="1"/>
</calcChain>
</file>

<file path=xl/sharedStrings.xml><?xml version="1.0" encoding="utf-8"?>
<sst xmlns="http://schemas.openxmlformats.org/spreadsheetml/2006/main" count="93" uniqueCount="28">
  <si>
    <t>№ п/п</t>
  </si>
  <si>
    <t>Нач. дата</t>
  </si>
  <si>
    <t>Кон. Дата</t>
  </si>
  <si>
    <t>Расчетное количество часов</t>
  </si>
  <si>
    <t>Разница</t>
  </si>
  <si>
    <t>Техоперация</t>
  </si>
  <si>
    <t>Время выработки, ч.</t>
  </si>
  <si>
    <t>Уборка</t>
  </si>
  <si>
    <t>Приготовление зерносмеси</t>
  </si>
  <si>
    <t>Ремонт</t>
  </si>
  <si>
    <t>Плановое количество часов в августе с 8:00 до 24:00</t>
  </si>
  <si>
    <t>Начало по часам от начала месяца, ч.</t>
  </si>
  <si>
    <t>Начало отсчета</t>
  </si>
  <si>
    <t>Чистое число рабочих дней</t>
  </si>
  <si>
    <t>Кол-во календарных дней техоперации/24</t>
  </si>
  <si>
    <t>Кол-во календарных дней техоперации/16</t>
  </si>
  <si>
    <t>Дата окончания  по 16-ч дням</t>
  </si>
  <si>
    <t>Дата / время начала</t>
  </si>
  <si>
    <t>Дата</t>
  </si>
  <si>
    <t>Время</t>
  </si>
  <si>
    <t>День недели</t>
  </si>
  <si>
    <t>Воскресенье</t>
  </si>
  <si>
    <t>Понедельник</t>
  </si>
  <si>
    <t>Вторник</t>
  </si>
  <si>
    <t>Среда</t>
  </si>
  <si>
    <t>Четверг</t>
  </si>
  <si>
    <t>Пятница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</si>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</sst>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:mm;@"/>
    <numFmt numFmtId="165" formatCode="h:mm;@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i/>
      <sz val="11"/>
      <color rgb="FF7030A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B05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0" fontId="2" fillId="0" borderId="0" xfId="0" applyFont="1"/>
    <xf numFmtId="0" fontId="4" fillId="0" borderId="1" xfId="0" applyFont="1" applyBorder="1"/>
    <xf numFmtId="16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0" fillId="0" borderId="7" xfId="0" applyBorder="1"/>
    <xf numFmtId="164" fontId="6" fillId="0" borderId="7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right"/>
    </xf>
    <xf numFmtId="14" fontId="0" fillId="0" borderId="0" xfId="0" applyNumberFormat="1"/>
    <xf numFmtId="165" fontId="0" fillId="0" borderId="0" xfId="0" applyNumberFormat="1"/>
    <xf numFmtId="0" fontId="11" fillId="0" borderId="1" xfId="0" applyFont="1" applyFill="1" applyBorder="1"/>
    <xf numFmtId="0" fontId="11" fillId="0" borderId="1" xfId="0" applyFont="1" applyBorder="1" applyAlignment="1">
      <alignment horizontal="center"/>
    </xf>
    <xf numFmtId="165" fontId="10" fillId="0" borderId="1" xfId="0" applyNumberFormat="1" applyFont="1" applyBorder="1"/>
    <xf numFmtId="0" fontId="10" fillId="0" borderId="1" xfId="0" applyFont="1" applyBorder="1"/>
    <xf numFmtId="0" fontId="1" fillId="3" borderId="3" xfId="0" applyFont="1" applyFill="1" applyBorder="1" applyAlignment="1">
      <alignment horizontal="center" vertical="center" wrapText="1"/>
    </xf>
    <xf numFmtId="165" fontId="12" fillId="0" borderId="1" xfId="0" applyNumberFormat="1" applyFont="1" applyBorder="1"/>
    <xf numFmtId="165" fontId="12" fillId="4" borderId="1" xfId="0" applyNumberFormat="1" applyFont="1" applyFill="1" applyBorder="1"/>
    <xf numFmtId="165" fontId="12" fillId="5" borderId="1" xfId="0" applyNumberFormat="1" applyFont="1" applyFill="1" applyBorder="1"/>
    <xf numFmtId="14" fontId="11" fillId="0" borderId="1" xfId="0" applyNumberFormat="1" applyFont="1" applyBorder="1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0" borderId="2" xfId="0" applyBorder="1"/>
    <xf numFmtId="0" fontId="0" fillId="0" borderId="12" xfId="0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0" borderId="16" xfId="0" applyBorder="1"/>
    <xf numFmtId="0" fontId="0" fillId="0" borderId="17" xfId="0" applyBorder="1"/>
    <xf numFmtId="165" fontId="12" fillId="7" borderId="1" xfId="0" applyNumberFormat="1" applyFont="1" applyFill="1" applyBorder="1"/>
    <xf numFmtId="165" fontId="12" fillId="8" borderId="1" xfId="0" applyNumberFormat="1" applyFont="1" applyFill="1" applyBorder="1"/>
    <xf numFmtId="165" fontId="12" fillId="9" borderId="1" xfId="0" applyNumberFormat="1" applyFont="1" applyFill="1" applyBorder="1"/>
    <xf numFmtId="165" fontId="12" fillId="10" borderId="1" xfId="0" applyNumberFormat="1" applyFont="1" applyFill="1" applyBorder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0" fontId="0" fillId="11" borderId="1" xfId="0" applyFill="1" applyBorder="1"/>
    <xf numFmtId="165" fontId="12" fillId="5" borderId="1" xfId="0" applyNumberFormat="1" applyFont="1" applyFill="1" applyBorder="1" applyAlignment="1">
      <alignment horizontal="left"/>
    </xf>
    <xf numFmtId="165" fontId="12" fillId="7" borderId="1" xfId="0" applyNumberFormat="1" applyFont="1" applyFill="1" applyBorder="1" applyAlignment="1">
      <alignment horizontal="left"/>
    </xf>
    <xf numFmtId="165" fontId="12" fillId="4" borderId="1" xfId="0" applyNumberFormat="1" applyFont="1" applyFill="1" applyBorder="1" applyAlignment="1">
      <alignment horizontal="left"/>
    </xf>
    <xf numFmtId="165" fontId="12" fillId="8" borderId="1" xfId="0" applyNumberFormat="1" applyFont="1" applyFill="1" applyBorder="1" applyAlignment="1">
      <alignment horizontal="left"/>
    </xf>
    <xf numFmtId="165" fontId="12" fillId="9" borderId="1" xfId="0" applyNumberFormat="1" applyFont="1" applyFill="1" applyBorder="1" applyAlignment="1">
      <alignment horizontal="left"/>
    </xf>
    <xf numFmtId="165" fontId="12" fillId="10" borderId="1" xfId="0" applyNumberFormat="1" applyFont="1" applyFill="1" applyBorder="1" applyAlignment="1">
      <alignment horizontal="left"/>
    </xf>
    <xf numFmtId="0" fontId="0" fillId="12" borderId="1" xfId="0" applyFill="1" applyBorder="1"/>
    <xf numFmtId="0" fontId="0" fillId="13" borderId="1" xfId="0" applyFill="1" applyBorder="1"/>
    <xf numFmtId="0" fontId="0" fillId="14" borderId="1" xfId="0" applyFill="1" applyBorder="1"/>
    <xf numFmtId="0" fontId="0" fillId="5" borderId="1" xfId="0" applyFill="1" applyBorder="1"/>
  </cellXfs>
  <cellStyles count="1">
    <cellStyle name="Обычный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447675</xdr:colOff>
      <xdr:row>0</xdr:row>
      <xdr:rowOff>285750</xdr:rowOff>
    </xdr:from>
    <xdr:to>
      <xdr:col>17</xdr:col>
      <xdr:colOff>447675</xdr:colOff>
      <xdr:row>15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39350" y="285750"/>
          <a:ext cx="5114925" cy="3381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Есть перечень работ на месяц. Я знаю сам перечень и продолжительность выполнения операции.</a:t>
          </a: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Мне нужно узнать, зная вышеназванные данные, время начала и окончания выполнения каждой операции.</a:t>
          </a:r>
          <a:br>
            <a:rPr lang="ru-RU"/>
          </a:b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Во вложении мой вариант расчета. И все очень даже хорошо, но проблема в том, что расчет считает по времени 24 часа, а мне нужно взять в расчет только рабочие дни с 8 до 24 ч. без перерыва, суббота-воскресенье выходной.</a:t>
          </a:r>
          <a:br>
            <a:rPr lang="ru-RU"/>
          </a:br>
          <a:br>
            <a:rPr lang="ru-RU"/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То есть, если операция 6 часов, а дата начала 18:00 1 августа, то дата завершения должна быть 12:00 2 августа.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Начало операции (дата и время) + продолжительность операции по 16 часам считается как Начало операции (дата и время) + продолжительность операции по </a:t>
          </a:r>
          <a:r>
            <a:rPr lang="ru-RU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24 </a:t>
          </a: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часам.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Дата начала и окончания выходят за пределы рабочего дня 08:00 - 24:00</a:t>
          </a:r>
          <a:endParaRPr lang="ru-RU">
            <a:effectLst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99;&#1081;%20&#1088;&#1072;&#1089;&#1095;&#1077;&#1090;%20&#1074;&#1077;&#1088;&#1089;&#1080;&#1103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Пр.1.1"/>
      <sheetName val="Пр.4.2"/>
      <sheetName val="Уп.1.2"/>
      <sheetName val="Уп.4.2"/>
      <sheetName val="Номенклатура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1"/>
  <sheetViews>
    <sheetView zoomScaleNormal="100" workbookViewId="0">
      <selection activeCell="D1" sqref="D1"/>
    </sheetView>
  </sheetViews>
  <sheetFormatPr defaultRowHeight="12" customHeight="1" x14ac:dyDescent="0.25"/>
  <cols>
    <col min="1" max="1" width="4.7109375" style="18" customWidth="1"/>
    <col min="2" max="2" width="28.7109375" customWidth="1"/>
    <col min="3" max="3" width="13.28515625" customWidth="1"/>
    <col min="4" max="4" width="17.5703125" customWidth="1"/>
    <col min="5" max="6" width="15.28515625" customWidth="1"/>
    <col min="7" max="7" width="18.42578125" customWidth="1"/>
    <col min="8" max="9" width="15.28515625" customWidth="1"/>
    <col min="10" max="10" width="12.7109375" style="8" customWidth="1"/>
  </cols>
  <sheetData>
    <row r="1" spans="1:11" ht="84" customHeight="1" x14ac:dyDescent="0.25">
      <c r="A1" s="1" t="s">
        <v>0</v>
      </c>
      <c r="B1" s="2" t="s">
        <v>5</v>
      </c>
      <c r="C1" s="2" t="s">
        <v>6</v>
      </c>
      <c r="D1" s="1" t="s">
        <v>11</v>
      </c>
      <c r="E1" s="1" t="s">
        <v>17</v>
      </c>
      <c r="F1" s="1" t="s">
        <v>14</v>
      </c>
      <c r="G1" s="1" t="s">
        <v>15</v>
      </c>
      <c r="H1" s="1" t="s">
        <v>16</v>
      </c>
      <c r="I1" s="1" t="s">
        <v>13</v>
      </c>
      <c r="J1" s="3">
        <v>44409</v>
      </c>
      <c r="K1" s="4" t="s">
        <v>12</v>
      </c>
    </row>
    <row r="2" spans="1:11" ht="12" customHeight="1" x14ac:dyDescent="0.25">
      <c r="A2" s="5">
        <v>1</v>
      </c>
      <c r="B2" s="20" t="s">
        <v>7</v>
      </c>
      <c r="C2" s="6">
        <v>6</v>
      </c>
      <c r="D2" s="21">
        <v>8</v>
      </c>
      <c r="E2" s="7">
        <f t="shared" ref="E2:E7" si="0">$J$1+D2/24</f>
        <v>44409.333333333336</v>
      </c>
      <c r="F2" s="23">
        <f>C2/24</f>
        <v>0.25</v>
      </c>
      <c r="G2" s="23">
        <f>C2/16</f>
        <v>0.375</v>
      </c>
      <c r="H2" s="7">
        <f>E2+G2</f>
        <v>44409.708333333336</v>
      </c>
      <c r="I2" s="22">
        <f>NETWORKDAYS(E2,H2,)</f>
        <v>0</v>
      </c>
    </row>
    <row r="3" spans="1:11" ht="12" customHeight="1" x14ac:dyDescent="0.25">
      <c r="A3" s="5">
        <v>2</v>
      </c>
      <c r="B3" s="9" t="s">
        <v>8</v>
      </c>
      <c r="C3" s="6">
        <v>24</v>
      </c>
      <c r="D3" s="21">
        <f>C2+D2</f>
        <v>14</v>
      </c>
      <c r="E3" s="10">
        <f t="shared" si="0"/>
        <v>44409.583333333336</v>
      </c>
      <c r="F3" s="23">
        <f t="shared" ref="F3:F7" si="1">C3/24</f>
        <v>1</v>
      </c>
      <c r="G3" s="23">
        <f t="shared" ref="G3:G7" si="2">C3/16</f>
        <v>1.5</v>
      </c>
      <c r="H3" s="7">
        <f t="shared" ref="H3:H7" si="3">E3+G3</f>
        <v>44411.083333333336</v>
      </c>
      <c r="I3" s="22">
        <f t="shared" ref="I3:I7" si="4">NETWORKDAYS(E3,H3,)</f>
        <v>2</v>
      </c>
    </row>
    <row r="4" spans="1:11" ht="12" customHeight="1" x14ac:dyDescent="0.25">
      <c r="A4" s="5">
        <v>3</v>
      </c>
      <c r="B4" s="9" t="s">
        <v>7</v>
      </c>
      <c r="C4" s="6">
        <v>6</v>
      </c>
      <c r="D4" s="21">
        <f>C3+D3</f>
        <v>38</v>
      </c>
      <c r="E4" s="10">
        <f t="shared" si="0"/>
        <v>44410.583333333336</v>
      </c>
      <c r="F4" s="23">
        <f t="shared" si="1"/>
        <v>0.25</v>
      </c>
      <c r="G4" s="23">
        <f t="shared" si="2"/>
        <v>0.375</v>
      </c>
      <c r="H4" s="7">
        <f t="shared" si="3"/>
        <v>44410.958333333336</v>
      </c>
      <c r="I4" s="22">
        <f t="shared" si="4"/>
        <v>1</v>
      </c>
    </row>
    <row r="5" spans="1:11" ht="12" customHeight="1" x14ac:dyDescent="0.25">
      <c r="A5" s="5">
        <v>4</v>
      </c>
      <c r="B5" s="9" t="s">
        <v>9</v>
      </c>
      <c r="C5" s="6">
        <v>48</v>
      </c>
      <c r="D5" s="21">
        <f t="shared" ref="D5:D8" si="5">C4+D4</f>
        <v>44</v>
      </c>
      <c r="E5" s="10">
        <f t="shared" si="0"/>
        <v>44410.833333333336</v>
      </c>
      <c r="F5" s="23">
        <f t="shared" si="1"/>
        <v>2</v>
      </c>
      <c r="G5" s="23">
        <f t="shared" si="2"/>
        <v>3</v>
      </c>
      <c r="H5" s="7">
        <f t="shared" si="3"/>
        <v>44413.833333333336</v>
      </c>
      <c r="I5" s="22">
        <f t="shared" si="4"/>
        <v>4</v>
      </c>
    </row>
    <row r="6" spans="1:11" ht="12" customHeight="1" x14ac:dyDescent="0.25">
      <c r="A6" s="5">
        <v>5</v>
      </c>
      <c r="B6" s="9" t="s">
        <v>7</v>
      </c>
      <c r="C6" s="6">
        <v>6</v>
      </c>
      <c r="D6" s="21">
        <f t="shared" si="5"/>
        <v>92</v>
      </c>
      <c r="E6" s="10">
        <f t="shared" si="0"/>
        <v>44412.833333333336</v>
      </c>
      <c r="F6" s="23">
        <f t="shared" si="1"/>
        <v>0.25</v>
      </c>
      <c r="G6" s="23">
        <f t="shared" si="2"/>
        <v>0.375</v>
      </c>
      <c r="H6" s="7">
        <f t="shared" si="3"/>
        <v>44413.208333333336</v>
      </c>
      <c r="I6" s="22">
        <f t="shared" si="4"/>
        <v>2</v>
      </c>
    </row>
    <row r="7" spans="1:11" ht="12" customHeight="1" x14ac:dyDescent="0.25">
      <c r="A7" s="5">
        <v>6</v>
      </c>
      <c r="B7" s="9" t="s">
        <v>9</v>
      </c>
      <c r="C7" s="6">
        <v>4</v>
      </c>
      <c r="D7" s="21">
        <f t="shared" si="5"/>
        <v>98</v>
      </c>
      <c r="E7" s="10">
        <f t="shared" si="0"/>
        <v>44413.083333333336</v>
      </c>
      <c r="F7" s="23">
        <f t="shared" si="1"/>
        <v>0.16666666666666666</v>
      </c>
      <c r="G7" s="23">
        <f t="shared" si="2"/>
        <v>0.25</v>
      </c>
      <c r="H7" s="7">
        <f t="shared" si="3"/>
        <v>44413.333333333336</v>
      </c>
      <c r="I7" s="22">
        <f t="shared" si="4"/>
        <v>1</v>
      </c>
    </row>
    <row r="8" spans="1:11" s="8" customFormat="1" ht="12" customHeight="1" x14ac:dyDescent="0.25">
      <c r="A8" s="5">
        <v>7</v>
      </c>
      <c r="B8" s="9"/>
      <c r="C8" s="6"/>
      <c r="D8" s="21">
        <f t="shared" si="5"/>
        <v>102</v>
      </c>
      <c r="E8" s="10"/>
      <c r="F8" s="23"/>
      <c r="G8" s="23"/>
      <c r="H8" s="7"/>
      <c r="I8" s="22"/>
      <c r="K8"/>
    </row>
    <row r="9" spans="1:11" s="8" customFormat="1" ht="31.5" customHeight="1" x14ac:dyDescent="0.25">
      <c r="A9" s="52" t="s">
        <v>10</v>
      </c>
      <c r="B9" s="53"/>
      <c r="C9" s="12">
        <v>352</v>
      </c>
      <c r="D9" s="11"/>
      <c r="E9" s="13" t="s">
        <v>1</v>
      </c>
      <c r="F9" s="17"/>
      <c r="G9" s="17"/>
      <c r="H9" s="17" t="s">
        <v>2</v>
      </c>
      <c r="I9" s="17"/>
      <c r="K9"/>
    </row>
    <row r="10" spans="1:11" s="8" customFormat="1" ht="20.25" customHeight="1" x14ac:dyDescent="0.25">
      <c r="A10" s="54" t="s">
        <v>3</v>
      </c>
      <c r="B10" s="55"/>
      <c r="C10" s="14">
        <f>SUM(C2:C8)</f>
        <v>94</v>
      </c>
      <c r="D10" s="15"/>
      <c r="E10" s="16">
        <f>MIN(E2:E8)</f>
        <v>44409.333333333336</v>
      </c>
      <c r="F10" s="16"/>
      <c r="G10" s="16"/>
      <c r="H10" s="16">
        <f>MAX(H2:H8)</f>
        <v>44413.833333333336</v>
      </c>
      <c r="I10" s="16"/>
      <c r="K10"/>
    </row>
    <row r="11" spans="1:11" s="8" customFormat="1" ht="19.5" customHeight="1" x14ac:dyDescent="0.25">
      <c r="A11" s="56" t="s">
        <v>4</v>
      </c>
      <c r="B11" s="56"/>
      <c r="C11" s="19">
        <f>C9-C10</f>
        <v>258</v>
      </c>
      <c r="D11" s="56"/>
      <c r="E11" s="56"/>
      <c r="F11" s="56"/>
      <c r="G11" s="56"/>
      <c r="H11" s="56"/>
      <c r="I11" s="56"/>
      <c r="K11"/>
    </row>
  </sheetData>
  <mergeCells count="4">
    <mergeCell ref="A9:B9"/>
    <mergeCell ref="A10:B10"/>
    <mergeCell ref="A11:B11"/>
    <mergeCell ref="D11:I11"/>
  </mergeCells>
  <phoneticPr fontId="9" type="noConversion"/>
  <conditionalFormatting sqref="J11:XFD11 L1:XFD1 A2:B8 A12:XFD1048576 C2:XFD10 A1:J1">
    <cfRule type="containsText" dxfId="17" priority="14" operator="containsText" text="Тех.простой">
      <formula>NOT(ISERROR(SEARCH("Тех.простой",A1)))</formula>
    </cfRule>
  </conditionalFormatting>
  <conditionalFormatting sqref="J11:XFD11 L1:XFD1 A2:B8 A12:XFD1048576 C2:XFD10 A1:J1">
    <cfRule type="containsText" dxfId="16" priority="13" operator="containsText" text="Генеральная уборка">
      <formula>NOT(ISERROR(SEARCH("Генеральная уборка",A1)))</formula>
    </cfRule>
  </conditionalFormatting>
  <conditionalFormatting sqref="A10">
    <cfRule type="containsText" dxfId="15" priority="8" operator="containsText" text="Тех.простой">
      <formula>NOT(ISERROR(SEARCH("Тех.простой",A10)))</formula>
    </cfRule>
  </conditionalFormatting>
  <conditionalFormatting sqref="A10">
    <cfRule type="containsText" dxfId="14" priority="7" operator="containsText" text="Генеральная уборка">
      <formula>NOT(ISERROR(SEARCH("Генеральная уборка",A10)))</formula>
    </cfRule>
  </conditionalFormatting>
  <conditionalFormatting sqref="A9">
    <cfRule type="containsText" dxfId="13" priority="6" operator="containsText" text="Тех.простой">
      <formula>NOT(ISERROR(SEARCH("Тех.простой",A9)))</formula>
    </cfRule>
  </conditionalFormatting>
  <conditionalFormatting sqref="A9">
    <cfRule type="containsText" dxfId="12" priority="5" operator="containsText" text="Генеральная уборка">
      <formula>NOT(ISERROR(SEARCH("Генеральная уборка",A9)))</formula>
    </cfRule>
  </conditionalFormatting>
  <conditionalFormatting sqref="A11 D11">
    <cfRule type="containsText" dxfId="11" priority="4" operator="containsText" text="Тех.простой">
      <formula>NOT(ISERROR(SEARCH("Тех.простой",A11)))</formula>
    </cfRule>
  </conditionalFormatting>
  <conditionalFormatting sqref="A11 D11">
    <cfRule type="containsText" dxfId="10" priority="3" operator="containsText" text="Генеральная уборка">
      <formula>NOT(ISERROR(SEARCH("Генеральная уборка",A11)))</formula>
    </cfRule>
  </conditionalFormatting>
  <conditionalFormatting sqref="K1">
    <cfRule type="containsText" dxfId="9" priority="2" operator="containsText" text="Тех.простой">
      <formula>NOT(ISERROR(SEARCH("Тех.простой",K1)))</formula>
    </cfRule>
  </conditionalFormatting>
  <conditionalFormatting sqref="K1">
    <cfRule type="containsText" dxfId="8" priority="1" operator="containsText" text="Генеральная уборка">
      <formula>NOT(ISERROR(SEARCH("Генеральная уборка",K1)))</formula>
    </cfRule>
  </conditionalFormatting>
  <dataValidations count="1">
    <dataValidation errorStyle="warning" allowBlank="1" promptTitle="Подсказка" prompt="Выберите НП или тех. операцию" sqref="B2:B7" xr:uid="{00000000-0002-0000-0000-000000000000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promptTitle="Подсказка" prompt="Выберите НП или тех. операцию" xr:uid="{00000000-0002-0000-0000-000001000000}">
          <x14:formula1>
            <xm:f>'\\corp.sotex.local\RFT\UsersProfiles\r_vakhitov\Desktop\[Новый расчет версия 2.xlsx]Номенклатура'!#REF!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A28"/>
  <sheetViews>
    <sheetView workbookViewId="0">
      <selection activeCell="F9" sqref="F9"/>
    </sheetView>
  </sheetViews>
  <sheetFormatPr defaultRowHeight="15" x14ac:dyDescent="0.25"/>
  <cols>
    <col min="1" max="1" width="5.140625" customWidth="1"/>
    <col min="2" max="2" width="10.140625" bestFit="1" customWidth="1"/>
    <col min="3" max="3" width="13.7109375" style="25" customWidth="1"/>
    <col min="4" max="4" width="16" customWidth="1"/>
    <col min="5" max="5" width="25.140625" customWidth="1"/>
    <col min="6" max="6" width="15.28515625" customWidth="1"/>
    <col min="7" max="8" width="4.28515625" customWidth="1"/>
    <col min="9" max="22" width="5" customWidth="1"/>
    <col min="23" max="23" width="4.28515625" customWidth="1"/>
    <col min="24" max="40" width="6" customWidth="1"/>
    <col min="41" max="131" width="6.85546875" customWidth="1"/>
  </cols>
  <sheetData>
    <row r="1" spans="2:131" x14ac:dyDescent="0.25">
      <c r="AD1">
        <v>1</v>
      </c>
      <c r="AE1">
        <v>2</v>
      </c>
      <c r="AF1">
        <v>3</v>
      </c>
      <c r="AG1">
        <v>4</v>
      </c>
      <c r="AH1">
        <v>5</v>
      </c>
      <c r="AI1">
        <v>6</v>
      </c>
      <c r="BA1">
        <v>1</v>
      </c>
      <c r="BB1">
        <v>2</v>
      </c>
      <c r="BC1">
        <v>3</v>
      </c>
      <c r="BD1">
        <v>4</v>
      </c>
      <c r="BE1">
        <v>5</v>
      </c>
      <c r="BF1">
        <v>6</v>
      </c>
      <c r="BG1">
        <v>7</v>
      </c>
      <c r="BH1">
        <v>8</v>
      </c>
      <c r="BI1">
        <v>9</v>
      </c>
      <c r="BJ1">
        <v>10</v>
      </c>
      <c r="BK1">
        <v>11</v>
      </c>
      <c r="BL1">
        <v>12</v>
      </c>
      <c r="BM1">
        <v>13</v>
      </c>
      <c r="BN1">
        <v>14</v>
      </c>
      <c r="BO1">
        <v>15</v>
      </c>
      <c r="BP1">
        <v>16</v>
      </c>
      <c r="BQ1">
        <v>17</v>
      </c>
      <c r="BR1">
        <v>18</v>
      </c>
      <c r="BS1">
        <v>19</v>
      </c>
      <c r="BT1">
        <v>20</v>
      </c>
      <c r="BU1">
        <v>21</v>
      </c>
      <c r="BV1">
        <v>22</v>
      </c>
      <c r="BW1">
        <v>23</v>
      </c>
      <c r="BX1">
        <v>24</v>
      </c>
      <c r="BY1">
        <v>25</v>
      </c>
      <c r="BZ1">
        <v>26</v>
      </c>
      <c r="CA1">
        <v>27</v>
      </c>
      <c r="CB1">
        <v>28</v>
      </c>
      <c r="CC1">
        <v>29</v>
      </c>
      <c r="CD1">
        <v>30</v>
      </c>
      <c r="CE1">
        <v>31</v>
      </c>
      <c r="CF1">
        <v>32</v>
      </c>
      <c r="CG1">
        <v>33</v>
      </c>
      <c r="CH1">
        <v>34</v>
      </c>
      <c r="CI1">
        <v>35</v>
      </c>
      <c r="CJ1">
        <v>36</v>
      </c>
      <c r="CK1">
        <v>37</v>
      </c>
      <c r="CL1">
        <v>38</v>
      </c>
      <c r="CM1">
        <v>39</v>
      </c>
      <c r="CN1">
        <v>40</v>
      </c>
      <c r="CO1">
        <v>41</v>
      </c>
      <c r="CP1">
        <v>42</v>
      </c>
      <c r="CQ1">
        <v>43</v>
      </c>
      <c r="CR1">
        <v>44</v>
      </c>
      <c r="CS1">
        <v>45</v>
      </c>
      <c r="CT1">
        <v>46</v>
      </c>
      <c r="CU1">
        <v>47</v>
      </c>
      <c r="CV1">
        <v>48</v>
      </c>
    </row>
    <row r="2" spans="2:131" x14ac:dyDescent="0.25">
      <c r="G2" s="57" t="s">
        <v>21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8" t="s">
        <v>22</v>
      </c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9" t="s">
        <v>23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60" t="s">
        <v>24</v>
      </c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1" t="s">
        <v>25</v>
      </c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2" t="s">
        <v>26</v>
      </c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57" t="s">
        <v>27</v>
      </c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</row>
    <row r="3" spans="2:131" ht="31.5" x14ac:dyDescent="0.25">
      <c r="B3" s="2" t="s">
        <v>18</v>
      </c>
      <c r="C3" s="2" t="s">
        <v>19</v>
      </c>
      <c r="D3" s="2" t="s">
        <v>20</v>
      </c>
      <c r="E3" s="2" t="s">
        <v>5</v>
      </c>
      <c r="F3" s="30" t="s">
        <v>6</v>
      </c>
      <c r="G3" s="33">
        <f>$C$4</f>
        <v>44409.333333333336</v>
      </c>
      <c r="H3" s="33">
        <f>G3+1/24</f>
        <v>44409.375</v>
      </c>
      <c r="I3" s="33">
        <f t="shared" ref="I3:W3" si="0">H3+1/24</f>
        <v>44409.416666666664</v>
      </c>
      <c r="J3" s="33">
        <f t="shared" si="0"/>
        <v>44409.458333333328</v>
      </c>
      <c r="K3" s="33">
        <f t="shared" si="0"/>
        <v>44409.499999999993</v>
      </c>
      <c r="L3" s="33">
        <f t="shared" si="0"/>
        <v>44409.541666666657</v>
      </c>
      <c r="M3" s="33">
        <f t="shared" si="0"/>
        <v>44409.583333333321</v>
      </c>
      <c r="N3" s="33">
        <f t="shared" si="0"/>
        <v>44409.624999999985</v>
      </c>
      <c r="O3" s="33">
        <f t="shared" si="0"/>
        <v>44409.66666666665</v>
      </c>
      <c r="P3" s="33">
        <f t="shared" si="0"/>
        <v>44409.708333333314</v>
      </c>
      <c r="Q3" s="33">
        <f t="shared" si="0"/>
        <v>44409.749999999978</v>
      </c>
      <c r="R3" s="33">
        <f t="shared" si="0"/>
        <v>44409.791666666642</v>
      </c>
      <c r="S3" s="33">
        <f t="shared" si="0"/>
        <v>44409.833333333307</v>
      </c>
      <c r="T3" s="33">
        <f t="shared" si="0"/>
        <v>44409.874999999971</v>
      </c>
      <c r="U3" s="33">
        <f t="shared" si="0"/>
        <v>44409.916666666635</v>
      </c>
      <c r="V3" s="33">
        <f t="shared" si="0"/>
        <v>44409.958333333299</v>
      </c>
      <c r="W3" s="33">
        <f t="shared" si="0"/>
        <v>44409.999999999964</v>
      </c>
      <c r="X3" s="48">
        <f>$C$4</f>
        <v>44409.333333333336</v>
      </c>
      <c r="Y3" s="48">
        <f>X3+1/24</f>
        <v>44409.375</v>
      </c>
      <c r="Z3" s="48">
        <f t="shared" ref="Z3:AN3" si="1">Y3+1/24</f>
        <v>44409.416666666664</v>
      </c>
      <c r="AA3" s="48">
        <f t="shared" si="1"/>
        <v>44409.458333333328</v>
      </c>
      <c r="AB3" s="48">
        <f t="shared" si="1"/>
        <v>44409.499999999993</v>
      </c>
      <c r="AC3" s="48">
        <f t="shared" si="1"/>
        <v>44409.541666666657</v>
      </c>
      <c r="AD3" s="48">
        <f t="shared" si="1"/>
        <v>44409.583333333321</v>
      </c>
      <c r="AE3" s="48">
        <f t="shared" si="1"/>
        <v>44409.624999999985</v>
      </c>
      <c r="AF3" s="48">
        <f t="shared" si="1"/>
        <v>44409.66666666665</v>
      </c>
      <c r="AG3" s="48">
        <f t="shared" si="1"/>
        <v>44409.708333333314</v>
      </c>
      <c r="AH3" s="48">
        <f t="shared" si="1"/>
        <v>44409.749999999978</v>
      </c>
      <c r="AI3" s="48">
        <f t="shared" si="1"/>
        <v>44409.791666666642</v>
      </c>
      <c r="AJ3" s="48">
        <f t="shared" si="1"/>
        <v>44409.833333333307</v>
      </c>
      <c r="AK3" s="48">
        <f t="shared" si="1"/>
        <v>44409.874999999971</v>
      </c>
      <c r="AL3" s="48">
        <f t="shared" si="1"/>
        <v>44409.916666666635</v>
      </c>
      <c r="AM3" s="48">
        <f t="shared" si="1"/>
        <v>44409.958333333299</v>
      </c>
      <c r="AN3" s="48">
        <f t="shared" si="1"/>
        <v>44409.999999999964</v>
      </c>
      <c r="AO3" s="32">
        <f>$C$4</f>
        <v>44409.333333333336</v>
      </c>
      <c r="AP3" s="32">
        <f>AO3+1/24</f>
        <v>44409.375</v>
      </c>
      <c r="AQ3" s="32">
        <f t="shared" ref="AQ3:BE3" si="2">AP3+1/24</f>
        <v>44409.416666666664</v>
      </c>
      <c r="AR3" s="32">
        <f t="shared" si="2"/>
        <v>44409.458333333328</v>
      </c>
      <c r="AS3" s="32">
        <f t="shared" si="2"/>
        <v>44409.499999999993</v>
      </c>
      <c r="AT3" s="32">
        <f t="shared" si="2"/>
        <v>44409.541666666657</v>
      </c>
      <c r="AU3" s="32">
        <f t="shared" si="2"/>
        <v>44409.583333333321</v>
      </c>
      <c r="AV3" s="32">
        <f t="shared" si="2"/>
        <v>44409.624999999985</v>
      </c>
      <c r="AW3" s="32">
        <f t="shared" si="2"/>
        <v>44409.66666666665</v>
      </c>
      <c r="AX3" s="32">
        <f t="shared" si="2"/>
        <v>44409.708333333314</v>
      </c>
      <c r="AY3" s="32">
        <f t="shared" si="2"/>
        <v>44409.749999999978</v>
      </c>
      <c r="AZ3" s="32">
        <f t="shared" si="2"/>
        <v>44409.791666666642</v>
      </c>
      <c r="BA3" s="32">
        <f t="shared" si="2"/>
        <v>44409.833333333307</v>
      </c>
      <c r="BB3" s="32">
        <f t="shared" si="2"/>
        <v>44409.874999999971</v>
      </c>
      <c r="BC3" s="32">
        <f t="shared" si="2"/>
        <v>44409.916666666635</v>
      </c>
      <c r="BD3" s="32">
        <f t="shared" si="2"/>
        <v>44409.958333333299</v>
      </c>
      <c r="BE3" s="32">
        <f t="shared" si="2"/>
        <v>44409.999999999964</v>
      </c>
      <c r="BF3" s="49">
        <f>$C$4</f>
        <v>44409.333333333336</v>
      </c>
      <c r="BG3" s="49">
        <f>BF3+1/24</f>
        <v>44409.375</v>
      </c>
      <c r="BH3" s="49">
        <f t="shared" ref="BH3:BV3" si="3">BG3+1/24</f>
        <v>44409.416666666664</v>
      </c>
      <c r="BI3" s="49">
        <f t="shared" si="3"/>
        <v>44409.458333333328</v>
      </c>
      <c r="BJ3" s="49">
        <f t="shared" si="3"/>
        <v>44409.499999999993</v>
      </c>
      <c r="BK3" s="49">
        <f t="shared" si="3"/>
        <v>44409.541666666657</v>
      </c>
      <c r="BL3" s="49">
        <f t="shared" si="3"/>
        <v>44409.583333333321</v>
      </c>
      <c r="BM3" s="49">
        <f t="shared" si="3"/>
        <v>44409.624999999985</v>
      </c>
      <c r="BN3" s="49">
        <f t="shared" si="3"/>
        <v>44409.66666666665</v>
      </c>
      <c r="BO3" s="49">
        <f t="shared" si="3"/>
        <v>44409.708333333314</v>
      </c>
      <c r="BP3" s="49">
        <f t="shared" si="3"/>
        <v>44409.749999999978</v>
      </c>
      <c r="BQ3" s="49">
        <f t="shared" si="3"/>
        <v>44409.791666666642</v>
      </c>
      <c r="BR3" s="49">
        <f t="shared" si="3"/>
        <v>44409.833333333307</v>
      </c>
      <c r="BS3" s="49">
        <f t="shared" si="3"/>
        <v>44409.874999999971</v>
      </c>
      <c r="BT3" s="49">
        <f t="shared" si="3"/>
        <v>44409.916666666635</v>
      </c>
      <c r="BU3" s="49">
        <f t="shared" si="3"/>
        <v>44409.958333333299</v>
      </c>
      <c r="BV3" s="49">
        <f t="shared" si="3"/>
        <v>44409.999999999964</v>
      </c>
      <c r="BW3" s="50">
        <f>$C$4</f>
        <v>44409.333333333336</v>
      </c>
      <c r="BX3" s="50">
        <f>BW3+1/24</f>
        <v>44409.375</v>
      </c>
      <c r="BY3" s="50">
        <f t="shared" ref="BY3:CM3" si="4">BX3+1/24</f>
        <v>44409.416666666664</v>
      </c>
      <c r="BZ3" s="50">
        <f t="shared" si="4"/>
        <v>44409.458333333328</v>
      </c>
      <c r="CA3" s="50">
        <f t="shared" si="4"/>
        <v>44409.499999999993</v>
      </c>
      <c r="CB3" s="50">
        <f t="shared" si="4"/>
        <v>44409.541666666657</v>
      </c>
      <c r="CC3" s="50">
        <f t="shared" si="4"/>
        <v>44409.583333333321</v>
      </c>
      <c r="CD3" s="50">
        <f t="shared" si="4"/>
        <v>44409.624999999985</v>
      </c>
      <c r="CE3" s="50">
        <f t="shared" si="4"/>
        <v>44409.66666666665</v>
      </c>
      <c r="CF3" s="50">
        <f t="shared" si="4"/>
        <v>44409.708333333314</v>
      </c>
      <c r="CG3" s="50">
        <f t="shared" si="4"/>
        <v>44409.749999999978</v>
      </c>
      <c r="CH3" s="50">
        <f t="shared" si="4"/>
        <v>44409.791666666642</v>
      </c>
      <c r="CI3" s="50">
        <f t="shared" si="4"/>
        <v>44409.833333333307</v>
      </c>
      <c r="CJ3" s="50">
        <f t="shared" si="4"/>
        <v>44409.874999999971</v>
      </c>
      <c r="CK3" s="50">
        <f t="shared" si="4"/>
        <v>44409.916666666635</v>
      </c>
      <c r="CL3" s="50">
        <f t="shared" si="4"/>
        <v>44409.958333333299</v>
      </c>
      <c r="CM3" s="50">
        <f t="shared" si="4"/>
        <v>44409.999999999964</v>
      </c>
      <c r="CN3" s="51">
        <f>$C$4</f>
        <v>44409.333333333336</v>
      </c>
      <c r="CO3" s="51">
        <f>CN3+1/24</f>
        <v>44409.375</v>
      </c>
      <c r="CP3" s="51">
        <f t="shared" ref="CP3:DD3" si="5">CO3+1/24</f>
        <v>44409.416666666664</v>
      </c>
      <c r="CQ3" s="51">
        <f t="shared" si="5"/>
        <v>44409.458333333328</v>
      </c>
      <c r="CR3" s="51">
        <f t="shared" si="5"/>
        <v>44409.499999999993</v>
      </c>
      <c r="CS3" s="51">
        <f t="shared" si="5"/>
        <v>44409.541666666657</v>
      </c>
      <c r="CT3" s="51">
        <f t="shared" si="5"/>
        <v>44409.583333333321</v>
      </c>
      <c r="CU3" s="51">
        <f t="shared" si="5"/>
        <v>44409.624999999985</v>
      </c>
      <c r="CV3" s="51">
        <f t="shared" si="5"/>
        <v>44409.66666666665</v>
      </c>
      <c r="CW3" s="51">
        <f t="shared" si="5"/>
        <v>44409.708333333314</v>
      </c>
      <c r="CX3" s="51">
        <f t="shared" si="5"/>
        <v>44409.749999999978</v>
      </c>
      <c r="CY3" s="51">
        <f t="shared" si="5"/>
        <v>44409.791666666642</v>
      </c>
      <c r="CZ3" s="51">
        <f t="shared" si="5"/>
        <v>44409.833333333307</v>
      </c>
      <c r="DA3" s="51">
        <f t="shared" si="5"/>
        <v>44409.874999999971</v>
      </c>
      <c r="DB3" s="51">
        <f t="shared" si="5"/>
        <v>44409.916666666635</v>
      </c>
      <c r="DC3" s="51">
        <f t="shared" si="5"/>
        <v>44409.958333333299</v>
      </c>
      <c r="DD3" s="51">
        <f t="shared" si="5"/>
        <v>44409.999999999964</v>
      </c>
      <c r="DE3" s="33">
        <f>$C$4</f>
        <v>44409.333333333336</v>
      </c>
      <c r="DF3" s="33">
        <f>DE3+1/24</f>
        <v>44409.375</v>
      </c>
      <c r="DG3" s="33">
        <f t="shared" ref="DG3:DU3" si="6">DF3+1/24</f>
        <v>44409.416666666664</v>
      </c>
      <c r="DH3" s="33">
        <f t="shared" si="6"/>
        <v>44409.458333333328</v>
      </c>
      <c r="DI3" s="33">
        <f t="shared" si="6"/>
        <v>44409.499999999993</v>
      </c>
      <c r="DJ3" s="33">
        <f t="shared" si="6"/>
        <v>44409.541666666657</v>
      </c>
      <c r="DK3" s="33">
        <f t="shared" si="6"/>
        <v>44409.583333333321</v>
      </c>
      <c r="DL3" s="33">
        <f t="shared" si="6"/>
        <v>44409.624999999985</v>
      </c>
      <c r="DM3" s="33">
        <f t="shared" si="6"/>
        <v>44409.66666666665</v>
      </c>
      <c r="DN3" s="33">
        <f t="shared" si="6"/>
        <v>44409.708333333314</v>
      </c>
      <c r="DO3" s="33">
        <f t="shared" si="6"/>
        <v>44409.749999999978</v>
      </c>
      <c r="DP3" s="33">
        <f t="shared" si="6"/>
        <v>44409.791666666642</v>
      </c>
      <c r="DQ3" s="33">
        <f t="shared" si="6"/>
        <v>44409.833333333307</v>
      </c>
      <c r="DR3" s="33">
        <f t="shared" si="6"/>
        <v>44409.874999999971</v>
      </c>
      <c r="DS3" s="33">
        <f t="shared" si="6"/>
        <v>44409.916666666635</v>
      </c>
      <c r="DT3" s="33">
        <f t="shared" si="6"/>
        <v>44409.958333333299</v>
      </c>
      <c r="DU3" s="33">
        <f t="shared" si="6"/>
        <v>44409.999999999964</v>
      </c>
      <c r="DV3" s="31"/>
      <c r="DW3" s="31"/>
      <c r="DX3" s="31"/>
      <c r="DY3" s="31"/>
      <c r="DZ3" s="31"/>
      <c r="EA3" s="31"/>
    </row>
    <row r="4" spans="2:131" x14ac:dyDescent="0.25">
      <c r="B4" s="34">
        <f>DATE(YEAR('Уп.1.2'!E2),MONTH('Уп.1.2'!E2),DAY('Уп.1.2'!E2))</f>
        <v>44409</v>
      </c>
      <c r="C4" s="28">
        <f>'Уп.1.2'!E2</f>
        <v>44409.333333333336</v>
      </c>
      <c r="D4" s="29" t="str">
        <f>TEXT(WEEKDAY(B4),"ДДДД")</f>
        <v>воскресенье</v>
      </c>
      <c r="E4" s="26" t="str">
        <f>'Уп.1.2'!B2</f>
        <v>Уборка</v>
      </c>
      <c r="F4" s="27">
        <f>'Уп.1.2'!C2</f>
        <v>6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</row>
    <row r="5" spans="2:131" ht="15.75" thickBot="1" x14ac:dyDescent="0.3">
      <c r="B5" s="34">
        <f>DATE(YEAR('Уп.1.2'!E3),MONTH('Уп.1.2'!E3),DAY('Уп.1.2'!E3))</f>
        <v>44409</v>
      </c>
      <c r="C5" s="28">
        <f>'Уп.1.2'!E3</f>
        <v>44409.583333333336</v>
      </c>
      <c r="D5" s="29" t="str">
        <f t="shared" ref="D5:D9" si="7">TEXT(WEEKDAY(B5),"ДДДД")</f>
        <v>воскресенье</v>
      </c>
      <c r="E5" s="26" t="str">
        <f>'Уп.1.2'!B3</f>
        <v>Приготовление зерносмеси</v>
      </c>
      <c r="F5" s="27">
        <f>'Уп.1.2'!C3</f>
        <v>24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15"/>
      <c r="AE5" s="15"/>
      <c r="AF5" s="15"/>
      <c r="AG5" s="15"/>
      <c r="AH5" s="15"/>
      <c r="AI5" s="1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</row>
    <row r="6" spans="2:131" ht="15.75" thickBot="1" x14ac:dyDescent="0.3">
      <c r="B6" s="34">
        <f>DATE(YEAR('Уп.1.2'!E4),MONTH('Уп.1.2'!E4),DAY('Уп.1.2'!E4))</f>
        <v>44410</v>
      </c>
      <c r="C6" s="28">
        <f>'Уп.1.2'!E4</f>
        <v>44410.583333333336</v>
      </c>
      <c r="D6" s="29" t="str">
        <f t="shared" si="7"/>
        <v>понедельник</v>
      </c>
      <c r="E6" s="26" t="str">
        <f>'Уп.1.2'!B4</f>
        <v>Уборка</v>
      </c>
      <c r="F6" s="27">
        <f>'Уп.1.2'!C4</f>
        <v>6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6"/>
      <c r="AD6" s="38"/>
      <c r="AE6" s="39"/>
      <c r="AF6" s="39"/>
      <c r="AG6" s="39"/>
      <c r="AH6" s="39"/>
      <c r="AI6" s="40"/>
      <c r="AJ6" s="37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</row>
    <row r="7" spans="2:131" ht="15.75" thickBot="1" x14ac:dyDescent="0.3">
      <c r="B7" s="34">
        <f>DATE(YEAR('Уп.1.2'!E5),MONTH('Уп.1.2'!E5),DAY('Уп.1.2'!E5))</f>
        <v>44410</v>
      </c>
      <c r="C7" s="28">
        <f>'Уп.1.2'!E5</f>
        <v>44410.833333333336</v>
      </c>
      <c r="D7" s="29" t="str">
        <f t="shared" si="7"/>
        <v>понедельник</v>
      </c>
      <c r="E7" s="26" t="str">
        <f>'Уп.1.2'!B5</f>
        <v>Ремонт</v>
      </c>
      <c r="F7" s="27">
        <f>'Уп.1.2'!C5</f>
        <v>48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41"/>
      <c r="AE7" s="41"/>
      <c r="AF7" s="41"/>
      <c r="AG7" s="41"/>
      <c r="AH7" s="41"/>
      <c r="AI7" s="41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6"/>
      <c r="BA7" s="38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40"/>
      <c r="CW7" s="37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</row>
    <row r="8" spans="2:131" ht="15.75" thickBot="1" x14ac:dyDescent="0.3">
      <c r="B8" s="34">
        <f>DATE(YEAR('Уп.1.2'!E6),MONTH('Уп.1.2'!E6),DAY('Уп.1.2'!E6))</f>
        <v>44412</v>
      </c>
      <c r="C8" s="28">
        <f>'Уп.1.2'!E6</f>
        <v>44412.833333333336</v>
      </c>
      <c r="D8" s="29" t="str">
        <f t="shared" si="7"/>
        <v>среда</v>
      </c>
      <c r="E8" s="26" t="str">
        <f>'Уп.1.2'!B6</f>
        <v>Уборка</v>
      </c>
      <c r="F8" s="27">
        <f>'Уп.1.2'!C6</f>
        <v>6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2"/>
      <c r="BR8" s="43"/>
      <c r="BS8" s="44"/>
      <c r="BT8" s="44"/>
      <c r="BU8" s="44"/>
      <c r="BV8" s="44"/>
      <c r="BW8" s="45"/>
      <c r="BX8" s="46"/>
      <c r="BY8" s="47"/>
      <c r="BZ8" s="47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</row>
    <row r="9" spans="2:131" ht="15.75" thickBot="1" x14ac:dyDescent="0.3">
      <c r="B9" s="34">
        <f>DATE(YEAR('Уп.1.2'!E7),MONTH('Уп.1.2'!E7),DAY('Уп.1.2'!E7))</f>
        <v>44413</v>
      </c>
      <c r="C9" s="28">
        <f>'Уп.1.2'!E7</f>
        <v>44413.083333333336</v>
      </c>
      <c r="D9" s="29" t="str">
        <f t="shared" si="7"/>
        <v>четверг</v>
      </c>
      <c r="E9" s="26" t="str">
        <f>'Уп.1.2'!B7</f>
        <v>Ремонт</v>
      </c>
      <c r="F9" s="27">
        <f>'Уп.1.2'!C7</f>
        <v>4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41"/>
      <c r="BS9" s="41"/>
      <c r="BT9" s="41"/>
      <c r="BU9" s="41"/>
      <c r="BV9" s="42"/>
      <c r="BW9" s="43"/>
      <c r="BX9" s="39"/>
      <c r="BY9" s="39"/>
      <c r="BZ9" s="40"/>
      <c r="CA9" s="37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</row>
    <row r="10" spans="2:131" x14ac:dyDescent="0.25">
      <c r="B10" s="24"/>
    </row>
    <row r="11" spans="2:131" x14ac:dyDescent="0.25">
      <c r="B11" s="24"/>
    </row>
    <row r="12" spans="2:131" x14ac:dyDescent="0.25">
      <c r="B12" s="24"/>
    </row>
    <row r="13" spans="2:131" x14ac:dyDescent="0.25">
      <c r="B13" s="24"/>
    </row>
    <row r="14" spans="2:131" x14ac:dyDescent="0.25">
      <c r="B14" s="24"/>
    </row>
    <row r="15" spans="2:131" x14ac:dyDescent="0.25">
      <c r="B15" s="24"/>
    </row>
    <row r="16" spans="2:131" x14ac:dyDescent="0.25">
      <c r="B16" s="24"/>
    </row>
    <row r="17" spans="2:2" x14ac:dyDescent="0.25">
      <c r="B17" s="24"/>
    </row>
    <row r="18" spans="2:2" x14ac:dyDescent="0.25">
      <c r="B18" s="24"/>
    </row>
    <row r="19" spans="2:2" x14ac:dyDescent="0.25">
      <c r="B19" s="24"/>
    </row>
    <row r="20" spans="2:2" x14ac:dyDescent="0.25">
      <c r="B20" s="24"/>
    </row>
    <row r="21" spans="2:2" x14ac:dyDescent="0.25">
      <c r="B21" s="24"/>
    </row>
    <row r="22" spans="2:2" x14ac:dyDescent="0.25">
      <c r="B22" s="24"/>
    </row>
    <row r="23" spans="2:2" x14ac:dyDescent="0.25">
      <c r="B23" s="24"/>
    </row>
    <row r="24" spans="2:2" x14ac:dyDescent="0.25">
      <c r="B24" s="24"/>
    </row>
    <row r="25" spans="2:2" x14ac:dyDescent="0.25">
      <c r="B25" s="24"/>
    </row>
    <row r="26" spans="2:2" x14ac:dyDescent="0.25">
      <c r="B26" s="24"/>
    </row>
    <row r="27" spans="2:2" x14ac:dyDescent="0.25">
      <c r="B27" s="24"/>
    </row>
    <row r="28" spans="2:2" x14ac:dyDescent="0.25">
      <c r="B28" s="24"/>
    </row>
  </sheetData>
  <mergeCells count="7">
    <mergeCell ref="DE2:DU2"/>
    <mergeCell ref="G2:W2"/>
    <mergeCell ref="X2:AN2"/>
    <mergeCell ref="AO2:BE2"/>
    <mergeCell ref="BF2:BV2"/>
    <mergeCell ref="BW2:CM2"/>
    <mergeCell ref="CN2:DD2"/>
  </mergeCells>
  <conditionalFormatting sqref="E3:F9">
    <cfRule type="containsText" dxfId="7" priority="4" operator="containsText" text="Тех.простой">
      <formula>NOT(ISERROR(SEARCH("Тех.простой",E3)))</formula>
    </cfRule>
  </conditionalFormatting>
  <conditionalFormatting sqref="E3:F9">
    <cfRule type="containsText" dxfId="6" priority="3" operator="containsText" text="Генеральная уборка">
      <formula>NOT(ISERROR(SEARCH("Генеральная уборка",E3)))</formula>
    </cfRule>
  </conditionalFormatting>
  <conditionalFormatting sqref="B3:D3">
    <cfRule type="containsText" dxfId="5" priority="2" operator="containsText" text="Тех.простой">
      <formula>NOT(ISERROR(SEARCH("Тех.простой",B3)))</formula>
    </cfRule>
  </conditionalFormatting>
  <conditionalFormatting sqref="B3:D3">
    <cfRule type="containsText" dxfId="4" priority="1" operator="containsText" text="Генеральная уборка">
      <formula>NOT(ISERROR(SEARCH("Генеральная уборка",B3)))</formula>
    </cfRule>
  </conditionalFormatting>
  <dataValidations count="1">
    <dataValidation errorStyle="warning" allowBlank="1" promptTitle="Подсказка" prompt="Выберите НП или тех. операцию" sqref="E4:E9" xr:uid="{00000000-0002-0000-01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AAF59-BDA7-436B-93CF-BC8FDDA415F0}">
  <dimension ref="B1:DT28"/>
  <sheetViews>
    <sheetView tabSelected="1" workbookViewId="0">
      <selection activeCell="G4" sqref="G4"/>
    </sheetView>
  </sheetViews>
  <sheetFormatPr defaultRowHeight="15" x14ac:dyDescent="0.25"/>
  <cols>
    <col min="1" max="1" width="5.140625" customWidth="1"/>
    <col min="2" max="2" width="10.140625" bestFit="1" customWidth="1"/>
    <col min="3" max="3" width="13.7109375" style="25" customWidth="1"/>
    <col min="4" max="4" width="16" customWidth="1"/>
    <col min="5" max="5" width="25.140625" customWidth="1"/>
    <col min="6" max="6" width="15.28515625" customWidth="1"/>
    <col min="7" max="8" width="4.28515625" customWidth="1"/>
    <col min="9" max="22" width="5" customWidth="1"/>
    <col min="23" max="38" width="6" customWidth="1"/>
    <col min="39" max="124" width="6.85546875" customWidth="1"/>
  </cols>
  <sheetData>
    <row r="1" spans="2:124" x14ac:dyDescent="0.25">
      <c r="AC1">
        <v>1</v>
      </c>
      <c r="AD1">
        <v>2</v>
      </c>
      <c r="AE1">
        <v>3</v>
      </c>
      <c r="AF1">
        <v>4</v>
      </c>
      <c r="AG1">
        <v>5</v>
      </c>
      <c r="AH1">
        <v>6</v>
      </c>
      <c r="AY1">
        <v>1</v>
      </c>
      <c r="AZ1">
        <v>2</v>
      </c>
      <c r="BA1">
        <v>3</v>
      </c>
      <c r="BB1">
        <v>4</v>
      </c>
      <c r="BC1">
        <v>6</v>
      </c>
      <c r="BD1">
        <v>7</v>
      </c>
      <c r="BE1">
        <v>8</v>
      </c>
      <c r="BF1">
        <v>9</v>
      </c>
      <c r="BG1">
        <v>10</v>
      </c>
      <c r="BH1">
        <v>11</v>
      </c>
      <c r="BI1">
        <v>12</v>
      </c>
      <c r="BJ1">
        <v>13</v>
      </c>
      <c r="BK1">
        <v>14</v>
      </c>
      <c r="BL1">
        <v>15</v>
      </c>
      <c r="BM1">
        <v>16</v>
      </c>
      <c r="BN1">
        <v>17</v>
      </c>
      <c r="BO1">
        <v>18</v>
      </c>
      <c r="BP1">
        <v>19</v>
      </c>
      <c r="BQ1">
        <v>20</v>
      </c>
      <c r="BR1">
        <v>21</v>
      </c>
      <c r="BS1">
        <v>23</v>
      </c>
      <c r="BT1">
        <v>24</v>
      </c>
      <c r="BU1">
        <v>25</v>
      </c>
      <c r="BV1">
        <v>26</v>
      </c>
      <c r="BW1">
        <v>27</v>
      </c>
      <c r="BX1">
        <v>28</v>
      </c>
      <c r="BY1">
        <v>29</v>
      </c>
      <c r="BZ1">
        <v>30</v>
      </c>
      <c r="CA1">
        <v>31</v>
      </c>
      <c r="CB1">
        <v>32</v>
      </c>
      <c r="CC1">
        <v>33</v>
      </c>
      <c r="CD1">
        <v>34</v>
      </c>
      <c r="CE1">
        <v>35</v>
      </c>
      <c r="CF1">
        <v>36</v>
      </c>
      <c r="CG1">
        <v>37</v>
      </c>
      <c r="CH1">
        <v>38</v>
      </c>
      <c r="CI1">
        <v>40</v>
      </c>
      <c r="CJ1">
        <v>41</v>
      </c>
      <c r="CK1">
        <v>42</v>
      </c>
      <c r="CL1">
        <v>43</v>
      </c>
      <c r="CM1">
        <v>44</v>
      </c>
      <c r="CN1">
        <v>45</v>
      </c>
      <c r="CO1">
        <v>46</v>
      </c>
      <c r="CP1">
        <v>47</v>
      </c>
      <c r="CQ1">
        <v>48</v>
      </c>
    </row>
    <row r="2" spans="2:124" x14ac:dyDescent="0.25">
      <c r="G2" s="57" t="s">
        <v>21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8" t="s">
        <v>22</v>
      </c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9" t="s">
        <v>23</v>
      </c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60" t="s">
        <v>24</v>
      </c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1" t="s">
        <v>25</v>
      </c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2" t="s">
        <v>26</v>
      </c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57" t="s">
        <v>27</v>
      </c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</row>
    <row r="3" spans="2:124" ht="31.5" x14ac:dyDescent="0.25">
      <c r="B3" s="2" t="s">
        <v>18</v>
      </c>
      <c r="C3" s="2" t="s">
        <v>19</v>
      </c>
      <c r="D3" s="2" t="s">
        <v>20</v>
      </c>
      <c r="E3" s="2" t="s">
        <v>5</v>
      </c>
      <c r="F3" s="30" t="s">
        <v>6</v>
      </c>
      <c r="G3" s="64">
        <f>$C$4</f>
        <v>44409.333333333336</v>
      </c>
      <c r="H3" s="64">
        <f>G3+1/24</f>
        <v>44409.375</v>
      </c>
      <c r="I3" s="64">
        <f t="shared" ref="I3:V3" si="0">H3+1/24</f>
        <v>44409.416666666664</v>
      </c>
      <c r="J3" s="64">
        <f t="shared" si="0"/>
        <v>44409.458333333328</v>
      </c>
      <c r="K3" s="64">
        <f t="shared" si="0"/>
        <v>44409.499999999993</v>
      </c>
      <c r="L3" s="64">
        <f t="shared" si="0"/>
        <v>44409.541666666657</v>
      </c>
      <c r="M3" s="64">
        <f t="shared" si="0"/>
        <v>44409.583333333321</v>
      </c>
      <c r="N3" s="64">
        <f t="shared" si="0"/>
        <v>44409.624999999985</v>
      </c>
      <c r="O3" s="64">
        <f t="shared" si="0"/>
        <v>44409.66666666665</v>
      </c>
      <c r="P3" s="64">
        <f t="shared" si="0"/>
        <v>44409.708333333314</v>
      </c>
      <c r="Q3" s="64">
        <f t="shared" si="0"/>
        <v>44409.749999999978</v>
      </c>
      <c r="R3" s="64">
        <f t="shared" si="0"/>
        <v>44409.791666666642</v>
      </c>
      <c r="S3" s="64">
        <f t="shared" si="0"/>
        <v>44409.833333333307</v>
      </c>
      <c r="T3" s="64">
        <f t="shared" si="0"/>
        <v>44409.874999999971</v>
      </c>
      <c r="U3" s="64">
        <f t="shared" si="0"/>
        <v>44409.916666666635</v>
      </c>
      <c r="V3" s="64">
        <f t="shared" si="0"/>
        <v>44409.958333333299</v>
      </c>
      <c r="W3" s="65">
        <f>$C$4</f>
        <v>44409.333333333336</v>
      </c>
      <c r="X3" s="65">
        <f>W3+1/24</f>
        <v>44409.375</v>
      </c>
      <c r="Y3" s="65">
        <f t="shared" ref="Y3:AL3" si="1">X3+1/24</f>
        <v>44409.416666666664</v>
      </c>
      <c r="Z3" s="65">
        <f t="shared" si="1"/>
        <v>44409.458333333328</v>
      </c>
      <c r="AA3" s="65">
        <f t="shared" si="1"/>
        <v>44409.499999999993</v>
      </c>
      <c r="AB3" s="65">
        <f t="shared" si="1"/>
        <v>44409.541666666657</v>
      </c>
      <c r="AC3" s="65">
        <f t="shared" si="1"/>
        <v>44409.583333333321</v>
      </c>
      <c r="AD3" s="65">
        <f t="shared" si="1"/>
        <v>44409.624999999985</v>
      </c>
      <c r="AE3" s="65">
        <f t="shared" si="1"/>
        <v>44409.66666666665</v>
      </c>
      <c r="AF3" s="65">
        <f t="shared" si="1"/>
        <v>44409.708333333314</v>
      </c>
      <c r="AG3" s="65">
        <f t="shared" si="1"/>
        <v>44409.749999999978</v>
      </c>
      <c r="AH3" s="65">
        <f t="shared" si="1"/>
        <v>44409.791666666642</v>
      </c>
      <c r="AI3" s="65">
        <f t="shared" si="1"/>
        <v>44409.833333333307</v>
      </c>
      <c r="AJ3" s="65">
        <f t="shared" si="1"/>
        <v>44409.874999999971</v>
      </c>
      <c r="AK3" s="65">
        <f t="shared" si="1"/>
        <v>44409.916666666635</v>
      </c>
      <c r="AL3" s="65">
        <f t="shared" si="1"/>
        <v>44409.958333333299</v>
      </c>
      <c r="AM3" s="66">
        <f>$C$4</f>
        <v>44409.333333333336</v>
      </c>
      <c r="AN3" s="66">
        <f>AM3+1/24</f>
        <v>44409.375</v>
      </c>
      <c r="AO3" s="66">
        <f t="shared" ref="AO3:BB3" si="2">AN3+1/24</f>
        <v>44409.416666666664</v>
      </c>
      <c r="AP3" s="66">
        <f t="shared" si="2"/>
        <v>44409.458333333328</v>
      </c>
      <c r="AQ3" s="66">
        <f t="shared" si="2"/>
        <v>44409.499999999993</v>
      </c>
      <c r="AR3" s="66">
        <f t="shared" si="2"/>
        <v>44409.541666666657</v>
      </c>
      <c r="AS3" s="66">
        <f t="shared" si="2"/>
        <v>44409.583333333321</v>
      </c>
      <c r="AT3" s="66">
        <f t="shared" si="2"/>
        <v>44409.624999999985</v>
      </c>
      <c r="AU3" s="66">
        <f t="shared" si="2"/>
        <v>44409.66666666665</v>
      </c>
      <c r="AV3" s="66">
        <f t="shared" si="2"/>
        <v>44409.708333333314</v>
      </c>
      <c r="AW3" s="66">
        <f t="shared" si="2"/>
        <v>44409.749999999978</v>
      </c>
      <c r="AX3" s="66">
        <f t="shared" si="2"/>
        <v>44409.791666666642</v>
      </c>
      <c r="AY3" s="66">
        <f t="shared" si="2"/>
        <v>44409.833333333307</v>
      </c>
      <c r="AZ3" s="66">
        <f t="shared" si="2"/>
        <v>44409.874999999971</v>
      </c>
      <c r="BA3" s="66">
        <f t="shared" si="2"/>
        <v>44409.916666666635</v>
      </c>
      <c r="BB3" s="66">
        <f t="shared" si="2"/>
        <v>44409.958333333299</v>
      </c>
      <c r="BC3" s="67">
        <f>$C$4</f>
        <v>44409.333333333336</v>
      </c>
      <c r="BD3" s="67">
        <f>BC3+1/24</f>
        <v>44409.375</v>
      </c>
      <c r="BE3" s="67">
        <f t="shared" ref="BE3:BR3" si="3">BD3+1/24</f>
        <v>44409.416666666664</v>
      </c>
      <c r="BF3" s="67">
        <f t="shared" si="3"/>
        <v>44409.458333333328</v>
      </c>
      <c r="BG3" s="67">
        <f t="shared" si="3"/>
        <v>44409.499999999993</v>
      </c>
      <c r="BH3" s="67">
        <f t="shared" si="3"/>
        <v>44409.541666666657</v>
      </c>
      <c r="BI3" s="67">
        <f t="shared" si="3"/>
        <v>44409.583333333321</v>
      </c>
      <c r="BJ3" s="67">
        <f t="shared" si="3"/>
        <v>44409.624999999985</v>
      </c>
      <c r="BK3" s="67">
        <f t="shared" si="3"/>
        <v>44409.66666666665</v>
      </c>
      <c r="BL3" s="67">
        <f t="shared" si="3"/>
        <v>44409.708333333314</v>
      </c>
      <c r="BM3" s="67">
        <f t="shared" si="3"/>
        <v>44409.749999999978</v>
      </c>
      <c r="BN3" s="67">
        <f t="shared" si="3"/>
        <v>44409.791666666642</v>
      </c>
      <c r="BO3" s="67">
        <f t="shared" si="3"/>
        <v>44409.833333333307</v>
      </c>
      <c r="BP3" s="67">
        <f t="shared" si="3"/>
        <v>44409.874999999971</v>
      </c>
      <c r="BQ3" s="67">
        <f t="shared" si="3"/>
        <v>44409.916666666635</v>
      </c>
      <c r="BR3" s="67">
        <f t="shared" si="3"/>
        <v>44409.958333333299</v>
      </c>
      <c r="BS3" s="68">
        <f>$C$4</f>
        <v>44409.333333333336</v>
      </c>
      <c r="BT3" s="68">
        <f>BS3+1/24</f>
        <v>44409.375</v>
      </c>
      <c r="BU3" s="68">
        <f t="shared" ref="BU3:CH3" si="4">BT3+1/24</f>
        <v>44409.416666666664</v>
      </c>
      <c r="BV3" s="68">
        <f t="shared" si="4"/>
        <v>44409.458333333328</v>
      </c>
      <c r="BW3" s="68">
        <f t="shared" si="4"/>
        <v>44409.499999999993</v>
      </c>
      <c r="BX3" s="68">
        <f t="shared" si="4"/>
        <v>44409.541666666657</v>
      </c>
      <c r="BY3" s="68">
        <f t="shared" si="4"/>
        <v>44409.583333333321</v>
      </c>
      <c r="BZ3" s="68">
        <f t="shared" si="4"/>
        <v>44409.624999999985</v>
      </c>
      <c r="CA3" s="68">
        <f t="shared" si="4"/>
        <v>44409.66666666665</v>
      </c>
      <c r="CB3" s="68">
        <f t="shared" si="4"/>
        <v>44409.708333333314</v>
      </c>
      <c r="CC3" s="68">
        <f t="shared" si="4"/>
        <v>44409.749999999978</v>
      </c>
      <c r="CD3" s="68">
        <f t="shared" si="4"/>
        <v>44409.791666666642</v>
      </c>
      <c r="CE3" s="68">
        <f t="shared" si="4"/>
        <v>44409.833333333307</v>
      </c>
      <c r="CF3" s="68">
        <f t="shared" si="4"/>
        <v>44409.874999999971</v>
      </c>
      <c r="CG3" s="68">
        <f t="shared" si="4"/>
        <v>44409.916666666635</v>
      </c>
      <c r="CH3" s="68">
        <f t="shared" si="4"/>
        <v>44409.958333333299</v>
      </c>
      <c r="CI3" s="69">
        <f>$C$4</f>
        <v>44409.333333333336</v>
      </c>
      <c r="CJ3" s="69">
        <f>CI3+1/24</f>
        <v>44409.375</v>
      </c>
      <c r="CK3" s="69">
        <f t="shared" ref="CK3:CX3" si="5">CJ3+1/24</f>
        <v>44409.416666666664</v>
      </c>
      <c r="CL3" s="69">
        <f t="shared" si="5"/>
        <v>44409.458333333328</v>
      </c>
      <c r="CM3" s="69">
        <f t="shared" si="5"/>
        <v>44409.499999999993</v>
      </c>
      <c r="CN3" s="69">
        <f t="shared" si="5"/>
        <v>44409.541666666657</v>
      </c>
      <c r="CO3" s="69">
        <f t="shared" si="5"/>
        <v>44409.583333333321</v>
      </c>
      <c r="CP3" s="69">
        <f t="shared" si="5"/>
        <v>44409.624999999985</v>
      </c>
      <c r="CQ3" s="69">
        <f t="shared" si="5"/>
        <v>44409.66666666665</v>
      </c>
      <c r="CR3" s="69">
        <f t="shared" si="5"/>
        <v>44409.708333333314</v>
      </c>
      <c r="CS3" s="69">
        <f t="shared" si="5"/>
        <v>44409.749999999978</v>
      </c>
      <c r="CT3" s="69">
        <f t="shared" si="5"/>
        <v>44409.791666666642</v>
      </c>
      <c r="CU3" s="69">
        <f t="shared" si="5"/>
        <v>44409.833333333307</v>
      </c>
      <c r="CV3" s="69">
        <f t="shared" si="5"/>
        <v>44409.874999999971</v>
      </c>
      <c r="CW3" s="69">
        <f t="shared" si="5"/>
        <v>44409.916666666635</v>
      </c>
      <c r="CX3" s="69">
        <f t="shared" si="5"/>
        <v>44409.958333333299</v>
      </c>
      <c r="CY3" s="64">
        <f>$C$4</f>
        <v>44409.333333333336</v>
      </c>
      <c r="CZ3" s="64">
        <f>CY3+1/24</f>
        <v>44409.375</v>
      </c>
      <c r="DA3" s="64">
        <f t="shared" ref="DA3:DN3" si="6">CZ3+1/24</f>
        <v>44409.416666666664</v>
      </c>
      <c r="DB3" s="64">
        <f t="shared" si="6"/>
        <v>44409.458333333328</v>
      </c>
      <c r="DC3" s="64">
        <f t="shared" si="6"/>
        <v>44409.499999999993</v>
      </c>
      <c r="DD3" s="64">
        <f t="shared" si="6"/>
        <v>44409.541666666657</v>
      </c>
      <c r="DE3" s="64">
        <f t="shared" si="6"/>
        <v>44409.583333333321</v>
      </c>
      <c r="DF3" s="64">
        <f t="shared" si="6"/>
        <v>44409.624999999985</v>
      </c>
      <c r="DG3" s="64">
        <f t="shared" si="6"/>
        <v>44409.66666666665</v>
      </c>
      <c r="DH3" s="64">
        <f t="shared" si="6"/>
        <v>44409.708333333314</v>
      </c>
      <c r="DI3" s="64">
        <f t="shared" si="6"/>
        <v>44409.749999999978</v>
      </c>
      <c r="DJ3" s="64">
        <f t="shared" si="6"/>
        <v>44409.791666666642</v>
      </c>
      <c r="DK3" s="64">
        <f t="shared" si="6"/>
        <v>44409.833333333307</v>
      </c>
      <c r="DL3" s="64">
        <f t="shared" si="6"/>
        <v>44409.874999999971</v>
      </c>
      <c r="DM3" s="64">
        <f t="shared" si="6"/>
        <v>44409.916666666635</v>
      </c>
      <c r="DN3" s="64">
        <f t="shared" si="6"/>
        <v>44409.958333333299</v>
      </c>
      <c r="DO3" s="31"/>
      <c r="DP3" s="31"/>
      <c r="DQ3" s="31"/>
      <c r="DR3" s="31"/>
      <c r="DS3" s="31"/>
      <c r="DT3" s="31"/>
    </row>
    <row r="4" spans="2:124" x14ac:dyDescent="0.25">
      <c r="B4" s="34">
        <f>DATE(YEAR('Уп.1.2'!E2),MONTH('Уп.1.2'!E2),DAY('Уп.1.2'!E2))</f>
        <v>44409</v>
      </c>
      <c r="C4" s="28">
        <f>'Уп.1.2'!E2</f>
        <v>44409.333333333336</v>
      </c>
      <c r="D4" s="29" t="str">
        <f>TEXT(WEEKDAY(B4),"ДДДД")</f>
        <v>воскресенье</v>
      </c>
      <c r="E4" s="26" t="str">
        <f>'Уп.1.2'!B2</f>
        <v>Уборка</v>
      </c>
      <c r="F4" s="27">
        <f>'Уп.1.2'!C2</f>
        <v>6</v>
      </c>
      <c r="G4" s="63">
        <v>1</v>
      </c>
      <c r="H4" s="63">
        <v>2</v>
      </c>
      <c r="I4" s="63">
        <v>3</v>
      </c>
      <c r="J4" s="63">
        <v>4</v>
      </c>
      <c r="K4" s="63">
        <v>5</v>
      </c>
      <c r="L4" s="63">
        <v>6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</row>
    <row r="5" spans="2:124" x14ac:dyDescent="0.25">
      <c r="B5" s="34">
        <f>DATE(YEAR('Уп.1.2'!E3),MONTH('Уп.1.2'!E3),DAY('Уп.1.2'!E3))</f>
        <v>44409</v>
      </c>
      <c r="C5" s="28">
        <f>'Уп.1.2'!E3</f>
        <v>44409.583333333336</v>
      </c>
      <c r="D5" s="29" t="str">
        <f t="shared" ref="D5:D9" si="7">TEXT(WEEKDAY(B5),"ДДДД")</f>
        <v>воскресенье</v>
      </c>
      <c r="E5" s="26" t="str">
        <f>'Уп.1.2'!B3</f>
        <v>Приготовление зерносмеси</v>
      </c>
      <c r="F5" s="27">
        <f>'Уп.1.2'!C3</f>
        <v>24</v>
      </c>
      <c r="G5" s="35"/>
      <c r="H5" s="35"/>
      <c r="I5" s="35"/>
      <c r="J5" s="35"/>
      <c r="K5" s="35"/>
      <c r="L5" s="35"/>
      <c r="M5" s="70">
        <v>1</v>
      </c>
      <c r="N5" s="70">
        <v>2</v>
      </c>
      <c r="O5" s="70">
        <v>3</v>
      </c>
      <c r="P5" s="70">
        <v>4</v>
      </c>
      <c r="Q5" s="70">
        <v>5</v>
      </c>
      <c r="R5" s="70">
        <v>6</v>
      </c>
      <c r="S5" s="70">
        <v>7</v>
      </c>
      <c r="T5" s="70">
        <v>8</v>
      </c>
      <c r="U5" s="70">
        <v>9</v>
      </c>
      <c r="V5" s="70">
        <v>10</v>
      </c>
      <c r="W5" s="70">
        <v>11</v>
      </c>
      <c r="X5" s="70">
        <v>12</v>
      </c>
      <c r="Y5" s="70">
        <v>13</v>
      </c>
      <c r="Z5" s="70">
        <v>14</v>
      </c>
      <c r="AA5" s="70">
        <v>15</v>
      </c>
      <c r="AB5" s="70">
        <v>16</v>
      </c>
      <c r="AC5" s="70">
        <v>17</v>
      </c>
      <c r="AD5" s="70">
        <v>18</v>
      </c>
      <c r="AE5" s="70">
        <v>19</v>
      </c>
      <c r="AF5" s="70">
        <v>20</v>
      </c>
      <c r="AG5" s="70">
        <v>21</v>
      </c>
      <c r="AH5" s="70">
        <v>22</v>
      </c>
      <c r="AI5" s="70">
        <v>23</v>
      </c>
      <c r="AJ5" s="70">
        <v>24</v>
      </c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</row>
    <row r="6" spans="2:124" x14ac:dyDescent="0.25">
      <c r="B6" s="34">
        <f>DATE(YEAR('Уп.1.2'!E4),MONTH('Уп.1.2'!E4),DAY('Уп.1.2'!E4))</f>
        <v>44410</v>
      </c>
      <c r="C6" s="28">
        <f>'Уп.1.2'!E4</f>
        <v>44410.583333333336</v>
      </c>
      <c r="D6" s="29" t="str">
        <f t="shared" si="7"/>
        <v>понедельник</v>
      </c>
      <c r="E6" s="26" t="str">
        <f>'Уп.1.2'!B4</f>
        <v>Уборка</v>
      </c>
      <c r="F6" s="27">
        <f>'Уп.1.2'!C4</f>
        <v>6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  <c r="AC6" s="35"/>
      <c r="AD6" s="35"/>
      <c r="AE6" s="35"/>
      <c r="AF6" s="35"/>
      <c r="AG6" s="35"/>
      <c r="AH6" s="35"/>
      <c r="AI6" s="37"/>
      <c r="AJ6" s="35"/>
      <c r="AK6" s="71">
        <v>1</v>
      </c>
      <c r="AL6" s="71">
        <v>2</v>
      </c>
      <c r="AM6" s="71">
        <v>3</v>
      </c>
      <c r="AN6" s="71">
        <v>4</v>
      </c>
      <c r="AO6" s="71">
        <v>5</v>
      </c>
      <c r="AP6" s="71">
        <v>6</v>
      </c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</row>
    <row r="7" spans="2:124" x14ac:dyDescent="0.25">
      <c r="B7" s="34">
        <f>DATE(YEAR('Уп.1.2'!E5),MONTH('Уп.1.2'!E5),DAY('Уп.1.2'!E5))</f>
        <v>44410</v>
      </c>
      <c r="C7" s="28">
        <f>'Уп.1.2'!E5</f>
        <v>44410.833333333336</v>
      </c>
      <c r="D7" s="29" t="str">
        <f t="shared" si="7"/>
        <v>понедельник</v>
      </c>
      <c r="E7" s="26" t="str">
        <f>'Уп.1.2'!B5</f>
        <v>Ремонт</v>
      </c>
      <c r="F7" s="27">
        <f>'Уп.1.2'!C5</f>
        <v>48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41"/>
      <c r="AD7" s="41"/>
      <c r="AE7" s="41"/>
      <c r="AF7" s="41"/>
      <c r="AG7" s="41"/>
      <c r="AH7" s="41"/>
      <c r="AI7" s="35"/>
      <c r="AJ7" s="35"/>
      <c r="AK7" s="35"/>
      <c r="AL7" s="35"/>
      <c r="AM7" s="35"/>
      <c r="AN7" s="35"/>
      <c r="AO7" s="35"/>
      <c r="AP7" s="35"/>
      <c r="AQ7" s="72">
        <v>1</v>
      </c>
      <c r="AR7" s="72">
        <v>2</v>
      </c>
      <c r="AS7" s="72">
        <v>3</v>
      </c>
      <c r="AT7" s="72">
        <v>4</v>
      </c>
      <c r="AU7" s="72">
        <v>5</v>
      </c>
      <c r="AV7" s="72">
        <v>6</v>
      </c>
      <c r="AW7" s="72">
        <v>7</v>
      </c>
      <c r="AX7" s="72">
        <v>8</v>
      </c>
      <c r="AY7" s="72">
        <v>9</v>
      </c>
      <c r="AZ7" s="72">
        <v>10</v>
      </c>
      <c r="BA7" s="72">
        <v>11</v>
      </c>
      <c r="BB7" s="72">
        <v>12</v>
      </c>
      <c r="BC7" s="72">
        <v>13</v>
      </c>
      <c r="BD7" s="72">
        <v>14</v>
      </c>
      <c r="BE7" s="72">
        <v>15</v>
      </c>
      <c r="BF7" s="72">
        <v>16</v>
      </c>
      <c r="BG7" s="72">
        <v>17</v>
      </c>
      <c r="BH7" s="72">
        <v>18</v>
      </c>
      <c r="BI7" s="72">
        <v>19</v>
      </c>
      <c r="BJ7" s="72">
        <v>20</v>
      </c>
      <c r="BK7" s="72">
        <v>21</v>
      </c>
      <c r="BL7" s="72">
        <v>22</v>
      </c>
      <c r="BM7" s="72">
        <v>23</v>
      </c>
      <c r="BN7" s="72">
        <v>24</v>
      </c>
      <c r="BO7" s="72">
        <v>25</v>
      </c>
      <c r="BP7" s="72">
        <v>26</v>
      </c>
      <c r="BQ7" s="72">
        <v>27</v>
      </c>
      <c r="BR7" s="72">
        <v>28</v>
      </c>
      <c r="BS7" s="72">
        <v>29</v>
      </c>
      <c r="BT7" s="72">
        <v>30</v>
      </c>
      <c r="BU7" s="72">
        <v>31</v>
      </c>
      <c r="BV7" s="72">
        <v>32</v>
      </c>
      <c r="BW7" s="72">
        <v>33</v>
      </c>
      <c r="BX7" s="72">
        <v>34</v>
      </c>
      <c r="BY7" s="72">
        <v>35</v>
      </c>
      <c r="BZ7" s="72">
        <v>36</v>
      </c>
      <c r="CA7" s="72">
        <v>37</v>
      </c>
      <c r="CB7" s="72">
        <v>38</v>
      </c>
      <c r="CC7" s="72">
        <v>39</v>
      </c>
      <c r="CD7" s="72">
        <v>40</v>
      </c>
      <c r="CE7" s="72">
        <v>41</v>
      </c>
      <c r="CF7" s="72">
        <v>42</v>
      </c>
      <c r="CG7" s="72">
        <v>43</v>
      </c>
      <c r="CH7" s="72">
        <v>44</v>
      </c>
      <c r="CI7" s="72">
        <v>45</v>
      </c>
      <c r="CJ7" s="72">
        <v>46</v>
      </c>
      <c r="CK7" s="72">
        <v>47</v>
      </c>
      <c r="CL7" s="72">
        <v>48</v>
      </c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</row>
    <row r="8" spans="2:124" x14ac:dyDescent="0.25">
      <c r="B8" s="34">
        <f>DATE(YEAR('Уп.1.2'!E6),MONTH('Уп.1.2'!E6),DAY('Уп.1.2'!E6))</f>
        <v>44412</v>
      </c>
      <c r="C8" s="28">
        <f>'Уп.1.2'!E6</f>
        <v>44412.833333333336</v>
      </c>
      <c r="D8" s="29" t="str">
        <f t="shared" si="7"/>
        <v>среда</v>
      </c>
      <c r="E8" s="26" t="str">
        <f>'Уп.1.2'!B6</f>
        <v>Уборка</v>
      </c>
      <c r="F8" s="27">
        <f>'Уп.1.2'!C6</f>
        <v>6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63"/>
      <c r="CN8" s="63"/>
      <c r="CO8" s="63"/>
      <c r="CP8" s="63"/>
      <c r="CQ8" s="63"/>
      <c r="CR8" s="63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</row>
    <row r="9" spans="2:124" x14ac:dyDescent="0.25">
      <c r="B9" s="34">
        <f>DATE(YEAR('Уп.1.2'!E7),MONTH('Уп.1.2'!E7),DAY('Уп.1.2'!E7))</f>
        <v>44413</v>
      </c>
      <c r="C9" s="28">
        <f>'Уп.1.2'!E7</f>
        <v>44413.083333333336</v>
      </c>
      <c r="D9" s="29" t="str">
        <f t="shared" si="7"/>
        <v>четверг</v>
      </c>
      <c r="E9" s="26" t="str">
        <f>'Уп.1.2'!B7</f>
        <v>Ремонт</v>
      </c>
      <c r="F9" s="27">
        <f>'Уп.1.2'!C7</f>
        <v>4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73"/>
      <c r="CT9" s="73"/>
      <c r="CU9" s="73"/>
      <c r="CV9" s="73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</row>
    <row r="10" spans="2:124" x14ac:dyDescent="0.25">
      <c r="B10" s="24"/>
    </row>
    <row r="11" spans="2:124" x14ac:dyDescent="0.25">
      <c r="B11" s="24"/>
    </row>
    <row r="12" spans="2:124" x14ac:dyDescent="0.25">
      <c r="B12" s="24"/>
    </row>
    <row r="13" spans="2:124" x14ac:dyDescent="0.25">
      <c r="B13" s="24"/>
    </row>
    <row r="14" spans="2:124" x14ac:dyDescent="0.25">
      <c r="B14" s="24"/>
    </row>
    <row r="15" spans="2:124" x14ac:dyDescent="0.25">
      <c r="B15" s="24"/>
    </row>
    <row r="16" spans="2:124" x14ac:dyDescent="0.25">
      <c r="B16" s="24"/>
    </row>
    <row r="17" spans="2:2" x14ac:dyDescent="0.25">
      <c r="B17" s="24"/>
    </row>
    <row r="18" spans="2:2" x14ac:dyDescent="0.25">
      <c r="B18" s="24"/>
    </row>
    <row r="19" spans="2:2" x14ac:dyDescent="0.25">
      <c r="B19" s="24"/>
    </row>
    <row r="20" spans="2:2" x14ac:dyDescent="0.25">
      <c r="B20" s="24"/>
    </row>
    <row r="21" spans="2:2" x14ac:dyDescent="0.25">
      <c r="B21" s="24"/>
    </row>
    <row r="22" spans="2:2" x14ac:dyDescent="0.25">
      <c r="B22" s="24"/>
    </row>
    <row r="23" spans="2:2" x14ac:dyDescent="0.25">
      <c r="B23" s="24"/>
    </row>
    <row r="24" spans="2:2" x14ac:dyDescent="0.25">
      <c r="B24" s="24"/>
    </row>
    <row r="25" spans="2:2" x14ac:dyDescent="0.25">
      <c r="B25" s="24"/>
    </row>
    <row r="26" spans="2:2" x14ac:dyDescent="0.25">
      <c r="B26" s="24"/>
    </row>
    <row r="27" spans="2:2" x14ac:dyDescent="0.25">
      <c r="B27" s="24"/>
    </row>
    <row r="28" spans="2:2" x14ac:dyDescent="0.25">
      <c r="B28" s="24"/>
    </row>
  </sheetData>
  <mergeCells count="7">
    <mergeCell ref="CY2:DN2"/>
    <mergeCell ref="G2:V2"/>
    <mergeCell ref="W2:AL2"/>
    <mergeCell ref="AM2:BB2"/>
    <mergeCell ref="BC2:BR2"/>
    <mergeCell ref="BS2:CH2"/>
    <mergeCell ref="CI2:CX2"/>
  </mergeCells>
  <conditionalFormatting sqref="E3:F9">
    <cfRule type="containsText" dxfId="3" priority="4" operator="containsText" text="Тех.простой">
      <formula>NOT(ISERROR(SEARCH("Тех.простой",E3)))</formula>
    </cfRule>
  </conditionalFormatting>
  <conditionalFormatting sqref="E3:F9">
    <cfRule type="containsText" dxfId="2" priority="3" operator="containsText" text="Генеральная уборка">
      <formula>NOT(ISERROR(SEARCH("Генеральная уборка",E3)))</formula>
    </cfRule>
  </conditionalFormatting>
  <conditionalFormatting sqref="B3:D3">
    <cfRule type="containsText" dxfId="1" priority="2" operator="containsText" text="Тех.простой">
      <formula>NOT(ISERROR(SEARCH("Тех.простой",B3)))</formula>
    </cfRule>
  </conditionalFormatting>
  <conditionalFormatting sqref="B3:D3">
    <cfRule type="containsText" dxfId="0" priority="1" operator="containsText" text="Генеральная уборка">
      <formula>NOT(ISERROR(SEARCH("Генеральная уборка",B3)))</formula>
    </cfRule>
  </conditionalFormatting>
  <dataValidations count="1">
    <dataValidation errorStyle="warning" allowBlank="1" promptTitle="Подсказка" prompt="Выберите НП или тех. операцию" sqref="E4:E9" xr:uid="{8AF202FD-A85E-4C3F-A930-5C551CE6A6F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Уп.1.2</vt:lpstr>
      <vt:lpstr>Рабочие дни</vt:lpstr>
      <vt:lpstr>Рабочие дни (2)</vt:lpstr>
    </vt:vector>
  </TitlesOfParts>
  <Company>Rafarma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Вахитов Ренат Замирович</dc:creator>
  <cp:lastModifiedBy>Вахитов Ренат Замирович</cp:lastModifiedBy>
  <dcterms:created xsi:type="dcterms:W3CDTF">2021-08-06T10:10:14Z</dcterms:created>
  <dcterms:modified xsi:type="dcterms:W3CDTF">2021-08-09T11:21:04Z</dcterms:modified>
</cp:coreProperties>
</file>