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dvorets\Downloads\"/>
    </mc:Choice>
  </mc:AlternateContent>
  <bookViews>
    <workbookView xWindow="0" yWindow="0" windowWidth="28770" windowHeight="11970" activeTab="2"/>
  </bookViews>
  <sheets>
    <sheet name="Уп.1.2" sheetId="1" r:id="rId1"/>
    <sheet name="Рабочие дни" sheetId="3" r:id="rId2"/>
    <sheet name="Рабочие дни (2)" sheetId="4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" i="4" l="1"/>
  <c r="X1" i="4"/>
  <c r="HH3" i="4"/>
  <c r="HI3" i="4" s="1"/>
  <c r="HJ3" i="4" s="1"/>
  <c r="HK3" i="4" s="1"/>
  <c r="HL3" i="4" s="1"/>
  <c r="HM3" i="4" s="1"/>
  <c r="HN3" i="4" s="1"/>
  <c r="HO3" i="4" s="1"/>
  <c r="HP3" i="4" s="1"/>
  <c r="HQ3" i="4" s="1"/>
  <c r="HR3" i="4" s="1"/>
  <c r="HS3" i="4" s="1"/>
  <c r="HT3" i="4" s="1"/>
  <c r="HU3" i="4" s="1"/>
  <c r="HV3" i="4" s="1"/>
  <c r="HW3" i="4" s="1"/>
  <c r="GR3" i="4"/>
  <c r="GS3" i="4" s="1"/>
  <c r="GT3" i="4" s="1"/>
  <c r="GU3" i="4" s="1"/>
  <c r="GV3" i="4" s="1"/>
  <c r="GW3" i="4" s="1"/>
  <c r="GX3" i="4" s="1"/>
  <c r="GY3" i="4" s="1"/>
  <c r="GZ3" i="4" s="1"/>
  <c r="HA3" i="4" s="1"/>
  <c r="HB3" i="4" s="1"/>
  <c r="HC3" i="4" s="1"/>
  <c r="HD3" i="4" s="1"/>
  <c r="HE3" i="4" s="1"/>
  <c r="HF3" i="4" s="1"/>
  <c r="HG3" i="4" s="1"/>
  <c r="GB3" i="4"/>
  <c r="GC3" i="4" s="1"/>
  <c r="GD3" i="4" s="1"/>
  <c r="GE3" i="4" s="1"/>
  <c r="GF3" i="4" s="1"/>
  <c r="GG3" i="4" s="1"/>
  <c r="GH3" i="4" s="1"/>
  <c r="GI3" i="4" s="1"/>
  <c r="GJ3" i="4" s="1"/>
  <c r="GK3" i="4" s="1"/>
  <c r="GL3" i="4" s="1"/>
  <c r="GM3" i="4" s="1"/>
  <c r="GN3" i="4" s="1"/>
  <c r="GO3" i="4" s="1"/>
  <c r="GP3" i="4" s="1"/>
  <c r="GQ3" i="4" s="1"/>
  <c r="FL3" i="4"/>
  <c r="FM3" i="4" s="1"/>
  <c r="FN3" i="4" s="1"/>
  <c r="FO3" i="4" s="1"/>
  <c r="FP3" i="4" s="1"/>
  <c r="FQ3" i="4" s="1"/>
  <c r="FR3" i="4" s="1"/>
  <c r="FS3" i="4" s="1"/>
  <c r="FT3" i="4" s="1"/>
  <c r="FU3" i="4" s="1"/>
  <c r="FV3" i="4" s="1"/>
  <c r="FW3" i="4" s="1"/>
  <c r="FX3" i="4" s="1"/>
  <c r="FY3" i="4" s="1"/>
  <c r="FZ3" i="4" s="1"/>
  <c r="GA3" i="4" s="1"/>
  <c r="EV3" i="4"/>
  <c r="EW3" i="4" s="1"/>
  <c r="EX3" i="4" s="1"/>
  <c r="EY3" i="4" s="1"/>
  <c r="EZ3" i="4" s="1"/>
  <c r="FA3" i="4" s="1"/>
  <c r="FB3" i="4" s="1"/>
  <c r="FC3" i="4" s="1"/>
  <c r="FD3" i="4" s="1"/>
  <c r="FE3" i="4" s="1"/>
  <c r="FF3" i="4" s="1"/>
  <c r="FG3" i="4" s="1"/>
  <c r="FH3" i="4" s="1"/>
  <c r="FI3" i="4" s="1"/>
  <c r="FJ3" i="4" s="1"/>
  <c r="FK3" i="4" s="1"/>
  <c r="EF3" i="4"/>
  <c r="EG3" i="4" s="1"/>
  <c r="EH3" i="4" s="1"/>
  <c r="EI3" i="4" s="1"/>
  <c r="EJ3" i="4" s="1"/>
  <c r="EK3" i="4" s="1"/>
  <c r="EL3" i="4" s="1"/>
  <c r="EM3" i="4" s="1"/>
  <c r="EN3" i="4" s="1"/>
  <c r="EO3" i="4" s="1"/>
  <c r="EP3" i="4" s="1"/>
  <c r="EQ3" i="4" s="1"/>
  <c r="ER3" i="4" s="1"/>
  <c r="ES3" i="4" s="1"/>
  <c r="ET3" i="4" s="1"/>
  <c r="EU3" i="4" s="1"/>
  <c r="DP3" i="4"/>
  <c r="DQ3" i="4" s="1"/>
  <c r="DR3" i="4" s="1"/>
  <c r="DS3" i="4" s="1"/>
  <c r="DT3" i="4" s="1"/>
  <c r="DU3" i="4" s="1"/>
  <c r="DV3" i="4" s="1"/>
  <c r="DW3" i="4" s="1"/>
  <c r="DX3" i="4" s="1"/>
  <c r="DY3" i="4" s="1"/>
  <c r="DZ3" i="4" s="1"/>
  <c r="EA3" i="4" s="1"/>
  <c r="EB3" i="4" s="1"/>
  <c r="EC3" i="4" s="1"/>
  <c r="ED3" i="4" s="1"/>
  <c r="EE3" i="4" s="1"/>
  <c r="G5" i="4"/>
  <c r="G6" i="4"/>
  <c r="G7" i="4"/>
  <c r="G8" i="4"/>
  <c r="G9" i="4"/>
  <c r="G4" i="4"/>
  <c r="E2" i="1"/>
  <c r="F9" i="4" l="1"/>
  <c r="E9" i="4"/>
  <c r="F8" i="4"/>
  <c r="E8" i="4"/>
  <c r="F7" i="4"/>
  <c r="E7" i="4"/>
  <c r="F6" i="4"/>
  <c r="E6" i="4"/>
  <c r="F5" i="4"/>
  <c r="E5" i="4"/>
  <c r="F4" i="4"/>
  <c r="E4" i="4"/>
  <c r="C4" i="4"/>
  <c r="CZ3" i="4" s="1"/>
  <c r="DA3" i="4" s="1"/>
  <c r="DB3" i="4" s="1"/>
  <c r="DC3" i="4" s="1"/>
  <c r="DD3" i="4" s="1"/>
  <c r="DE3" i="4" s="1"/>
  <c r="DF3" i="4" s="1"/>
  <c r="DG3" i="4" s="1"/>
  <c r="DH3" i="4" s="1"/>
  <c r="DI3" i="4" s="1"/>
  <c r="DJ3" i="4" s="1"/>
  <c r="DK3" i="4" s="1"/>
  <c r="DL3" i="4" s="1"/>
  <c r="DM3" i="4" s="1"/>
  <c r="DN3" i="4" s="1"/>
  <c r="DO3" i="4" s="1"/>
  <c r="B4" i="4"/>
  <c r="D4" i="4" s="1"/>
  <c r="BD3" i="4" l="1"/>
  <c r="BE3" i="4" s="1"/>
  <c r="BF3" i="4" s="1"/>
  <c r="BG3" i="4" s="1"/>
  <c r="BH3" i="4" s="1"/>
  <c r="BI3" i="4" s="1"/>
  <c r="BJ3" i="4" s="1"/>
  <c r="BK3" i="4" s="1"/>
  <c r="BL3" i="4" s="1"/>
  <c r="BM3" i="4" s="1"/>
  <c r="BN3" i="4" s="1"/>
  <c r="BO3" i="4" s="1"/>
  <c r="BP3" i="4" s="1"/>
  <c r="BQ3" i="4" s="1"/>
  <c r="BR3" i="4" s="1"/>
  <c r="BS3" i="4" s="1"/>
  <c r="H3" i="4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BT3" i="4"/>
  <c r="BU3" i="4" s="1"/>
  <c r="BV3" i="4" s="1"/>
  <c r="BW3" i="4" s="1"/>
  <c r="BX3" i="4" s="1"/>
  <c r="BY3" i="4" s="1"/>
  <c r="BZ3" i="4" s="1"/>
  <c r="CA3" i="4" s="1"/>
  <c r="CB3" i="4" s="1"/>
  <c r="CC3" i="4" s="1"/>
  <c r="CD3" i="4" s="1"/>
  <c r="CE3" i="4" s="1"/>
  <c r="CF3" i="4" s="1"/>
  <c r="CG3" i="4" s="1"/>
  <c r="CH3" i="4" s="1"/>
  <c r="CI3" i="4" s="1"/>
  <c r="X3" i="4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AJ3" i="4" s="1"/>
  <c r="AK3" i="4" s="1"/>
  <c r="AL3" i="4" s="1"/>
  <c r="AM3" i="4" s="1"/>
  <c r="CJ3" i="4"/>
  <c r="CK3" i="4" s="1"/>
  <c r="CL3" i="4" s="1"/>
  <c r="CM3" i="4" s="1"/>
  <c r="CN3" i="4" s="1"/>
  <c r="CO3" i="4" s="1"/>
  <c r="CP3" i="4" s="1"/>
  <c r="CQ3" i="4" s="1"/>
  <c r="CR3" i="4" s="1"/>
  <c r="CS3" i="4" s="1"/>
  <c r="CT3" i="4" s="1"/>
  <c r="CU3" i="4" s="1"/>
  <c r="CV3" i="4" s="1"/>
  <c r="CW3" i="4" s="1"/>
  <c r="CX3" i="4" s="1"/>
  <c r="CY3" i="4" s="1"/>
  <c r="AN3" i="4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Y3" i="4" s="1"/>
  <c r="AZ3" i="4" s="1"/>
  <c r="BA3" i="4" s="1"/>
  <c r="BB3" i="4" s="1"/>
  <c r="BC3" i="4" s="1"/>
  <c r="F5" i="3"/>
  <c r="F6" i="3"/>
  <c r="F7" i="3"/>
  <c r="F8" i="3"/>
  <c r="F9" i="3"/>
  <c r="F4" i="3"/>
  <c r="E5" i="3"/>
  <c r="E6" i="3"/>
  <c r="E7" i="3"/>
  <c r="E8" i="3"/>
  <c r="E9" i="3"/>
  <c r="E4" i="3"/>
  <c r="G3" i="1" l="1"/>
  <c r="G4" i="1"/>
  <c r="G5" i="1"/>
  <c r="G6" i="1"/>
  <c r="G7" i="1"/>
  <c r="G2" i="1"/>
  <c r="F3" i="1"/>
  <c r="F4" i="1"/>
  <c r="F5" i="1"/>
  <c r="F6" i="1"/>
  <c r="F7" i="1"/>
  <c r="F2" i="1"/>
  <c r="D3" i="1"/>
  <c r="D4" i="1" s="1"/>
  <c r="D5" i="1" s="1"/>
  <c r="D6" i="1" s="1"/>
  <c r="D7" i="1" s="1"/>
  <c r="D8" i="1" s="1"/>
  <c r="C10" i="1"/>
  <c r="C11" i="1" s="1"/>
  <c r="H2" i="1" l="1"/>
  <c r="B4" i="3"/>
  <c r="D4" i="3" s="1"/>
  <c r="C4" i="3"/>
  <c r="I2" i="1"/>
  <c r="E3" i="1"/>
  <c r="C5" i="4" l="1"/>
  <c r="B5" i="4"/>
  <c r="D5" i="4" s="1"/>
  <c r="BW3" i="3"/>
  <c r="BX3" i="3" s="1"/>
  <c r="BY3" i="3" s="1"/>
  <c r="BZ3" i="3" s="1"/>
  <c r="CA3" i="3" s="1"/>
  <c r="CB3" i="3" s="1"/>
  <c r="CC3" i="3" s="1"/>
  <c r="CD3" i="3" s="1"/>
  <c r="CE3" i="3" s="1"/>
  <c r="CF3" i="3" s="1"/>
  <c r="CG3" i="3" s="1"/>
  <c r="CH3" i="3" s="1"/>
  <c r="CI3" i="3" s="1"/>
  <c r="CJ3" i="3" s="1"/>
  <c r="CK3" i="3" s="1"/>
  <c r="CL3" i="3" s="1"/>
  <c r="CM3" i="3" s="1"/>
  <c r="X3" i="3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DE3" i="3"/>
  <c r="DF3" i="3" s="1"/>
  <c r="DG3" i="3" s="1"/>
  <c r="DH3" i="3" s="1"/>
  <c r="DI3" i="3" s="1"/>
  <c r="DJ3" i="3" s="1"/>
  <c r="DK3" i="3" s="1"/>
  <c r="DL3" i="3" s="1"/>
  <c r="DM3" i="3" s="1"/>
  <c r="DN3" i="3" s="1"/>
  <c r="DO3" i="3" s="1"/>
  <c r="DP3" i="3" s="1"/>
  <c r="DQ3" i="3" s="1"/>
  <c r="DR3" i="3" s="1"/>
  <c r="DS3" i="3" s="1"/>
  <c r="DT3" i="3" s="1"/>
  <c r="DU3" i="3" s="1"/>
  <c r="BF3" i="3"/>
  <c r="BG3" i="3" s="1"/>
  <c r="BH3" i="3" s="1"/>
  <c r="BI3" i="3" s="1"/>
  <c r="BJ3" i="3" s="1"/>
  <c r="BK3" i="3" s="1"/>
  <c r="BL3" i="3" s="1"/>
  <c r="BM3" i="3" s="1"/>
  <c r="BN3" i="3" s="1"/>
  <c r="BO3" i="3" s="1"/>
  <c r="BP3" i="3" s="1"/>
  <c r="BQ3" i="3" s="1"/>
  <c r="BR3" i="3" s="1"/>
  <c r="BS3" i="3" s="1"/>
  <c r="BT3" i="3" s="1"/>
  <c r="BU3" i="3" s="1"/>
  <c r="BV3" i="3" s="1"/>
  <c r="G3" i="3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AO3" i="3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CN3" i="3"/>
  <c r="CO3" i="3" s="1"/>
  <c r="CP3" i="3" s="1"/>
  <c r="CQ3" i="3" s="1"/>
  <c r="CR3" i="3" s="1"/>
  <c r="CS3" i="3" s="1"/>
  <c r="CT3" i="3" s="1"/>
  <c r="CU3" i="3" s="1"/>
  <c r="CV3" i="3" s="1"/>
  <c r="CW3" i="3" s="1"/>
  <c r="CX3" i="3" s="1"/>
  <c r="CY3" i="3" s="1"/>
  <c r="CZ3" i="3" s="1"/>
  <c r="DA3" i="3" s="1"/>
  <c r="DB3" i="3" s="1"/>
  <c r="DC3" i="3" s="1"/>
  <c r="DD3" i="3" s="1"/>
  <c r="C5" i="3"/>
  <c r="B5" i="3"/>
  <c r="D5" i="3" s="1"/>
  <c r="H3" i="1"/>
  <c r="E4" i="1"/>
  <c r="C6" i="4" l="1"/>
  <c r="B6" i="4"/>
  <c r="D6" i="4" s="1"/>
  <c r="C6" i="3"/>
  <c r="B6" i="3"/>
  <c r="D6" i="3" s="1"/>
  <c r="I3" i="1"/>
  <c r="H4" i="1"/>
  <c r="I4" i="1" s="1"/>
  <c r="E5" i="1"/>
  <c r="B7" i="4" l="1"/>
  <c r="D7" i="4" s="1"/>
  <c r="C7" i="4"/>
  <c r="H5" i="1"/>
  <c r="I5" i="1" s="1"/>
  <c r="C7" i="3"/>
  <c r="B7" i="3"/>
  <c r="D7" i="3" s="1"/>
  <c r="E6" i="1"/>
  <c r="C8" i="4" l="1"/>
  <c r="B8" i="4"/>
  <c r="D8" i="4" s="1"/>
  <c r="B8" i="3"/>
  <c r="D8" i="3" s="1"/>
  <c r="C8" i="3"/>
  <c r="H6" i="1"/>
  <c r="E7" i="1"/>
  <c r="B9" i="4" l="1"/>
  <c r="D9" i="4" s="1"/>
  <c r="C9" i="4"/>
  <c r="H7" i="1"/>
  <c r="I7" i="1" s="1"/>
  <c r="C9" i="3"/>
  <c r="B9" i="3"/>
  <c r="D9" i="3" s="1"/>
  <c r="I6" i="1"/>
  <c r="E10" i="1" l="1"/>
  <c r="H10" i="1" l="1"/>
</calcChain>
</file>

<file path=xl/sharedStrings.xml><?xml version="1.0" encoding="utf-8"?>
<sst xmlns="http://schemas.openxmlformats.org/spreadsheetml/2006/main" count="56" uniqueCount="31">
  <si>
    <t>№ п/п</t>
  </si>
  <si>
    <t>Нач. дата</t>
  </si>
  <si>
    <t>Кон. Дата</t>
  </si>
  <si>
    <t>Расчетное количество часов</t>
  </si>
  <si>
    <t>Разница</t>
  </si>
  <si>
    <t>Техоперация</t>
  </si>
  <si>
    <t>Время выработки, ч.</t>
  </si>
  <si>
    <t>Уборка</t>
  </si>
  <si>
    <t>Приготовление зерносмеси</t>
  </si>
  <si>
    <t>Ремонт</t>
  </si>
  <si>
    <t>Плановое количество часов в августе с 8:00 до 24:00</t>
  </si>
  <si>
    <t>Начало по часам от начала месяца, ч.</t>
  </si>
  <si>
    <t>Начало отсчета</t>
  </si>
  <si>
    <t>Чистое число рабочих дней</t>
  </si>
  <si>
    <t>Кол-во календарных дней техоперации/24</t>
  </si>
  <si>
    <t>Кол-во календарных дней техоперации/16</t>
  </si>
  <si>
    <t>Дата окончания  по 16-ч дням</t>
  </si>
  <si>
    <t>Дата / время начала</t>
  </si>
  <si>
    <t>Дата</t>
  </si>
  <si>
    <t>Время</t>
  </si>
  <si>
    <t>День недели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</si>
  <si>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</si>
  <si>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</si>
  <si>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</si>
  <si>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</si>
  <si>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</si>
  <si>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</si>
  <si>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Суббота</t>
  </si>
  <si>
    <t>начало первой операции - передвинуть на 10 часов =  начало по часам от начала месяца =32</t>
  </si>
  <si>
    <t>начало второй операции - передвинуть на 16 часов =  начало по часам от начала месяца =38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</si>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</sst>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5" formatCode="h:mm;@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i/>
      <sz val="11"/>
      <color rgb="FF7030A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2" fillId="0" borderId="0" xfId="0" applyFont="1"/>
    <xf numFmtId="0" fontId="4" fillId="0" borderId="1" xfId="0" applyFont="1" applyBorder="1"/>
    <xf numFmtId="16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0" fillId="0" borderId="7" xfId="0" applyBorder="1"/>
    <xf numFmtId="164" fontId="6" fillId="0" borderId="7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right"/>
    </xf>
    <xf numFmtId="14" fontId="0" fillId="0" borderId="0" xfId="0" applyNumberFormat="1"/>
    <xf numFmtId="165" fontId="0" fillId="0" borderId="0" xfId="0" applyNumberFormat="1"/>
    <xf numFmtId="0" fontId="11" fillId="0" borderId="1" xfId="0" applyFont="1" applyFill="1" applyBorder="1"/>
    <xf numFmtId="0" fontId="11" fillId="0" borderId="1" xfId="0" applyFont="1" applyBorder="1" applyAlignment="1">
      <alignment horizontal="center"/>
    </xf>
    <xf numFmtId="165" fontId="10" fillId="0" borderId="1" xfId="0" applyNumberFormat="1" applyFont="1" applyBorder="1"/>
    <xf numFmtId="0" fontId="10" fillId="0" borderId="1" xfId="0" applyFont="1" applyBorder="1"/>
    <xf numFmtId="0" fontId="1" fillId="3" borderId="3" xfId="0" applyFont="1" applyFill="1" applyBorder="1" applyAlignment="1">
      <alignment horizontal="center" vertical="center" wrapText="1"/>
    </xf>
    <xf numFmtId="165" fontId="12" fillId="0" borderId="1" xfId="0" applyNumberFormat="1" applyFont="1" applyBorder="1"/>
    <xf numFmtId="165" fontId="12" fillId="4" borderId="1" xfId="0" applyNumberFormat="1" applyFont="1" applyFill="1" applyBorder="1"/>
    <xf numFmtId="165" fontId="12" fillId="5" borderId="1" xfId="0" applyNumberFormat="1" applyFont="1" applyFill="1" applyBorder="1"/>
    <xf numFmtId="14" fontId="11" fillId="0" borderId="1" xfId="0" applyNumberFormat="1" applyFont="1" applyBorder="1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0" borderId="2" xfId="0" applyBorder="1"/>
    <xf numFmtId="0" fontId="0" fillId="0" borderId="12" xfId="0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16" xfId="0" applyBorder="1"/>
    <xf numFmtId="0" fontId="0" fillId="0" borderId="17" xfId="0" applyBorder="1"/>
    <xf numFmtId="165" fontId="12" fillId="7" borderId="1" xfId="0" applyNumberFormat="1" applyFont="1" applyFill="1" applyBorder="1"/>
    <xf numFmtId="165" fontId="12" fillId="8" borderId="1" xfId="0" applyNumberFormat="1" applyFont="1" applyFill="1" applyBorder="1"/>
    <xf numFmtId="165" fontId="12" fillId="9" borderId="1" xfId="0" applyNumberFormat="1" applyFont="1" applyFill="1" applyBorder="1"/>
    <xf numFmtId="165" fontId="12" fillId="10" borderId="1" xfId="0" applyNumberFormat="1" applyFont="1" applyFill="1" applyBorder="1"/>
    <xf numFmtId="0" fontId="0" fillId="11" borderId="1" xfId="0" applyFill="1" applyBorder="1"/>
    <xf numFmtId="165" fontId="12" fillId="5" borderId="1" xfId="0" applyNumberFormat="1" applyFont="1" applyFill="1" applyBorder="1" applyAlignment="1">
      <alignment horizontal="left"/>
    </xf>
    <xf numFmtId="165" fontId="12" fillId="7" borderId="1" xfId="0" applyNumberFormat="1" applyFont="1" applyFill="1" applyBorder="1" applyAlignment="1">
      <alignment horizontal="left"/>
    </xf>
    <xf numFmtId="165" fontId="12" fillId="4" borderId="1" xfId="0" applyNumberFormat="1" applyFont="1" applyFill="1" applyBorder="1" applyAlignment="1">
      <alignment horizontal="left"/>
    </xf>
    <xf numFmtId="165" fontId="12" fillId="8" borderId="1" xfId="0" applyNumberFormat="1" applyFont="1" applyFill="1" applyBorder="1" applyAlignment="1">
      <alignment horizontal="left"/>
    </xf>
    <xf numFmtId="165" fontId="12" fillId="9" borderId="1" xfId="0" applyNumberFormat="1" applyFont="1" applyFill="1" applyBorder="1" applyAlignment="1">
      <alignment horizontal="left"/>
    </xf>
    <xf numFmtId="165" fontId="12" fillId="10" borderId="1" xfId="0" applyNumberFormat="1" applyFont="1" applyFill="1" applyBorder="1" applyAlignment="1">
      <alignment horizontal="left"/>
    </xf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0" fontId="5" fillId="11" borderId="1" xfId="0" applyNumberFormat="1" applyFont="1" applyFill="1" applyBorder="1" applyAlignment="1">
      <alignment horizontal="center"/>
    </xf>
    <xf numFmtId="0" fontId="0" fillId="15" borderId="1" xfId="0" applyFill="1" applyBorder="1"/>
    <xf numFmtId="14" fontId="11" fillId="0" borderId="7" xfId="0" applyNumberFormat="1" applyFont="1" applyBorder="1"/>
  </cellXfs>
  <cellStyles count="1">
    <cellStyle name="Обычный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0</xdr:row>
      <xdr:rowOff>285750</xdr:rowOff>
    </xdr:from>
    <xdr:to>
      <xdr:col>17</xdr:col>
      <xdr:colOff>447675</xdr:colOff>
      <xdr:row>15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039350" y="285750"/>
          <a:ext cx="5114925" cy="338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Есть перечень работ на месяц. Я знаю сам перечень и продолжительность выполнения операции.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Мне нужно узнать, зная вышеназванные данные, время начала и окончания выполнения каждой операции.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Во вложении мой вариант расчета. И все очень даже хорошо, но проблема в том, что расчет считает по времени 24 часа, а мне нужно взять в расчет только рабочие дни с 8 до 24 ч. без перерыва, суббота-воскресенье выходной.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То есть, если операция 6 часов, а дата начала 18:00 1 августа, то дата завершения должна быть 12:00 2 августа.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Начало операции (дата и время) + продолжительность операции по 16 часам считается как Начало операции (дата и время) + продолжительность операции по 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24 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часам.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Дата начала и окончания выходят за пределы рабочего дня 08:00 - 24:00</a:t>
          </a: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sotex.local\RFT\UsersProfiles\r_vakhitov\Desktop\&#1053;&#1086;&#1074;&#1099;&#1081;%20&#1088;&#1072;&#1089;&#1095;&#1077;&#1090;%20&#1074;&#1077;&#1088;&#1089;&#1080;&#110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р.1.1"/>
      <sheetName val="Пр.4.2"/>
      <sheetName val="Уп.1.2"/>
      <sheetName val="Уп.4.2"/>
      <sheetName val="Номенклатура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"/>
  <sheetViews>
    <sheetView zoomScaleNormal="100" workbookViewId="0">
      <selection activeCell="D2" sqref="D2"/>
    </sheetView>
  </sheetViews>
  <sheetFormatPr defaultRowHeight="12" customHeight="1" x14ac:dyDescent="0.25"/>
  <cols>
    <col min="1" max="1" width="4.7109375" style="18" customWidth="1"/>
    <col min="2" max="2" width="28.7109375" customWidth="1"/>
    <col min="3" max="3" width="13.28515625" customWidth="1"/>
    <col min="4" max="4" width="17.5703125" customWidth="1"/>
    <col min="5" max="6" width="15.28515625" customWidth="1"/>
    <col min="7" max="7" width="18.42578125" customWidth="1"/>
    <col min="8" max="9" width="15.28515625" customWidth="1"/>
    <col min="10" max="10" width="12.7109375" style="8" customWidth="1"/>
  </cols>
  <sheetData>
    <row r="1" spans="1:11" ht="84" customHeight="1" x14ac:dyDescent="0.25">
      <c r="A1" s="1" t="s">
        <v>0</v>
      </c>
      <c r="B1" s="2" t="s">
        <v>5</v>
      </c>
      <c r="C1" s="2" t="s">
        <v>6</v>
      </c>
      <c r="D1" s="1" t="s">
        <v>11</v>
      </c>
      <c r="E1" s="1" t="s">
        <v>17</v>
      </c>
      <c r="F1" s="1" t="s">
        <v>14</v>
      </c>
      <c r="G1" s="1" t="s">
        <v>15</v>
      </c>
      <c r="H1" s="1" t="s">
        <v>16</v>
      </c>
      <c r="I1" s="1" t="s">
        <v>13</v>
      </c>
      <c r="J1" s="3">
        <v>44409</v>
      </c>
      <c r="K1" s="4" t="s">
        <v>12</v>
      </c>
    </row>
    <row r="2" spans="1:11" ht="12" customHeight="1" x14ac:dyDescent="0.25">
      <c r="A2" s="5">
        <v>1</v>
      </c>
      <c r="B2" s="20" t="s">
        <v>7</v>
      </c>
      <c r="C2" s="6">
        <v>6</v>
      </c>
      <c r="D2" s="73">
        <v>32</v>
      </c>
      <c r="E2" s="7">
        <f>$J$1+D2/24</f>
        <v>44410.333333333336</v>
      </c>
      <c r="F2" s="23">
        <f>C2/24</f>
        <v>0.25</v>
      </c>
      <c r="G2" s="23">
        <f>C2/16</f>
        <v>0.375</v>
      </c>
      <c r="H2" s="7">
        <f>E2+G2</f>
        <v>44410.708333333336</v>
      </c>
      <c r="I2" s="22">
        <f>NETWORKDAYS(E2,H2,)</f>
        <v>1</v>
      </c>
    </row>
    <row r="3" spans="1:11" ht="12" customHeight="1" x14ac:dyDescent="0.25">
      <c r="A3" s="5">
        <v>2</v>
      </c>
      <c r="B3" s="9" t="s">
        <v>8</v>
      </c>
      <c r="C3" s="6">
        <v>24</v>
      </c>
      <c r="D3" s="21">
        <f>C2+D2</f>
        <v>38</v>
      </c>
      <c r="E3" s="10">
        <f t="shared" ref="E2:E7" si="0">$J$1+D3/24</f>
        <v>44410.583333333336</v>
      </c>
      <c r="F3" s="23">
        <f t="shared" ref="F3:F7" si="1">C3/24</f>
        <v>1</v>
      </c>
      <c r="G3" s="23">
        <f t="shared" ref="G3:G7" si="2">C3/16</f>
        <v>1.5</v>
      </c>
      <c r="H3" s="7">
        <f t="shared" ref="H3:H7" si="3">E3+G3</f>
        <v>44412.083333333336</v>
      </c>
      <c r="I3" s="22">
        <f t="shared" ref="I3:I7" si="4">NETWORKDAYS(E3,H3,)</f>
        <v>3</v>
      </c>
    </row>
    <row r="4" spans="1:11" ht="12" customHeight="1" x14ac:dyDescent="0.25">
      <c r="A4" s="5">
        <v>3</v>
      </c>
      <c r="B4" s="9" t="s">
        <v>7</v>
      </c>
      <c r="C4" s="6">
        <v>6</v>
      </c>
      <c r="D4" s="21">
        <f>C3+D3</f>
        <v>62</v>
      </c>
      <c r="E4" s="10">
        <f t="shared" si="0"/>
        <v>44411.583333333336</v>
      </c>
      <c r="F4" s="23">
        <f t="shared" si="1"/>
        <v>0.25</v>
      </c>
      <c r="G4" s="23">
        <f t="shared" si="2"/>
        <v>0.375</v>
      </c>
      <c r="H4" s="7">
        <f t="shared" si="3"/>
        <v>44411.958333333336</v>
      </c>
      <c r="I4" s="22">
        <f t="shared" si="4"/>
        <v>1</v>
      </c>
    </row>
    <row r="5" spans="1:11" ht="12" customHeight="1" x14ac:dyDescent="0.25">
      <c r="A5" s="5">
        <v>4</v>
      </c>
      <c r="B5" s="9" t="s">
        <v>9</v>
      </c>
      <c r="C5" s="6">
        <v>48</v>
      </c>
      <c r="D5" s="21">
        <f t="shared" ref="D5:D8" si="5">C4+D4</f>
        <v>68</v>
      </c>
      <c r="E5" s="10">
        <f t="shared" si="0"/>
        <v>44411.833333333336</v>
      </c>
      <c r="F5" s="23">
        <f t="shared" si="1"/>
        <v>2</v>
      </c>
      <c r="G5" s="23">
        <f t="shared" si="2"/>
        <v>3</v>
      </c>
      <c r="H5" s="7">
        <f t="shared" si="3"/>
        <v>44414.833333333336</v>
      </c>
      <c r="I5" s="22">
        <f t="shared" si="4"/>
        <v>4</v>
      </c>
    </row>
    <row r="6" spans="1:11" ht="12" customHeight="1" x14ac:dyDescent="0.25">
      <c r="A6" s="5">
        <v>5</v>
      </c>
      <c r="B6" s="9" t="s">
        <v>7</v>
      </c>
      <c r="C6" s="6">
        <v>6</v>
      </c>
      <c r="D6" s="21">
        <f t="shared" si="5"/>
        <v>116</v>
      </c>
      <c r="E6" s="10">
        <f t="shared" si="0"/>
        <v>44413.833333333336</v>
      </c>
      <c r="F6" s="23">
        <f t="shared" si="1"/>
        <v>0.25</v>
      </c>
      <c r="G6" s="23">
        <f t="shared" si="2"/>
        <v>0.375</v>
      </c>
      <c r="H6" s="7">
        <f t="shared" si="3"/>
        <v>44414.208333333336</v>
      </c>
      <c r="I6" s="22">
        <f t="shared" si="4"/>
        <v>2</v>
      </c>
    </row>
    <row r="7" spans="1:11" ht="12" customHeight="1" x14ac:dyDescent="0.25">
      <c r="A7" s="5">
        <v>6</v>
      </c>
      <c r="B7" s="9" t="s">
        <v>9</v>
      </c>
      <c r="C7" s="6">
        <v>4</v>
      </c>
      <c r="D7" s="21">
        <f t="shared" si="5"/>
        <v>122</v>
      </c>
      <c r="E7" s="10">
        <f t="shared" si="0"/>
        <v>44414.083333333336</v>
      </c>
      <c r="F7" s="23">
        <f t="shared" si="1"/>
        <v>0.16666666666666666</v>
      </c>
      <c r="G7" s="23">
        <f t="shared" si="2"/>
        <v>0.25</v>
      </c>
      <c r="H7" s="7">
        <f t="shared" si="3"/>
        <v>44414.333333333336</v>
      </c>
      <c r="I7" s="22">
        <f t="shared" si="4"/>
        <v>1</v>
      </c>
    </row>
    <row r="8" spans="1:11" s="8" customFormat="1" ht="12" customHeight="1" x14ac:dyDescent="0.25">
      <c r="A8" s="5">
        <v>7</v>
      </c>
      <c r="B8" s="9"/>
      <c r="C8" s="6"/>
      <c r="D8" s="21">
        <f t="shared" si="5"/>
        <v>126</v>
      </c>
      <c r="E8" s="10"/>
      <c r="F8" s="23"/>
      <c r="G8" s="23"/>
      <c r="H8" s="7"/>
      <c r="I8" s="22"/>
      <c r="K8"/>
    </row>
    <row r="9" spans="1:11" s="8" customFormat="1" ht="31.5" customHeight="1" x14ac:dyDescent="0.25">
      <c r="A9" s="62" t="s">
        <v>10</v>
      </c>
      <c r="B9" s="63"/>
      <c r="C9" s="12">
        <v>352</v>
      </c>
      <c r="D9" s="11"/>
      <c r="E9" s="13" t="s">
        <v>1</v>
      </c>
      <c r="F9" s="17"/>
      <c r="G9" s="17"/>
      <c r="H9" s="17" t="s">
        <v>2</v>
      </c>
      <c r="I9" s="17"/>
      <c r="K9"/>
    </row>
    <row r="10" spans="1:11" s="8" customFormat="1" ht="20.25" customHeight="1" x14ac:dyDescent="0.25">
      <c r="A10" s="64" t="s">
        <v>3</v>
      </c>
      <c r="B10" s="65"/>
      <c r="C10" s="14">
        <f>SUM(C2:C8)</f>
        <v>94</v>
      </c>
      <c r="D10" s="15"/>
      <c r="E10" s="16">
        <f>MIN(E2:E8)</f>
        <v>44410.333333333336</v>
      </c>
      <c r="F10" s="16"/>
      <c r="G10" s="16"/>
      <c r="H10" s="16">
        <f>MAX(H2:H8)</f>
        <v>44414.833333333336</v>
      </c>
      <c r="I10" s="16"/>
      <c r="K10"/>
    </row>
    <row r="11" spans="1:11" s="8" customFormat="1" ht="19.5" customHeight="1" x14ac:dyDescent="0.25">
      <c r="A11" s="66" t="s">
        <v>4</v>
      </c>
      <c r="B11" s="66"/>
      <c r="C11" s="19">
        <f>C9-C10</f>
        <v>258</v>
      </c>
      <c r="D11" s="66"/>
      <c r="E11" s="66"/>
      <c r="F11" s="66"/>
      <c r="G11" s="66"/>
      <c r="H11" s="66"/>
      <c r="I11" s="66"/>
      <c r="K11"/>
    </row>
  </sheetData>
  <mergeCells count="4">
    <mergeCell ref="A9:B9"/>
    <mergeCell ref="A10:B10"/>
    <mergeCell ref="A11:B11"/>
    <mergeCell ref="D11:I11"/>
  </mergeCells>
  <phoneticPr fontId="9" type="noConversion"/>
  <conditionalFormatting sqref="J11:XFD11 L1:XFD1 A2:B8 A12:XFD1048576 C2:XFD10 A1:J1">
    <cfRule type="containsText" dxfId="17" priority="14" operator="containsText" text="Тех.простой">
      <formula>NOT(ISERROR(SEARCH("Тех.простой",A1)))</formula>
    </cfRule>
  </conditionalFormatting>
  <conditionalFormatting sqref="J11:XFD11 L1:XFD1 A2:B8 A12:XFD1048576 C2:XFD10 A1:J1">
    <cfRule type="containsText" dxfId="16" priority="13" operator="containsText" text="Генеральная уборка">
      <formula>NOT(ISERROR(SEARCH("Генеральная уборка",A1)))</formula>
    </cfRule>
  </conditionalFormatting>
  <conditionalFormatting sqref="A10">
    <cfRule type="containsText" dxfId="15" priority="8" operator="containsText" text="Тех.простой">
      <formula>NOT(ISERROR(SEARCH("Тех.простой",A10)))</formula>
    </cfRule>
  </conditionalFormatting>
  <conditionalFormatting sqref="A10">
    <cfRule type="containsText" dxfId="14" priority="7" operator="containsText" text="Генеральная уборка">
      <formula>NOT(ISERROR(SEARCH("Генеральная уборка",A10)))</formula>
    </cfRule>
  </conditionalFormatting>
  <conditionalFormatting sqref="A9">
    <cfRule type="containsText" dxfId="13" priority="6" operator="containsText" text="Тех.простой">
      <formula>NOT(ISERROR(SEARCH("Тех.простой",A9)))</formula>
    </cfRule>
  </conditionalFormatting>
  <conditionalFormatting sqref="A9">
    <cfRule type="containsText" dxfId="12" priority="5" operator="containsText" text="Генеральная уборка">
      <formula>NOT(ISERROR(SEARCH("Генеральная уборка",A9)))</formula>
    </cfRule>
  </conditionalFormatting>
  <conditionalFormatting sqref="A11 D11">
    <cfRule type="containsText" dxfId="11" priority="4" operator="containsText" text="Тех.простой">
      <formula>NOT(ISERROR(SEARCH("Тех.простой",A11)))</formula>
    </cfRule>
  </conditionalFormatting>
  <conditionalFormatting sqref="A11 D11">
    <cfRule type="containsText" dxfId="10" priority="3" operator="containsText" text="Генеральная уборка">
      <formula>NOT(ISERROR(SEARCH("Генеральная уборка",A11)))</formula>
    </cfRule>
  </conditionalFormatting>
  <conditionalFormatting sqref="K1">
    <cfRule type="containsText" dxfId="9" priority="2" operator="containsText" text="Тех.простой">
      <formula>NOT(ISERROR(SEARCH("Тех.простой",K1)))</formula>
    </cfRule>
  </conditionalFormatting>
  <conditionalFormatting sqref="K1">
    <cfRule type="containsText" dxfId="8" priority="1" operator="containsText" text="Генеральная уборка">
      <formula>NOT(ISERROR(SEARCH("Генеральная уборка",K1)))</formula>
    </cfRule>
  </conditionalFormatting>
  <dataValidations count="1">
    <dataValidation errorStyle="warning" allowBlank="1" promptTitle="Подсказка" prompt="Выберите НП или тех. операцию" sqref="B2:B7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promptTitle="Подсказка" prompt="Выберите НП или тех. операцию">
          <x14:formula1>
            <xm:f>[1]Номенклатура!#REF!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A28"/>
  <sheetViews>
    <sheetView workbookViewId="0">
      <selection activeCell="F9" sqref="F9"/>
    </sheetView>
  </sheetViews>
  <sheetFormatPr defaultRowHeight="15" x14ac:dyDescent="0.25"/>
  <cols>
    <col min="1" max="1" width="5.140625" customWidth="1"/>
    <col min="2" max="2" width="10.140625" bestFit="1" customWidth="1"/>
    <col min="3" max="3" width="13.7109375" style="25" customWidth="1"/>
    <col min="4" max="4" width="16" customWidth="1"/>
    <col min="5" max="5" width="25.140625" customWidth="1"/>
    <col min="6" max="6" width="15.28515625" customWidth="1"/>
    <col min="7" max="8" width="4.28515625" customWidth="1"/>
    <col min="9" max="22" width="5" customWidth="1"/>
    <col min="23" max="23" width="4.28515625" customWidth="1"/>
    <col min="24" max="40" width="6" customWidth="1"/>
    <col min="41" max="131" width="6.85546875" customWidth="1"/>
  </cols>
  <sheetData>
    <row r="1" spans="2:131" x14ac:dyDescent="0.25">
      <c r="AD1">
        <v>1</v>
      </c>
      <c r="AE1">
        <v>2</v>
      </c>
      <c r="AF1">
        <v>3</v>
      </c>
      <c r="AG1">
        <v>4</v>
      </c>
      <c r="AH1">
        <v>5</v>
      </c>
      <c r="AI1">
        <v>6</v>
      </c>
      <c r="BA1">
        <v>1</v>
      </c>
      <c r="BB1">
        <v>2</v>
      </c>
      <c r="BC1">
        <v>3</v>
      </c>
      <c r="BD1">
        <v>4</v>
      </c>
      <c r="BE1">
        <v>5</v>
      </c>
      <c r="BF1">
        <v>6</v>
      </c>
      <c r="BG1">
        <v>7</v>
      </c>
      <c r="BH1">
        <v>8</v>
      </c>
      <c r="BI1">
        <v>9</v>
      </c>
      <c r="BJ1">
        <v>10</v>
      </c>
      <c r="BK1">
        <v>11</v>
      </c>
      <c r="BL1">
        <v>12</v>
      </c>
      <c r="BM1">
        <v>13</v>
      </c>
      <c r="BN1">
        <v>14</v>
      </c>
      <c r="BO1">
        <v>15</v>
      </c>
      <c r="BP1">
        <v>16</v>
      </c>
      <c r="BQ1">
        <v>17</v>
      </c>
      <c r="BR1">
        <v>18</v>
      </c>
      <c r="BS1">
        <v>19</v>
      </c>
      <c r="BT1">
        <v>20</v>
      </c>
      <c r="BU1">
        <v>21</v>
      </c>
      <c r="BV1">
        <v>22</v>
      </c>
      <c r="BW1">
        <v>23</v>
      </c>
      <c r="BX1">
        <v>24</v>
      </c>
      <c r="BY1">
        <v>25</v>
      </c>
      <c r="BZ1">
        <v>26</v>
      </c>
      <c r="CA1">
        <v>27</v>
      </c>
      <c r="CB1">
        <v>28</v>
      </c>
      <c r="CC1">
        <v>29</v>
      </c>
      <c r="CD1">
        <v>30</v>
      </c>
      <c r="CE1">
        <v>31</v>
      </c>
      <c r="CF1">
        <v>32</v>
      </c>
      <c r="CG1">
        <v>33</v>
      </c>
      <c r="CH1">
        <v>34</v>
      </c>
      <c r="CI1">
        <v>35</v>
      </c>
      <c r="CJ1">
        <v>36</v>
      </c>
      <c r="CK1">
        <v>37</v>
      </c>
      <c r="CL1">
        <v>38</v>
      </c>
      <c r="CM1">
        <v>39</v>
      </c>
      <c r="CN1">
        <v>40</v>
      </c>
      <c r="CO1">
        <v>41</v>
      </c>
      <c r="CP1">
        <v>42</v>
      </c>
      <c r="CQ1">
        <v>43</v>
      </c>
      <c r="CR1">
        <v>44</v>
      </c>
      <c r="CS1">
        <v>45</v>
      </c>
      <c r="CT1">
        <v>46</v>
      </c>
      <c r="CU1">
        <v>47</v>
      </c>
      <c r="CV1">
        <v>48</v>
      </c>
    </row>
    <row r="2" spans="2:131" x14ac:dyDescent="0.25">
      <c r="G2" s="67" t="s">
        <v>21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8" t="s">
        <v>22</v>
      </c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9" t="s">
        <v>23</v>
      </c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70" t="s">
        <v>24</v>
      </c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1" t="s">
        <v>25</v>
      </c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2" t="s">
        <v>26</v>
      </c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67" t="s">
        <v>27</v>
      </c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</row>
    <row r="3" spans="2:131" ht="31.5" x14ac:dyDescent="0.25">
      <c r="B3" s="2" t="s">
        <v>18</v>
      </c>
      <c r="C3" s="2" t="s">
        <v>19</v>
      </c>
      <c r="D3" s="2" t="s">
        <v>20</v>
      </c>
      <c r="E3" s="2" t="s">
        <v>5</v>
      </c>
      <c r="F3" s="30" t="s">
        <v>6</v>
      </c>
      <c r="G3" s="33">
        <f>$C$4</f>
        <v>44410.333333333336</v>
      </c>
      <c r="H3" s="33">
        <f>G3+1/24</f>
        <v>44410.375</v>
      </c>
      <c r="I3" s="33">
        <f t="shared" ref="I3:W3" si="0">H3+1/24</f>
        <v>44410.416666666664</v>
      </c>
      <c r="J3" s="33">
        <f t="shared" si="0"/>
        <v>44410.458333333328</v>
      </c>
      <c r="K3" s="33">
        <f t="shared" si="0"/>
        <v>44410.499999999993</v>
      </c>
      <c r="L3" s="33">
        <f t="shared" si="0"/>
        <v>44410.541666666657</v>
      </c>
      <c r="M3" s="33">
        <f t="shared" si="0"/>
        <v>44410.583333333321</v>
      </c>
      <c r="N3" s="33">
        <f t="shared" si="0"/>
        <v>44410.624999999985</v>
      </c>
      <c r="O3" s="33">
        <f t="shared" si="0"/>
        <v>44410.66666666665</v>
      </c>
      <c r="P3" s="33">
        <f t="shared" si="0"/>
        <v>44410.708333333314</v>
      </c>
      <c r="Q3" s="33">
        <f t="shared" si="0"/>
        <v>44410.749999999978</v>
      </c>
      <c r="R3" s="33">
        <f t="shared" si="0"/>
        <v>44410.791666666642</v>
      </c>
      <c r="S3" s="33">
        <f t="shared" si="0"/>
        <v>44410.833333333307</v>
      </c>
      <c r="T3" s="33">
        <f t="shared" si="0"/>
        <v>44410.874999999971</v>
      </c>
      <c r="U3" s="33">
        <f t="shared" si="0"/>
        <v>44410.916666666635</v>
      </c>
      <c r="V3" s="33">
        <f t="shared" si="0"/>
        <v>44410.958333333299</v>
      </c>
      <c r="W3" s="33">
        <f t="shared" si="0"/>
        <v>44410.999999999964</v>
      </c>
      <c r="X3" s="48">
        <f>$C$4</f>
        <v>44410.333333333336</v>
      </c>
      <c r="Y3" s="48">
        <f>X3+1/24</f>
        <v>44410.375</v>
      </c>
      <c r="Z3" s="48">
        <f t="shared" ref="Z3:AN3" si="1">Y3+1/24</f>
        <v>44410.416666666664</v>
      </c>
      <c r="AA3" s="48">
        <f t="shared" si="1"/>
        <v>44410.458333333328</v>
      </c>
      <c r="AB3" s="48">
        <f t="shared" si="1"/>
        <v>44410.499999999993</v>
      </c>
      <c r="AC3" s="48">
        <f t="shared" si="1"/>
        <v>44410.541666666657</v>
      </c>
      <c r="AD3" s="48">
        <f t="shared" si="1"/>
        <v>44410.583333333321</v>
      </c>
      <c r="AE3" s="48">
        <f t="shared" si="1"/>
        <v>44410.624999999985</v>
      </c>
      <c r="AF3" s="48">
        <f t="shared" si="1"/>
        <v>44410.66666666665</v>
      </c>
      <c r="AG3" s="48">
        <f t="shared" si="1"/>
        <v>44410.708333333314</v>
      </c>
      <c r="AH3" s="48">
        <f t="shared" si="1"/>
        <v>44410.749999999978</v>
      </c>
      <c r="AI3" s="48">
        <f t="shared" si="1"/>
        <v>44410.791666666642</v>
      </c>
      <c r="AJ3" s="48">
        <f t="shared" si="1"/>
        <v>44410.833333333307</v>
      </c>
      <c r="AK3" s="48">
        <f t="shared" si="1"/>
        <v>44410.874999999971</v>
      </c>
      <c r="AL3" s="48">
        <f t="shared" si="1"/>
        <v>44410.916666666635</v>
      </c>
      <c r="AM3" s="48">
        <f t="shared" si="1"/>
        <v>44410.958333333299</v>
      </c>
      <c r="AN3" s="48">
        <f t="shared" si="1"/>
        <v>44410.999999999964</v>
      </c>
      <c r="AO3" s="32">
        <f>$C$4</f>
        <v>44410.333333333336</v>
      </c>
      <c r="AP3" s="32">
        <f>AO3+1/24</f>
        <v>44410.375</v>
      </c>
      <c r="AQ3" s="32">
        <f t="shared" ref="AQ3:BE3" si="2">AP3+1/24</f>
        <v>44410.416666666664</v>
      </c>
      <c r="AR3" s="32">
        <f t="shared" si="2"/>
        <v>44410.458333333328</v>
      </c>
      <c r="AS3" s="32">
        <f t="shared" si="2"/>
        <v>44410.499999999993</v>
      </c>
      <c r="AT3" s="32">
        <f t="shared" si="2"/>
        <v>44410.541666666657</v>
      </c>
      <c r="AU3" s="32">
        <f t="shared" si="2"/>
        <v>44410.583333333321</v>
      </c>
      <c r="AV3" s="32">
        <f t="shared" si="2"/>
        <v>44410.624999999985</v>
      </c>
      <c r="AW3" s="32">
        <f t="shared" si="2"/>
        <v>44410.66666666665</v>
      </c>
      <c r="AX3" s="32">
        <f t="shared" si="2"/>
        <v>44410.708333333314</v>
      </c>
      <c r="AY3" s="32">
        <f t="shared" si="2"/>
        <v>44410.749999999978</v>
      </c>
      <c r="AZ3" s="32">
        <f t="shared" si="2"/>
        <v>44410.791666666642</v>
      </c>
      <c r="BA3" s="32">
        <f t="shared" si="2"/>
        <v>44410.833333333307</v>
      </c>
      <c r="BB3" s="32">
        <f t="shared" si="2"/>
        <v>44410.874999999971</v>
      </c>
      <c r="BC3" s="32">
        <f t="shared" si="2"/>
        <v>44410.916666666635</v>
      </c>
      <c r="BD3" s="32">
        <f t="shared" si="2"/>
        <v>44410.958333333299</v>
      </c>
      <c r="BE3" s="32">
        <f t="shared" si="2"/>
        <v>44410.999999999964</v>
      </c>
      <c r="BF3" s="49">
        <f>$C$4</f>
        <v>44410.333333333336</v>
      </c>
      <c r="BG3" s="49">
        <f>BF3+1/24</f>
        <v>44410.375</v>
      </c>
      <c r="BH3" s="49">
        <f t="shared" ref="BH3:BV3" si="3">BG3+1/24</f>
        <v>44410.416666666664</v>
      </c>
      <c r="BI3" s="49">
        <f t="shared" si="3"/>
        <v>44410.458333333328</v>
      </c>
      <c r="BJ3" s="49">
        <f t="shared" si="3"/>
        <v>44410.499999999993</v>
      </c>
      <c r="BK3" s="49">
        <f t="shared" si="3"/>
        <v>44410.541666666657</v>
      </c>
      <c r="BL3" s="49">
        <f t="shared" si="3"/>
        <v>44410.583333333321</v>
      </c>
      <c r="BM3" s="49">
        <f t="shared" si="3"/>
        <v>44410.624999999985</v>
      </c>
      <c r="BN3" s="49">
        <f t="shared" si="3"/>
        <v>44410.66666666665</v>
      </c>
      <c r="BO3" s="49">
        <f t="shared" si="3"/>
        <v>44410.708333333314</v>
      </c>
      <c r="BP3" s="49">
        <f t="shared" si="3"/>
        <v>44410.749999999978</v>
      </c>
      <c r="BQ3" s="49">
        <f t="shared" si="3"/>
        <v>44410.791666666642</v>
      </c>
      <c r="BR3" s="49">
        <f t="shared" si="3"/>
        <v>44410.833333333307</v>
      </c>
      <c r="BS3" s="49">
        <f t="shared" si="3"/>
        <v>44410.874999999971</v>
      </c>
      <c r="BT3" s="49">
        <f t="shared" si="3"/>
        <v>44410.916666666635</v>
      </c>
      <c r="BU3" s="49">
        <f t="shared" si="3"/>
        <v>44410.958333333299</v>
      </c>
      <c r="BV3" s="49">
        <f t="shared" si="3"/>
        <v>44410.999999999964</v>
      </c>
      <c r="BW3" s="50">
        <f>$C$4</f>
        <v>44410.333333333336</v>
      </c>
      <c r="BX3" s="50">
        <f>BW3+1/24</f>
        <v>44410.375</v>
      </c>
      <c r="BY3" s="50">
        <f t="shared" ref="BY3:CM3" si="4">BX3+1/24</f>
        <v>44410.416666666664</v>
      </c>
      <c r="BZ3" s="50">
        <f t="shared" si="4"/>
        <v>44410.458333333328</v>
      </c>
      <c r="CA3" s="50">
        <f t="shared" si="4"/>
        <v>44410.499999999993</v>
      </c>
      <c r="CB3" s="50">
        <f t="shared" si="4"/>
        <v>44410.541666666657</v>
      </c>
      <c r="CC3" s="50">
        <f t="shared" si="4"/>
        <v>44410.583333333321</v>
      </c>
      <c r="CD3" s="50">
        <f t="shared" si="4"/>
        <v>44410.624999999985</v>
      </c>
      <c r="CE3" s="50">
        <f t="shared" si="4"/>
        <v>44410.66666666665</v>
      </c>
      <c r="CF3" s="50">
        <f t="shared" si="4"/>
        <v>44410.708333333314</v>
      </c>
      <c r="CG3" s="50">
        <f t="shared" si="4"/>
        <v>44410.749999999978</v>
      </c>
      <c r="CH3" s="50">
        <f t="shared" si="4"/>
        <v>44410.791666666642</v>
      </c>
      <c r="CI3" s="50">
        <f t="shared" si="4"/>
        <v>44410.833333333307</v>
      </c>
      <c r="CJ3" s="50">
        <f t="shared" si="4"/>
        <v>44410.874999999971</v>
      </c>
      <c r="CK3" s="50">
        <f t="shared" si="4"/>
        <v>44410.916666666635</v>
      </c>
      <c r="CL3" s="50">
        <f t="shared" si="4"/>
        <v>44410.958333333299</v>
      </c>
      <c r="CM3" s="50">
        <f t="shared" si="4"/>
        <v>44410.999999999964</v>
      </c>
      <c r="CN3" s="51">
        <f>$C$4</f>
        <v>44410.333333333336</v>
      </c>
      <c r="CO3" s="51">
        <f>CN3+1/24</f>
        <v>44410.375</v>
      </c>
      <c r="CP3" s="51">
        <f t="shared" ref="CP3:DD3" si="5">CO3+1/24</f>
        <v>44410.416666666664</v>
      </c>
      <c r="CQ3" s="51">
        <f t="shared" si="5"/>
        <v>44410.458333333328</v>
      </c>
      <c r="CR3" s="51">
        <f t="shared" si="5"/>
        <v>44410.499999999993</v>
      </c>
      <c r="CS3" s="51">
        <f t="shared" si="5"/>
        <v>44410.541666666657</v>
      </c>
      <c r="CT3" s="51">
        <f t="shared" si="5"/>
        <v>44410.583333333321</v>
      </c>
      <c r="CU3" s="51">
        <f t="shared" si="5"/>
        <v>44410.624999999985</v>
      </c>
      <c r="CV3" s="51">
        <f t="shared" si="5"/>
        <v>44410.66666666665</v>
      </c>
      <c r="CW3" s="51">
        <f t="shared" si="5"/>
        <v>44410.708333333314</v>
      </c>
      <c r="CX3" s="51">
        <f t="shared" si="5"/>
        <v>44410.749999999978</v>
      </c>
      <c r="CY3" s="51">
        <f t="shared" si="5"/>
        <v>44410.791666666642</v>
      </c>
      <c r="CZ3" s="51">
        <f t="shared" si="5"/>
        <v>44410.833333333307</v>
      </c>
      <c r="DA3" s="51">
        <f t="shared" si="5"/>
        <v>44410.874999999971</v>
      </c>
      <c r="DB3" s="51">
        <f t="shared" si="5"/>
        <v>44410.916666666635</v>
      </c>
      <c r="DC3" s="51">
        <f t="shared" si="5"/>
        <v>44410.958333333299</v>
      </c>
      <c r="DD3" s="51">
        <f t="shared" si="5"/>
        <v>44410.999999999964</v>
      </c>
      <c r="DE3" s="33">
        <f>$C$4</f>
        <v>44410.333333333336</v>
      </c>
      <c r="DF3" s="33">
        <f>DE3+1/24</f>
        <v>44410.375</v>
      </c>
      <c r="DG3" s="33">
        <f t="shared" ref="DG3:DU3" si="6">DF3+1/24</f>
        <v>44410.416666666664</v>
      </c>
      <c r="DH3" s="33">
        <f t="shared" si="6"/>
        <v>44410.458333333328</v>
      </c>
      <c r="DI3" s="33">
        <f t="shared" si="6"/>
        <v>44410.499999999993</v>
      </c>
      <c r="DJ3" s="33">
        <f t="shared" si="6"/>
        <v>44410.541666666657</v>
      </c>
      <c r="DK3" s="33">
        <f t="shared" si="6"/>
        <v>44410.583333333321</v>
      </c>
      <c r="DL3" s="33">
        <f t="shared" si="6"/>
        <v>44410.624999999985</v>
      </c>
      <c r="DM3" s="33">
        <f t="shared" si="6"/>
        <v>44410.66666666665</v>
      </c>
      <c r="DN3" s="33">
        <f t="shared" si="6"/>
        <v>44410.708333333314</v>
      </c>
      <c r="DO3" s="33">
        <f t="shared" si="6"/>
        <v>44410.749999999978</v>
      </c>
      <c r="DP3" s="33">
        <f t="shared" si="6"/>
        <v>44410.791666666642</v>
      </c>
      <c r="DQ3" s="33">
        <f t="shared" si="6"/>
        <v>44410.833333333307</v>
      </c>
      <c r="DR3" s="33">
        <f t="shared" si="6"/>
        <v>44410.874999999971</v>
      </c>
      <c r="DS3" s="33">
        <f t="shared" si="6"/>
        <v>44410.916666666635</v>
      </c>
      <c r="DT3" s="33">
        <f t="shared" si="6"/>
        <v>44410.958333333299</v>
      </c>
      <c r="DU3" s="33">
        <f t="shared" si="6"/>
        <v>44410.999999999964</v>
      </c>
      <c r="DV3" s="31"/>
      <c r="DW3" s="31"/>
      <c r="DX3" s="31"/>
      <c r="DY3" s="31"/>
      <c r="DZ3" s="31"/>
      <c r="EA3" s="31"/>
    </row>
    <row r="4" spans="2:131" x14ac:dyDescent="0.25">
      <c r="B4" s="34">
        <f>DATE(YEAR('Уп.1.2'!E2),MONTH('Уп.1.2'!E2),DAY('Уп.1.2'!E2))</f>
        <v>44410</v>
      </c>
      <c r="C4" s="28">
        <f>'Уп.1.2'!E2</f>
        <v>44410.333333333336</v>
      </c>
      <c r="D4" s="29" t="str">
        <f>TEXT(WEEKDAY(B4),"ДДДД")</f>
        <v>понедельник</v>
      </c>
      <c r="E4" s="26" t="str">
        <f>'Уп.1.2'!B2</f>
        <v>Уборка</v>
      </c>
      <c r="F4" s="27">
        <f>'Уп.1.2'!C2</f>
        <v>6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</row>
    <row r="5" spans="2:131" ht="15.75" thickBot="1" x14ac:dyDescent="0.3">
      <c r="B5" s="34">
        <f>DATE(YEAR('Уп.1.2'!E3),MONTH('Уп.1.2'!E3),DAY('Уп.1.2'!E3))</f>
        <v>44410</v>
      </c>
      <c r="C5" s="28">
        <f>'Уп.1.2'!E3</f>
        <v>44410.583333333336</v>
      </c>
      <c r="D5" s="29" t="str">
        <f t="shared" ref="D5:D9" si="7">TEXT(WEEKDAY(B5),"ДДДД")</f>
        <v>понедельник</v>
      </c>
      <c r="E5" s="26" t="str">
        <f>'Уп.1.2'!B3</f>
        <v>Приготовление зерносмеси</v>
      </c>
      <c r="F5" s="27">
        <f>'Уп.1.2'!C3</f>
        <v>24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15"/>
      <c r="AE5" s="15"/>
      <c r="AF5" s="15"/>
      <c r="AG5" s="15"/>
      <c r="AH5" s="15"/>
      <c r="AI5" s="1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</row>
    <row r="6" spans="2:131" ht="15.75" thickBot="1" x14ac:dyDescent="0.3">
      <c r="B6" s="34">
        <f>DATE(YEAR('Уп.1.2'!E4),MONTH('Уп.1.2'!E4),DAY('Уп.1.2'!E4))</f>
        <v>44411</v>
      </c>
      <c r="C6" s="28">
        <f>'Уп.1.2'!E4</f>
        <v>44411.583333333336</v>
      </c>
      <c r="D6" s="29" t="str">
        <f t="shared" si="7"/>
        <v>вторник</v>
      </c>
      <c r="E6" s="26" t="str">
        <f>'Уп.1.2'!B4</f>
        <v>Уборка</v>
      </c>
      <c r="F6" s="27">
        <f>'Уп.1.2'!C4</f>
        <v>6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6"/>
      <c r="AD6" s="38"/>
      <c r="AE6" s="39"/>
      <c r="AF6" s="39"/>
      <c r="AG6" s="39"/>
      <c r="AH6" s="39"/>
      <c r="AI6" s="40"/>
      <c r="AJ6" s="37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</row>
    <row r="7" spans="2:131" ht="15.75" thickBot="1" x14ac:dyDescent="0.3">
      <c r="B7" s="34">
        <f>DATE(YEAR('Уп.1.2'!E5),MONTH('Уп.1.2'!E5),DAY('Уп.1.2'!E5))</f>
        <v>44411</v>
      </c>
      <c r="C7" s="28">
        <f>'Уп.1.2'!E5</f>
        <v>44411.833333333336</v>
      </c>
      <c r="D7" s="29" t="str">
        <f t="shared" si="7"/>
        <v>вторник</v>
      </c>
      <c r="E7" s="26" t="str">
        <f>'Уп.1.2'!B5</f>
        <v>Ремонт</v>
      </c>
      <c r="F7" s="27">
        <f>'Уп.1.2'!C5</f>
        <v>48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41"/>
      <c r="AE7" s="41"/>
      <c r="AF7" s="41"/>
      <c r="AG7" s="41"/>
      <c r="AH7" s="41"/>
      <c r="AI7" s="41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6"/>
      <c r="BA7" s="38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40"/>
      <c r="CW7" s="37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</row>
    <row r="8" spans="2:131" ht="15.75" thickBot="1" x14ac:dyDescent="0.3">
      <c r="B8" s="34">
        <f>DATE(YEAR('Уп.1.2'!E6),MONTH('Уп.1.2'!E6),DAY('Уп.1.2'!E6))</f>
        <v>44413</v>
      </c>
      <c r="C8" s="28">
        <f>'Уп.1.2'!E6</f>
        <v>44413.833333333336</v>
      </c>
      <c r="D8" s="29" t="str">
        <f t="shared" si="7"/>
        <v>четверг</v>
      </c>
      <c r="E8" s="26" t="str">
        <f>'Уп.1.2'!B6</f>
        <v>Уборка</v>
      </c>
      <c r="F8" s="27">
        <f>'Уп.1.2'!C6</f>
        <v>6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2"/>
      <c r="BR8" s="43"/>
      <c r="BS8" s="44"/>
      <c r="BT8" s="44"/>
      <c r="BU8" s="44"/>
      <c r="BV8" s="44"/>
      <c r="BW8" s="45"/>
      <c r="BX8" s="46"/>
      <c r="BY8" s="47"/>
      <c r="BZ8" s="47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</row>
    <row r="9" spans="2:131" ht="15.75" thickBot="1" x14ac:dyDescent="0.3">
      <c r="B9" s="34">
        <f>DATE(YEAR('Уп.1.2'!E7),MONTH('Уп.1.2'!E7),DAY('Уп.1.2'!E7))</f>
        <v>44414</v>
      </c>
      <c r="C9" s="28">
        <f>'Уп.1.2'!E7</f>
        <v>44414.083333333336</v>
      </c>
      <c r="D9" s="29" t="str">
        <f t="shared" si="7"/>
        <v>пятница</v>
      </c>
      <c r="E9" s="26" t="str">
        <f>'Уп.1.2'!B7</f>
        <v>Ремонт</v>
      </c>
      <c r="F9" s="27">
        <f>'Уп.1.2'!C7</f>
        <v>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41"/>
      <c r="BS9" s="41"/>
      <c r="BT9" s="41"/>
      <c r="BU9" s="41"/>
      <c r="BV9" s="42"/>
      <c r="BW9" s="43"/>
      <c r="BX9" s="39"/>
      <c r="BY9" s="39"/>
      <c r="BZ9" s="40"/>
      <c r="CA9" s="37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</row>
    <row r="10" spans="2:131" x14ac:dyDescent="0.25">
      <c r="B10" s="24"/>
    </row>
    <row r="11" spans="2:131" x14ac:dyDescent="0.25">
      <c r="B11" s="24"/>
    </row>
    <row r="12" spans="2:131" x14ac:dyDescent="0.25">
      <c r="B12" s="24"/>
    </row>
    <row r="13" spans="2:131" x14ac:dyDescent="0.25">
      <c r="B13" s="24"/>
    </row>
    <row r="14" spans="2:131" x14ac:dyDescent="0.25">
      <c r="B14" s="24"/>
    </row>
    <row r="15" spans="2:131" x14ac:dyDescent="0.25">
      <c r="B15" s="24"/>
    </row>
    <row r="16" spans="2:131" x14ac:dyDescent="0.25">
      <c r="B16" s="24"/>
    </row>
    <row r="17" spans="2:2" x14ac:dyDescent="0.25">
      <c r="B17" s="24"/>
    </row>
    <row r="18" spans="2:2" x14ac:dyDescent="0.25">
      <c r="B18" s="24"/>
    </row>
    <row r="19" spans="2:2" x14ac:dyDescent="0.25">
      <c r="B19" s="24"/>
    </row>
    <row r="20" spans="2:2" x14ac:dyDescent="0.25">
      <c r="B20" s="24"/>
    </row>
    <row r="21" spans="2:2" x14ac:dyDescent="0.25">
      <c r="B21" s="24"/>
    </row>
    <row r="22" spans="2:2" x14ac:dyDescent="0.25">
      <c r="B22" s="24"/>
    </row>
    <row r="23" spans="2:2" x14ac:dyDescent="0.25">
      <c r="B23" s="24"/>
    </row>
    <row r="24" spans="2:2" x14ac:dyDescent="0.25">
      <c r="B24" s="24"/>
    </row>
    <row r="25" spans="2:2" x14ac:dyDescent="0.25">
      <c r="B25" s="24"/>
    </row>
    <row r="26" spans="2:2" x14ac:dyDescent="0.25">
      <c r="B26" s="24"/>
    </row>
    <row r="27" spans="2:2" x14ac:dyDescent="0.25">
      <c r="B27" s="24"/>
    </row>
    <row r="28" spans="2:2" x14ac:dyDescent="0.25">
      <c r="B28" s="24"/>
    </row>
  </sheetData>
  <mergeCells count="7">
    <mergeCell ref="DE2:DU2"/>
    <mergeCell ref="G2:W2"/>
    <mergeCell ref="X2:AN2"/>
    <mergeCell ref="AO2:BE2"/>
    <mergeCell ref="BF2:BV2"/>
    <mergeCell ref="BW2:CM2"/>
    <mergeCell ref="CN2:DD2"/>
  </mergeCells>
  <conditionalFormatting sqref="E3:F9">
    <cfRule type="containsText" dxfId="7" priority="4" operator="containsText" text="Тех.простой">
      <formula>NOT(ISERROR(SEARCH("Тех.простой",E3)))</formula>
    </cfRule>
  </conditionalFormatting>
  <conditionalFormatting sqref="E3:F9">
    <cfRule type="containsText" dxfId="6" priority="3" operator="containsText" text="Генеральная уборка">
      <formula>NOT(ISERROR(SEARCH("Генеральная уборка",E3)))</formula>
    </cfRule>
  </conditionalFormatting>
  <conditionalFormatting sqref="B3:D3">
    <cfRule type="containsText" dxfId="5" priority="2" operator="containsText" text="Тех.простой">
      <formula>NOT(ISERROR(SEARCH("Тех.простой",B3)))</formula>
    </cfRule>
  </conditionalFormatting>
  <conditionalFormatting sqref="B3:D3">
    <cfRule type="containsText" dxfId="4" priority="1" operator="containsText" text="Генеральная уборка">
      <formula>NOT(ISERROR(SEARCH("Генеральная уборка",B3)))</formula>
    </cfRule>
  </conditionalFormatting>
  <dataValidations count="1">
    <dataValidation errorStyle="warning" allowBlank="1" promptTitle="Подсказка" prompt="Выберите НП или тех. операцию" sqref="E4:E9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W28"/>
  <sheetViews>
    <sheetView tabSelected="1" workbookViewId="0">
      <selection activeCell="E17" sqref="E17"/>
    </sheetView>
  </sheetViews>
  <sheetFormatPr defaultRowHeight="15" x14ac:dyDescent="0.25"/>
  <cols>
    <col min="1" max="1" width="5.140625" customWidth="1"/>
    <col min="2" max="2" width="10.140625" bestFit="1" customWidth="1"/>
    <col min="3" max="3" width="13.7109375" style="25" customWidth="1"/>
    <col min="4" max="4" width="16" customWidth="1"/>
    <col min="5" max="5" width="25.140625" customWidth="1"/>
    <col min="6" max="7" width="15.28515625" customWidth="1"/>
    <col min="8" max="8" width="11.5703125" customWidth="1"/>
    <col min="9" max="9" width="4.28515625" customWidth="1"/>
    <col min="10" max="23" width="5" customWidth="1"/>
    <col min="24" max="24" width="13.42578125" customWidth="1"/>
    <col min="25" max="39" width="6" customWidth="1"/>
    <col min="40" max="40" width="10.140625" customWidth="1"/>
    <col min="41" max="125" width="6.85546875" customWidth="1"/>
  </cols>
  <sheetData>
    <row r="1" spans="2:231" x14ac:dyDescent="0.25">
      <c r="H1" s="75"/>
      <c r="X1" s="24">
        <f>B4</f>
        <v>44410</v>
      </c>
      <c r="AD1">
        <v>1</v>
      </c>
      <c r="AE1">
        <v>2</v>
      </c>
      <c r="AF1">
        <v>3</v>
      </c>
      <c r="AG1">
        <v>4</v>
      </c>
      <c r="AH1">
        <v>5</v>
      </c>
      <c r="AI1">
        <v>6</v>
      </c>
      <c r="AN1" s="24">
        <f>B6</f>
        <v>44411</v>
      </c>
      <c r="AZ1">
        <v>1</v>
      </c>
      <c r="BA1">
        <v>2</v>
      </c>
      <c r="BB1">
        <v>3</v>
      </c>
      <c r="BC1">
        <v>4</v>
      </c>
      <c r="BD1">
        <v>6</v>
      </c>
      <c r="BE1">
        <v>7</v>
      </c>
      <c r="BF1">
        <v>8</v>
      </c>
      <c r="BG1">
        <v>9</v>
      </c>
      <c r="BH1">
        <v>10</v>
      </c>
      <c r="BI1">
        <v>11</v>
      </c>
      <c r="BJ1">
        <v>12</v>
      </c>
      <c r="BK1">
        <v>13</v>
      </c>
      <c r="BL1">
        <v>14</v>
      </c>
      <c r="BM1">
        <v>15</v>
      </c>
      <c r="BN1">
        <v>16</v>
      </c>
      <c r="BO1">
        <v>17</v>
      </c>
      <c r="BP1">
        <v>18</v>
      </c>
      <c r="BQ1">
        <v>19</v>
      </c>
      <c r="BR1">
        <v>20</v>
      </c>
      <c r="BS1">
        <v>21</v>
      </c>
      <c r="BT1">
        <v>23</v>
      </c>
      <c r="BU1">
        <v>24</v>
      </c>
      <c r="BV1">
        <v>25</v>
      </c>
      <c r="BW1">
        <v>26</v>
      </c>
      <c r="BX1">
        <v>27</v>
      </c>
      <c r="BY1">
        <v>28</v>
      </c>
      <c r="BZ1">
        <v>29</v>
      </c>
      <c r="CA1">
        <v>30</v>
      </c>
      <c r="CB1">
        <v>31</v>
      </c>
      <c r="CC1">
        <v>32</v>
      </c>
      <c r="CD1">
        <v>33</v>
      </c>
      <c r="CE1">
        <v>34</v>
      </c>
      <c r="CF1">
        <v>35</v>
      </c>
      <c r="CG1">
        <v>36</v>
      </c>
      <c r="CH1">
        <v>37</v>
      </c>
      <c r="CI1">
        <v>38</v>
      </c>
      <c r="CJ1">
        <v>40</v>
      </c>
      <c r="CK1">
        <v>41</v>
      </c>
      <c r="CL1">
        <v>42</v>
      </c>
      <c r="CM1">
        <v>43</v>
      </c>
      <c r="CN1">
        <v>44</v>
      </c>
      <c r="CO1">
        <v>45</v>
      </c>
      <c r="CP1">
        <v>46</v>
      </c>
      <c r="CQ1">
        <v>47</v>
      </c>
      <c r="CR1">
        <v>48</v>
      </c>
    </row>
    <row r="2" spans="2:231" x14ac:dyDescent="0.25">
      <c r="H2" s="67" t="s">
        <v>21</v>
      </c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8" t="s">
        <v>22</v>
      </c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9" t="s">
        <v>23</v>
      </c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70" t="s">
        <v>24</v>
      </c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1" t="s">
        <v>25</v>
      </c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2" t="s">
        <v>26</v>
      </c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67" t="s">
        <v>27</v>
      </c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 t="s">
        <v>21</v>
      </c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8" t="s">
        <v>22</v>
      </c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9" t="s">
        <v>23</v>
      </c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70" t="s">
        <v>24</v>
      </c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1" t="s">
        <v>25</v>
      </c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2" t="s">
        <v>26</v>
      </c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67" t="s">
        <v>27</v>
      </c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</row>
    <row r="3" spans="2:231" ht="63" x14ac:dyDescent="0.25">
      <c r="B3" s="2" t="s">
        <v>18</v>
      </c>
      <c r="C3" s="2" t="s">
        <v>19</v>
      </c>
      <c r="D3" s="2" t="s">
        <v>20</v>
      </c>
      <c r="E3" s="2" t="s">
        <v>5</v>
      </c>
      <c r="F3" s="30" t="s">
        <v>6</v>
      </c>
      <c r="G3" s="30" t="s">
        <v>11</v>
      </c>
      <c r="H3" s="53">
        <f>$C$4</f>
        <v>44410.333333333336</v>
      </c>
      <c r="I3" s="53">
        <f>H3+1/24</f>
        <v>44410.375</v>
      </c>
      <c r="J3" s="53">
        <f t="shared" ref="J3:W3" si="0">I3+1/24</f>
        <v>44410.416666666664</v>
      </c>
      <c r="K3" s="53">
        <f t="shared" si="0"/>
        <v>44410.458333333328</v>
      </c>
      <c r="L3" s="53">
        <f t="shared" si="0"/>
        <v>44410.499999999993</v>
      </c>
      <c r="M3" s="53">
        <f t="shared" si="0"/>
        <v>44410.541666666657</v>
      </c>
      <c r="N3" s="53">
        <f t="shared" si="0"/>
        <v>44410.583333333321</v>
      </c>
      <c r="O3" s="53">
        <f t="shared" si="0"/>
        <v>44410.624999999985</v>
      </c>
      <c r="P3" s="53">
        <f t="shared" si="0"/>
        <v>44410.66666666665</v>
      </c>
      <c r="Q3" s="53">
        <f t="shared" si="0"/>
        <v>44410.708333333314</v>
      </c>
      <c r="R3" s="53">
        <f t="shared" si="0"/>
        <v>44410.749999999978</v>
      </c>
      <c r="S3" s="53">
        <f t="shared" si="0"/>
        <v>44410.791666666642</v>
      </c>
      <c r="T3" s="53">
        <f t="shared" si="0"/>
        <v>44410.833333333307</v>
      </c>
      <c r="U3" s="53">
        <f t="shared" si="0"/>
        <v>44410.874999999971</v>
      </c>
      <c r="V3" s="53">
        <f t="shared" si="0"/>
        <v>44410.916666666635</v>
      </c>
      <c r="W3" s="53">
        <f t="shared" si="0"/>
        <v>44410.958333333299</v>
      </c>
      <c r="X3" s="54">
        <f>$C$4</f>
        <v>44410.333333333336</v>
      </c>
      <c r="Y3" s="54">
        <f>X3+1/24</f>
        <v>44410.375</v>
      </c>
      <c r="Z3" s="54">
        <f t="shared" ref="Z3:AM3" si="1">Y3+1/24</f>
        <v>44410.416666666664</v>
      </c>
      <c r="AA3" s="54">
        <f t="shared" si="1"/>
        <v>44410.458333333328</v>
      </c>
      <c r="AB3" s="54">
        <f t="shared" si="1"/>
        <v>44410.499999999993</v>
      </c>
      <c r="AC3" s="54">
        <f t="shared" si="1"/>
        <v>44410.541666666657</v>
      </c>
      <c r="AD3" s="54">
        <f t="shared" si="1"/>
        <v>44410.583333333321</v>
      </c>
      <c r="AE3" s="54">
        <f t="shared" si="1"/>
        <v>44410.624999999985</v>
      </c>
      <c r="AF3" s="54">
        <f t="shared" si="1"/>
        <v>44410.66666666665</v>
      </c>
      <c r="AG3" s="54">
        <f t="shared" si="1"/>
        <v>44410.708333333314</v>
      </c>
      <c r="AH3" s="54">
        <f t="shared" si="1"/>
        <v>44410.749999999978</v>
      </c>
      <c r="AI3" s="54">
        <f t="shared" si="1"/>
        <v>44410.791666666642</v>
      </c>
      <c r="AJ3" s="54">
        <f t="shared" si="1"/>
        <v>44410.833333333307</v>
      </c>
      <c r="AK3" s="54">
        <f t="shared" si="1"/>
        <v>44410.874999999971</v>
      </c>
      <c r="AL3" s="54">
        <f t="shared" si="1"/>
        <v>44410.916666666635</v>
      </c>
      <c r="AM3" s="54">
        <f t="shared" si="1"/>
        <v>44410.958333333299</v>
      </c>
      <c r="AN3" s="55">
        <f>$C$4</f>
        <v>44410.333333333336</v>
      </c>
      <c r="AO3" s="55">
        <f>AN3+1/24</f>
        <v>44410.375</v>
      </c>
      <c r="AP3" s="55">
        <f t="shared" ref="AP3:BC3" si="2">AO3+1/24</f>
        <v>44410.416666666664</v>
      </c>
      <c r="AQ3" s="55">
        <f t="shared" si="2"/>
        <v>44410.458333333328</v>
      </c>
      <c r="AR3" s="55">
        <f t="shared" si="2"/>
        <v>44410.499999999993</v>
      </c>
      <c r="AS3" s="55">
        <f t="shared" si="2"/>
        <v>44410.541666666657</v>
      </c>
      <c r="AT3" s="55">
        <f t="shared" si="2"/>
        <v>44410.583333333321</v>
      </c>
      <c r="AU3" s="55">
        <f t="shared" si="2"/>
        <v>44410.624999999985</v>
      </c>
      <c r="AV3" s="55">
        <f t="shared" si="2"/>
        <v>44410.66666666665</v>
      </c>
      <c r="AW3" s="55">
        <f t="shared" si="2"/>
        <v>44410.708333333314</v>
      </c>
      <c r="AX3" s="55">
        <f t="shared" si="2"/>
        <v>44410.749999999978</v>
      </c>
      <c r="AY3" s="55">
        <f t="shared" si="2"/>
        <v>44410.791666666642</v>
      </c>
      <c r="AZ3" s="55">
        <f t="shared" si="2"/>
        <v>44410.833333333307</v>
      </c>
      <c r="BA3" s="55">
        <f t="shared" si="2"/>
        <v>44410.874999999971</v>
      </c>
      <c r="BB3" s="55">
        <f t="shared" si="2"/>
        <v>44410.916666666635</v>
      </c>
      <c r="BC3" s="55">
        <f t="shared" si="2"/>
        <v>44410.958333333299</v>
      </c>
      <c r="BD3" s="56">
        <f>$C$4</f>
        <v>44410.333333333336</v>
      </c>
      <c r="BE3" s="56">
        <f>BD3+1/24</f>
        <v>44410.375</v>
      </c>
      <c r="BF3" s="56">
        <f t="shared" ref="BF3:BS3" si="3">BE3+1/24</f>
        <v>44410.416666666664</v>
      </c>
      <c r="BG3" s="56">
        <f t="shared" si="3"/>
        <v>44410.458333333328</v>
      </c>
      <c r="BH3" s="56">
        <f t="shared" si="3"/>
        <v>44410.499999999993</v>
      </c>
      <c r="BI3" s="56">
        <f t="shared" si="3"/>
        <v>44410.541666666657</v>
      </c>
      <c r="BJ3" s="56">
        <f t="shared" si="3"/>
        <v>44410.583333333321</v>
      </c>
      <c r="BK3" s="56">
        <f t="shared" si="3"/>
        <v>44410.624999999985</v>
      </c>
      <c r="BL3" s="56">
        <f t="shared" si="3"/>
        <v>44410.66666666665</v>
      </c>
      <c r="BM3" s="56">
        <f t="shared" si="3"/>
        <v>44410.708333333314</v>
      </c>
      <c r="BN3" s="56">
        <f t="shared" si="3"/>
        <v>44410.749999999978</v>
      </c>
      <c r="BO3" s="56">
        <f t="shared" si="3"/>
        <v>44410.791666666642</v>
      </c>
      <c r="BP3" s="56">
        <f t="shared" si="3"/>
        <v>44410.833333333307</v>
      </c>
      <c r="BQ3" s="56">
        <f t="shared" si="3"/>
        <v>44410.874999999971</v>
      </c>
      <c r="BR3" s="56">
        <f t="shared" si="3"/>
        <v>44410.916666666635</v>
      </c>
      <c r="BS3" s="56">
        <f t="shared" si="3"/>
        <v>44410.958333333299</v>
      </c>
      <c r="BT3" s="57">
        <f>$C$4</f>
        <v>44410.333333333336</v>
      </c>
      <c r="BU3" s="57">
        <f>BT3+1/24</f>
        <v>44410.375</v>
      </c>
      <c r="BV3" s="57">
        <f t="shared" ref="BV3:CI3" si="4">BU3+1/24</f>
        <v>44410.416666666664</v>
      </c>
      <c r="BW3" s="57">
        <f t="shared" si="4"/>
        <v>44410.458333333328</v>
      </c>
      <c r="BX3" s="57">
        <f t="shared" si="4"/>
        <v>44410.499999999993</v>
      </c>
      <c r="BY3" s="57">
        <f t="shared" si="4"/>
        <v>44410.541666666657</v>
      </c>
      <c r="BZ3" s="57">
        <f t="shared" si="4"/>
        <v>44410.583333333321</v>
      </c>
      <c r="CA3" s="57">
        <f t="shared" si="4"/>
        <v>44410.624999999985</v>
      </c>
      <c r="CB3" s="57">
        <f t="shared" si="4"/>
        <v>44410.66666666665</v>
      </c>
      <c r="CC3" s="57">
        <f t="shared" si="4"/>
        <v>44410.708333333314</v>
      </c>
      <c r="CD3" s="57">
        <f t="shared" si="4"/>
        <v>44410.749999999978</v>
      </c>
      <c r="CE3" s="57">
        <f t="shared" si="4"/>
        <v>44410.791666666642</v>
      </c>
      <c r="CF3" s="57">
        <f t="shared" si="4"/>
        <v>44410.833333333307</v>
      </c>
      <c r="CG3" s="57">
        <f t="shared" si="4"/>
        <v>44410.874999999971</v>
      </c>
      <c r="CH3" s="57">
        <f t="shared" si="4"/>
        <v>44410.916666666635</v>
      </c>
      <c r="CI3" s="57">
        <f t="shared" si="4"/>
        <v>44410.958333333299</v>
      </c>
      <c r="CJ3" s="58">
        <f>$C$4</f>
        <v>44410.333333333336</v>
      </c>
      <c r="CK3" s="58">
        <f>CJ3+1/24</f>
        <v>44410.375</v>
      </c>
      <c r="CL3" s="58">
        <f t="shared" ref="CL3:CY3" si="5">CK3+1/24</f>
        <v>44410.416666666664</v>
      </c>
      <c r="CM3" s="58">
        <f t="shared" si="5"/>
        <v>44410.458333333328</v>
      </c>
      <c r="CN3" s="58">
        <f t="shared" si="5"/>
        <v>44410.499999999993</v>
      </c>
      <c r="CO3" s="58">
        <f t="shared" si="5"/>
        <v>44410.541666666657</v>
      </c>
      <c r="CP3" s="58">
        <f t="shared" si="5"/>
        <v>44410.583333333321</v>
      </c>
      <c r="CQ3" s="58">
        <f t="shared" si="5"/>
        <v>44410.624999999985</v>
      </c>
      <c r="CR3" s="58">
        <f t="shared" si="5"/>
        <v>44410.66666666665</v>
      </c>
      <c r="CS3" s="58">
        <f t="shared" si="5"/>
        <v>44410.708333333314</v>
      </c>
      <c r="CT3" s="58">
        <f t="shared" si="5"/>
        <v>44410.749999999978</v>
      </c>
      <c r="CU3" s="58">
        <f t="shared" si="5"/>
        <v>44410.791666666642</v>
      </c>
      <c r="CV3" s="58">
        <f t="shared" si="5"/>
        <v>44410.833333333307</v>
      </c>
      <c r="CW3" s="58">
        <f t="shared" si="5"/>
        <v>44410.874999999971</v>
      </c>
      <c r="CX3" s="58">
        <f t="shared" si="5"/>
        <v>44410.916666666635</v>
      </c>
      <c r="CY3" s="58">
        <f t="shared" si="5"/>
        <v>44410.958333333299</v>
      </c>
      <c r="CZ3" s="53">
        <f>$C$4</f>
        <v>44410.333333333336</v>
      </c>
      <c r="DA3" s="53">
        <f>CZ3+1/24</f>
        <v>44410.375</v>
      </c>
      <c r="DB3" s="53">
        <f t="shared" ref="DB3:DO3" si="6">DA3+1/24</f>
        <v>44410.416666666664</v>
      </c>
      <c r="DC3" s="53">
        <f t="shared" si="6"/>
        <v>44410.458333333328</v>
      </c>
      <c r="DD3" s="53">
        <f t="shared" si="6"/>
        <v>44410.499999999993</v>
      </c>
      <c r="DE3" s="53">
        <f t="shared" si="6"/>
        <v>44410.541666666657</v>
      </c>
      <c r="DF3" s="53">
        <f t="shared" si="6"/>
        <v>44410.583333333321</v>
      </c>
      <c r="DG3" s="53">
        <f t="shared" si="6"/>
        <v>44410.624999999985</v>
      </c>
      <c r="DH3" s="53">
        <f t="shared" si="6"/>
        <v>44410.66666666665</v>
      </c>
      <c r="DI3" s="53">
        <f t="shared" si="6"/>
        <v>44410.708333333314</v>
      </c>
      <c r="DJ3" s="53">
        <f t="shared" si="6"/>
        <v>44410.749999999978</v>
      </c>
      <c r="DK3" s="53">
        <f t="shared" si="6"/>
        <v>44410.791666666642</v>
      </c>
      <c r="DL3" s="53">
        <f t="shared" si="6"/>
        <v>44410.833333333307</v>
      </c>
      <c r="DM3" s="53">
        <f t="shared" si="6"/>
        <v>44410.874999999971</v>
      </c>
      <c r="DN3" s="53">
        <f t="shared" si="6"/>
        <v>44410.916666666635</v>
      </c>
      <c r="DO3" s="53">
        <f t="shared" si="6"/>
        <v>44410.958333333299</v>
      </c>
      <c r="DP3" s="53">
        <f>$C$4</f>
        <v>44410.333333333336</v>
      </c>
      <c r="DQ3" s="53">
        <f>DP3+1/24</f>
        <v>44410.375</v>
      </c>
      <c r="DR3" s="53">
        <f t="shared" ref="DR3" si="7">DQ3+1/24</f>
        <v>44410.416666666664</v>
      </c>
      <c r="DS3" s="53">
        <f t="shared" ref="DS3" si="8">DR3+1/24</f>
        <v>44410.458333333328</v>
      </c>
      <c r="DT3" s="53">
        <f t="shared" ref="DT3" si="9">DS3+1/24</f>
        <v>44410.499999999993</v>
      </c>
      <c r="DU3" s="53">
        <f t="shared" ref="DU3" si="10">DT3+1/24</f>
        <v>44410.541666666657</v>
      </c>
      <c r="DV3" s="53">
        <f t="shared" ref="DV3" si="11">DU3+1/24</f>
        <v>44410.583333333321</v>
      </c>
      <c r="DW3" s="53">
        <f t="shared" ref="DW3" si="12">DV3+1/24</f>
        <v>44410.624999999985</v>
      </c>
      <c r="DX3" s="53">
        <f t="shared" ref="DX3" si="13">DW3+1/24</f>
        <v>44410.66666666665</v>
      </c>
      <c r="DY3" s="53">
        <f t="shared" ref="DY3" si="14">DX3+1/24</f>
        <v>44410.708333333314</v>
      </c>
      <c r="DZ3" s="53">
        <f t="shared" ref="DZ3" si="15">DY3+1/24</f>
        <v>44410.749999999978</v>
      </c>
      <c r="EA3" s="53">
        <f t="shared" ref="EA3" si="16">DZ3+1/24</f>
        <v>44410.791666666642</v>
      </c>
      <c r="EB3" s="53">
        <f t="shared" ref="EB3" si="17">EA3+1/24</f>
        <v>44410.833333333307</v>
      </c>
      <c r="EC3" s="53">
        <f t="shared" ref="EC3" si="18">EB3+1/24</f>
        <v>44410.874999999971</v>
      </c>
      <c r="ED3" s="53">
        <f t="shared" ref="ED3" si="19">EC3+1/24</f>
        <v>44410.916666666635</v>
      </c>
      <c r="EE3" s="53">
        <f t="shared" ref="EE3" si="20">ED3+1/24</f>
        <v>44410.958333333299</v>
      </c>
      <c r="EF3" s="54">
        <f>$C$4</f>
        <v>44410.333333333336</v>
      </c>
      <c r="EG3" s="54">
        <f>EF3+1/24</f>
        <v>44410.375</v>
      </c>
      <c r="EH3" s="54">
        <f t="shared" ref="EH3" si="21">EG3+1/24</f>
        <v>44410.416666666664</v>
      </c>
      <c r="EI3" s="54">
        <f t="shared" ref="EI3" si="22">EH3+1/24</f>
        <v>44410.458333333328</v>
      </c>
      <c r="EJ3" s="54">
        <f t="shared" ref="EJ3" si="23">EI3+1/24</f>
        <v>44410.499999999993</v>
      </c>
      <c r="EK3" s="54">
        <f t="shared" ref="EK3" si="24">EJ3+1/24</f>
        <v>44410.541666666657</v>
      </c>
      <c r="EL3" s="54">
        <f t="shared" ref="EL3" si="25">EK3+1/24</f>
        <v>44410.583333333321</v>
      </c>
      <c r="EM3" s="54">
        <f t="shared" ref="EM3" si="26">EL3+1/24</f>
        <v>44410.624999999985</v>
      </c>
      <c r="EN3" s="54">
        <f t="shared" ref="EN3" si="27">EM3+1/24</f>
        <v>44410.66666666665</v>
      </c>
      <c r="EO3" s="54">
        <f t="shared" ref="EO3" si="28">EN3+1/24</f>
        <v>44410.708333333314</v>
      </c>
      <c r="EP3" s="54">
        <f t="shared" ref="EP3" si="29">EO3+1/24</f>
        <v>44410.749999999978</v>
      </c>
      <c r="EQ3" s="54">
        <f t="shared" ref="EQ3" si="30">EP3+1/24</f>
        <v>44410.791666666642</v>
      </c>
      <c r="ER3" s="54">
        <f t="shared" ref="ER3" si="31">EQ3+1/24</f>
        <v>44410.833333333307</v>
      </c>
      <c r="ES3" s="54">
        <f t="shared" ref="ES3" si="32">ER3+1/24</f>
        <v>44410.874999999971</v>
      </c>
      <c r="ET3" s="54">
        <f t="shared" ref="ET3" si="33">ES3+1/24</f>
        <v>44410.916666666635</v>
      </c>
      <c r="EU3" s="54">
        <f t="shared" ref="EU3" si="34">ET3+1/24</f>
        <v>44410.958333333299</v>
      </c>
      <c r="EV3" s="55">
        <f>$C$4</f>
        <v>44410.333333333336</v>
      </c>
      <c r="EW3" s="55">
        <f>EV3+1/24</f>
        <v>44410.375</v>
      </c>
      <c r="EX3" s="55">
        <f t="shared" ref="EX3" si="35">EW3+1/24</f>
        <v>44410.416666666664</v>
      </c>
      <c r="EY3" s="55">
        <f t="shared" ref="EY3" si="36">EX3+1/24</f>
        <v>44410.458333333328</v>
      </c>
      <c r="EZ3" s="55">
        <f t="shared" ref="EZ3" si="37">EY3+1/24</f>
        <v>44410.499999999993</v>
      </c>
      <c r="FA3" s="55">
        <f t="shared" ref="FA3" si="38">EZ3+1/24</f>
        <v>44410.541666666657</v>
      </c>
      <c r="FB3" s="55">
        <f t="shared" ref="FB3" si="39">FA3+1/24</f>
        <v>44410.583333333321</v>
      </c>
      <c r="FC3" s="55">
        <f t="shared" ref="FC3" si="40">FB3+1/24</f>
        <v>44410.624999999985</v>
      </c>
      <c r="FD3" s="55">
        <f t="shared" ref="FD3" si="41">FC3+1/24</f>
        <v>44410.66666666665</v>
      </c>
      <c r="FE3" s="55">
        <f t="shared" ref="FE3" si="42">FD3+1/24</f>
        <v>44410.708333333314</v>
      </c>
      <c r="FF3" s="55">
        <f t="shared" ref="FF3" si="43">FE3+1/24</f>
        <v>44410.749999999978</v>
      </c>
      <c r="FG3" s="55">
        <f t="shared" ref="FG3" si="44">FF3+1/24</f>
        <v>44410.791666666642</v>
      </c>
      <c r="FH3" s="55">
        <f t="shared" ref="FH3" si="45">FG3+1/24</f>
        <v>44410.833333333307</v>
      </c>
      <c r="FI3" s="55">
        <f t="shared" ref="FI3" si="46">FH3+1/24</f>
        <v>44410.874999999971</v>
      </c>
      <c r="FJ3" s="55">
        <f t="shared" ref="FJ3" si="47">FI3+1/24</f>
        <v>44410.916666666635</v>
      </c>
      <c r="FK3" s="55">
        <f t="shared" ref="FK3" si="48">FJ3+1/24</f>
        <v>44410.958333333299</v>
      </c>
      <c r="FL3" s="56">
        <f>$C$4</f>
        <v>44410.333333333336</v>
      </c>
      <c r="FM3" s="56">
        <f>FL3+1/24</f>
        <v>44410.375</v>
      </c>
      <c r="FN3" s="56">
        <f t="shared" ref="FN3" si="49">FM3+1/24</f>
        <v>44410.416666666664</v>
      </c>
      <c r="FO3" s="56">
        <f t="shared" ref="FO3" si="50">FN3+1/24</f>
        <v>44410.458333333328</v>
      </c>
      <c r="FP3" s="56">
        <f t="shared" ref="FP3" si="51">FO3+1/24</f>
        <v>44410.499999999993</v>
      </c>
      <c r="FQ3" s="56">
        <f t="shared" ref="FQ3" si="52">FP3+1/24</f>
        <v>44410.541666666657</v>
      </c>
      <c r="FR3" s="56">
        <f t="shared" ref="FR3" si="53">FQ3+1/24</f>
        <v>44410.583333333321</v>
      </c>
      <c r="FS3" s="56">
        <f t="shared" ref="FS3" si="54">FR3+1/24</f>
        <v>44410.624999999985</v>
      </c>
      <c r="FT3" s="56">
        <f t="shared" ref="FT3" si="55">FS3+1/24</f>
        <v>44410.66666666665</v>
      </c>
      <c r="FU3" s="56">
        <f t="shared" ref="FU3" si="56">FT3+1/24</f>
        <v>44410.708333333314</v>
      </c>
      <c r="FV3" s="56">
        <f t="shared" ref="FV3" si="57">FU3+1/24</f>
        <v>44410.749999999978</v>
      </c>
      <c r="FW3" s="56">
        <f t="shared" ref="FW3" si="58">FV3+1/24</f>
        <v>44410.791666666642</v>
      </c>
      <c r="FX3" s="56">
        <f t="shared" ref="FX3" si="59">FW3+1/24</f>
        <v>44410.833333333307</v>
      </c>
      <c r="FY3" s="56">
        <f t="shared" ref="FY3" si="60">FX3+1/24</f>
        <v>44410.874999999971</v>
      </c>
      <c r="FZ3" s="56">
        <f t="shared" ref="FZ3" si="61">FY3+1/24</f>
        <v>44410.916666666635</v>
      </c>
      <c r="GA3" s="56">
        <f t="shared" ref="GA3" si="62">FZ3+1/24</f>
        <v>44410.958333333299</v>
      </c>
      <c r="GB3" s="57">
        <f>$C$4</f>
        <v>44410.333333333336</v>
      </c>
      <c r="GC3" s="57">
        <f>GB3+1/24</f>
        <v>44410.375</v>
      </c>
      <c r="GD3" s="57">
        <f t="shared" ref="GD3" si="63">GC3+1/24</f>
        <v>44410.416666666664</v>
      </c>
      <c r="GE3" s="57">
        <f t="shared" ref="GE3" si="64">GD3+1/24</f>
        <v>44410.458333333328</v>
      </c>
      <c r="GF3" s="57">
        <f t="shared" ref="GF3" si="65">GE3+1/24</f>
        <v>44410.499999999993</v>
      </c>
      <c r="GG3" s="57">
        <f t="shared" ref="GG3" si="66">GF3+1/24</f>
        <v>44410.541666666657</v>
      </c>
      <c r="GH3" s="57">
        <f t="shared" ref="GH3" si="67">GG3+1/24</f>
        <v>44410.583333333321</v>
      </c>
      <c r="GI3" s="57">
        <f t="shared" ref="GI3" si="68">GH3+1/24</f>
        <v>44410.624999999985</v>
      </c>
      <c r="GJ3" s="57">
        <f t="shared" ref="GJ3" si="69">GI3+1/24</f>
        <v>44410.66666666665</v>
      </c>
      <c r="GK3" s="57">
        <f t="shared" ref="GK3" si="70">GJ3+1/24</f>
        <v>44410.708333333314</v>
      </c>
      <c r="GL3" s="57">
        <f t="shared" ref="GL3" si="71">GK3+1/24</f>
        <v>44410.749999999978</v>
      </c>
      <c r="GM3" s="57">
        <f t="shared" ref="GM3" si="72">GL3+1/24</f>
        <v>44410.791666666642</v>
      </c>
      <c r="GN3" s="57">
        <f t="shared" ref="GN3" si="73">GM3+1/24</f>
        <v>44410.833333333307</v>
      </c>
      <c r="GO3" s="57">
        <f t="shared" ref="GO3" si="74">GN3+1/24</f>
        <v>44410.874999999971</v>
      </c>
      <c r="GP3" s="57">
        <f t="shared" ref="GP3" si="75">GO3+1/24</f>
        <v>44410.916666666635</v>
      </c>
      <c r="GQ3" s="57">
        <f t="shared" ref="GQ3" si="76">GP3+1/24</f>
        <v>44410.958333333299</v>
      </c>
      <c r="GR3" s="58">
        <f>$C$4</f>
        <v>44410.333333333336</v>
      </c>
      <c r="GS3" s="58">
        <f>GR3+1/24</f>
        <v>44410.375</v>
      </c>
      <c r="GT3" s="58">
        <f t="shared" ref="GT3" si="77">GS3+1/24</f>
        <v>44410.416666666664</v>
      </c>
      <c r="GU3" s="58">
        <f t="shared" ref="GU3" si="78">GT3+1/24</f>
        <v>44410.458333333328</v>
      </c>
      <c r="GV3" s="58">
        <f t="shared" ref="GV3" si="79">GU3+1/24</f>
        <v>44410.499999999993</v>
      </c>
      <c r="GW3" s="58">
        <f t="shared" ref="GW3" si="80">GV3+1/24</f>
        <v>44410.541666666657</v>
      </c>
      <c r="GX3" s="58">
        <f t="shared" ref="GX3" si="81">GW3+1/24</f>
        <v>44410.583333333321</v>
      </c>
      <c r="GY3" s="58">
        <f t="shared" ref="GY3" si="82">GX3+1/24</f>
        <v>44410.624999999985</v>
      </c>
      <c r="GZ3" s="58">
        <f t="shared" ref="GZ3" si="83">GY3+1/24</f>
        <v>44410.66666666665</v>
      </c>
      <c r="HA3" s="58">
        <f t="shared" ref="HA3" si="84">GZ3+1/24</f>
        <v>44410.708333333314</v>
      </c>
      <c r="HB3" s="58">
        <f t="shared" ref="HB3" si="85">HA3+1/24</f>
        <v>44410.749999999978</v>
      </c>
      <c r="HC3" s="58">
        <f t="shared" ref="HC3" si="86">HB3+1/24</f>
        <v>44410.791666666642</v>
      </c>
      <c r="HD3" s="58">
        <f t="shared" ref="HD3" si="87">HC3+1/24</f>
        <v>44410.833333333307</v>
      </c>
      <c r="HE3" s="58">
        <f t="shared" ref="HE3" si="88">HD3+1/24</f>
        <v>44410.874999999971</v>
      </c>
      <c r="HF3" s="58">
        <f t="shared" ref="HF3" si="89">HE3+1/24</f>
        <v>44410.916666666635</v>
      </c>
      <c r="HG3" s="58">
        <f t="shared" ref="HG3" si="90">HF3+1/24</f>
        <v>44410.958333333299</v>
      </c>
      <c r="HH3" s="53">
        <f>$C$4</f>
        <v>44410.333333333336</v>
      </c>
      <c r="HI3" s="53">
        <f>HH3+1/24</f>
        <v>44410.375</v>
      </c>
      <c r="HJ3" s="53">
        <f t="shared" ref="HJ3" si="91">HI3+1/24</f>
        <v>44410.416666666664</v>
      </c>
      <c r="HK3" s="53">
        <f t="shared" ref="HK3" si="92">HJ3+1/24</f>
        <v>44410.458333333328</v>
      </c>
      <c r="HL3" s="53">
        <f t="shared" ref="HL3" si="93">HK3+1/24</f>
        <v>44410.499999999993</v>
      </c>
      <c r="HM3" s="53">
        <f t="shared" ref="HM3" si="94">HL3+1/24</f>
        <v>44410.541666666657</v>
      </c>
      <c r="HN3" s="53">
        <f t="shared" ref="HN3" si="95">HM3+1/24</f>
        <v>44410.583333333321</v>
      </c>
      <c r="HO3" s="53">
        <f t="shared" ref="HO3" si="96">HN3+1/24</f>
        <v>44410.624999999985</v>
      </c>
      <c r="HP3" s="53">
        <f t="shared" ref="HP3" si="97">HO3+1/24</f>
        <v>44410.66666666665</v>
      </c>
      <c r="HQ3" s="53">
        <f t="shared" ref="HQ3" si="98">HP3+1/24</f>
        <v>44410.708333333314</v>
      </c>
      <c r="HR3" s="53">
        <f t="shared" ref="HR3" si="99">HQ3+1/24</f>
        <v>44410.749999999978</v>
      </c>
      <c r="HS3" s="53">
        <f t="shared" ref="HS3" si="100">HR3+1/24</f>
        <v>44410.791666666642</v>
      </c>
      <c r="HT3" s="53">
        <f t="shared" ref="HT3" si="101">HS3+1/24</f>
        <v>44410.833333333307</v>
      </c>
      <c r="HU3" s="53">
        <f t="shared" ref="HU3" si="102">HT3+1/24</f>
        <v>44410.874999999971</v>
      </c>
      <c r="HV3" s="53">
        <f t="shared" ref="HV3" si="103">HU3+1/24</f>
        <v>44410.916666666635</v>
      </c>
      <c r="HW3" s="53">
        <f t="shared" ref="HW3" si="104">HV3+1/24</f>
        <v>44410.958333333299</v>
      </c>
    </row>
    <row r="4" spans="2:231" x14ac:dyDescent="0.25">
      <c r="B4" s="34">
        <f>DATE(YEAR('Уп.1.2'!E2),MONTH('Уп.1.2'!E2),DAY('Уп.1.2'!E2))</f>
        <v>44410</v>
      </c>
      <c r="C4" s="28">
        <f>'Уп.1.2'!E2</f>
        <v>44410.333333333336</v>
      </c>
      <c r="D4" s="29" t="str">
        <f>TEXT(WEEKDAY(B4),"ДДДД")</f>
        <v>понедельник</v>
      </c>
      <c r="E4" s="26" t="str">
        <f>'Уп.1.2'!B2</f>
        <v>Уборка</v>
      </c>
      <c r="F4" s="27">
        <f>'Уп.1.2'!C2</f>
        <v>6</v>
      </c>
      <c r="G4" s="27">
        <f>'Уп.1.2'!D2</f>
        <v>32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52">
        <v>1</v>
      </c>
      <c r="Y4" s="52">
        <v>2</v>
      </c>
      <c r="Z4" s="52">
        <v>3</v>
      </c>
      <c r="AA4" s="52">
        <v>4</v>
      </c>
      <c r="AB4" s="52">
        <v>5</v>
      </c>
      <c r="AC4" s="52">
        <v>6</v>
      </c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</row>
    <row r="5" spans="2:231" x14ac:dyDescent="0.25">
      <c r="B5" s="34">
        <f>DATE(YEAR('Уп.1.2'!E3),MONTH('Уп.1.2'!E3),DAY('Уп.1.2'!E3))</f>
        <v>44410</v>
      </c>
      <c r="C5" s="28">
        <f>'Уп.1.2'!E3</f>
        <v>44410.583333333336</v>
      </c>
      <c r="D5" s="29" t="str">
        <f t="shared" ref="D5:D9" si="105">TEXT(WEEKDAY(B5),"ДДДД")</f>
        <v>понедельник</v>
      </c>
      <c r="E5" s="26" t="str">
        <f>'Уп.1.2'!B3</f>
        <v>Приготовление зерносмеси</v>
      </c>
      <c r="F5" s="27">
        <f>'Уп.1.2'!C3</f>
        <v>24</v>
      </c>
      <c r="G5" s="27">
        <f>'Уп.1.2'!D3</f>
        <v>38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59">
        <v>1</v>
      </c>
      <c r="AE5" s="59">
        <v>2</v>
      </c>
      <c r="AF5" s="59">
        <v>3</v>
      </c>
      <c r="AG5" s="59">
        <v>4</v>
      </c>
      <c r="AH5" s="59">
        <v>5</v>
      </c>
      <c r="AI5" s="59">
        <v>6</v>
      </c>
      <c r="AJ5" s="59">
        <v>7</v>
      </c>
      <c r="AK5" s="59">
        <v>8</v>
      </c>
      <c r="AL5" s="59">
        <v>9</v>
      </c>
      <c r="AM5" s="59">
        <v>10</v>
      </c>
      <c r="AN5" s="59">
        <v>11</v>
      </c>
      <c r="AO5" s="59">
        <v>12</v>
      </c>
      <c r="AP5" s="59">
        <v>13</v>
      </c>
      <c r="AQ5" s="59">
        <v>14</v>
      </c>
      <c r="AR5" s="59">
        <v>15</v>
      </c>
      <c r="AS5" s="59">
        <v>16</v>
      </c>
      <c r="AT5" s="59">
        <v>17</v>
      </c>
      <c r="AU5" s="59">
        <v>18</v>
      </c>
      <c r="AV5" s="59">
        <v>19</v>
      </c>
      <c r="AW5" s="59">
        <v>20</v>
      </c>
      <c r="AX5" s="59">
        <v>21</v>
      </c>
      <c r="AY5" s="59">
        <v>22</v>
      </c>
      <c r="AZ5" s="59">
        <v>23</v>
      </c>
      <c r="BA5" s="59">
        <v>24</v>
      </c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</row>
    <row r="6" spans="2:231" x14ac:dyDescent="0.25">
      <c r="B6" s="34">
        <f>DATE(YEAR('Уп.1.2'!E4),MONTH('Уп.1.2'!E4),DAY('Уп.1.2'!E4))</f>
        <v>44411</v>
      </c>
      <c r="C6" s="28">
        <f>'Уп.1.2'!E4</f>
        <v>44411.583333333336</v>
      </c>
      <c r="D6" s="29" t="str">
        <f t="shared" si="105"/>
        <v>вторник</v>
      </c>
      <c r="E6" s="26" t="str">
        <f>'Уп.1.2'!B4</f>
        <v>Уборка</v>
      </c>
      <c r="F6" s="27">
        <f>'Уп.1.2'!C4</f>
        <v>6</v>
      </c>
      <c r="G6" s="27">
        <f>'Уп.1.2'!D4</f>
        <v>62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60">
        <v>1</v>
      </c>
      <c r="BC6" s="60">
        <v>2</v>
      </c>
      <c r="BD6" s="60">
        <v>3</v>
      </c>
      <c r="BE6" s="60">
        <v>4</v>
      </c>
      <c r="BF6" s="60">
        <v>5</v>
      </c>
      <c r="BG6" s="60">
        <v>6</v>
      </c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</row>
    <row r="7" spans="2:231" x14ac:dyDescent="0.25">
      <c r="B7" s="34">
        <f>DATE(YEAR('Уп.1.2'!E5),MONTH('Уп.1.2'!E5),DAY('Уп.1.2'!E5))</f>
        <v>44411</v>
      </c>
      <c r="C7" s="28">
        <f>'Уп.1.2'!E5</f>
        <v>44411.833333333336</v>
      </c>
      <c r="D7" s="29" t="str">
        <f t="shared" si="105"/>
        <v>вторник</v>
      </c>
      <c r="E7" s="26" t="str">
        <f>'Уп.1.2'!B5</f>
        <v>Ремонт</v>
      </c>
      <c r="F7" s="27">
        <f>'Уп.1.2'!C5</f>
        <v>48</v>
      </c>
      <c r="G7" s="27">
        <f>'Уп.1.2'!D5</f>
        <v>68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61">
        <v>1</v>
      </c>
      <c r="BI7" s="61">
        <v>2</v>
      </c>
      <c r="BJ7" s="61">
        <v>3</v>
      </c>
      <c r="BK7" s="61">
        <v>4</v>
      </c>
      <c r="BL7" s="61">
        <v>5</v>
      </c>
      <c r="BM7" s="61">
        <v>6</v>
      </c>
      <c r="BN7" s="61">
        <v>7</v>
      </c>
      <c r="BO7" s="61">
        <v>8</v>
      </c>
      <c r="BP7" s="61">
        <v>9</v>
      </c>
      <c r="BQ7" s="61">
        <v>10</v>
      </c>
      <c r="BR7" s="61">
        <v>11</v>
      </c>
      <c r="BS7" s="61">
        <v>12</v>
      </c>
      <c r="BT7" s="61">
        <v>13</v>
      </c>
      <c r="BU7" s="61">
        <v>14</v>
      </c>
      <c r="BV7" s="61">
        <v>15</v>
      </c>
      <c r="BW7" s="61">
        <v>16</v>
      </c>
      <c r="BX7" s="61">
        <v>17</v>
      </c>
      <c r="BY7" s="61">
        <v>18</v>
      </c>
      <c r="BZ7" s="61">
        <v>19</v>
      </c>
      <c r="CA7" s="61">
        <v>20</v>
      </c>
      <c r="CB7" s="61">
        <v>21</v>
      </c>
      <c r="CC7" s="61">
        <v>22</v>
      </c>
      <c r="CD7" s="61">
        <v>23</v>
      </c>
      <c r="CE7" s="61">
        <v>24</v>
      </c>
      <c r="CF7" s="61">
        <v>25</v>
      </c>
      <c r="CG7" s="61">
        <v>26</v>
      </c>
      <c r="CH7" s="61">
        <v>27</v>
      </c>
      <c r="CI7" s="61">
        <v>28</v>
      </c>
      <c r="CJ7" s="61">
        <v>29</v>
      </c>
      <c r="CK7" s="61">
        <v>30</v>
      </c>
      <c r="CL7" s="61">
        <v>31</v>
      </c>
      <c r="CM7" s="61">
        <v>32</v>
      </c>
      <c r="CN7" s="61">
        <v>33</v>
      </c>
      <c r="CO7" s="61">
        <v>34</v>
      </c>
      <c r="CP7" s="61">
        <v>35</v>
      </c>
      <c r="CQ7" s="61">
        <v>36</v>
      </c>
      <c r="CR7" s="61">
        <v>37</v>
      </c>
      <c r="CS7" s="61">
        <v>38</v>
      </c>
      <c r="CT7" s="61">
        <v>39</v>
      </c>
      <c r="CU7" s="61">
        <v>40</v>
      </c>
      <c r="CV7" s="61">
        <v>41</v>
      </c>
      <c r="CW7" s="61">
        <v>42</v>
      </c>
      <c r="CX7" s="61">
        <v>43</v>
      </c>
      <c r="CY7" s="61">
        <v>44</v>
      </c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61">
        <v>45</v>
      </c>
      <c r="EG7" s="61">
        <v>46</v>
      </c>
      <c r="EH7" s="61">
        <v>47</v>
      </c>
      <c r="EI7" s="61">
        <v>48</v>
      </c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</row>
    <row r="8" spans="2:231" x14ac:dyDescent="0.25">
      <c r="B8" s="34">
        <f>DATE(YEAR('Уп.1.2'!E6),MONTH('Уп.1.2'!E6),DAY('Уп.1.2'!E6))</f>
        <v>44413</v>
      </c>
      <c r="C8" s="28">
        <f>'Уп.1.2'!E6</f>
        <v>44413.833333333336</v>
      </c>
      <c r="D8" s="29" t="str">
        <f t="shared" si="105"/>
        <v>четверг</v>
      </c>
      <c r="E8" s="26" t="str">
        <f>'Уп.1.2'!B6</f>
        <v>Уборка</v>
      </c>
      <c r="F8" s="27">
        <f>'Уп.1.2'!C6</f>
        <v>6</v>
      </c>
      <c r="G8" s="27">
        <f>'Уп.1.2'!D6</f>
        <v>116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52">
        <v>1</v>
      </c>
      <c r="EK8" s="52">
        <v>2</v>
      </c>
      <c r="EL8" s="52">
        <v>3</v>
      </c>
      <c r="EM8" s="52">
        <v>4</v>
      </c>
      <c r="EN8" s="52">
        <v>5</v>
      </c>
      <c r="EO8" s="52">
        <v>6</v>
      </c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</row>
    <row r="9" spans="2:231" x14ac:dyDescent="0.25">
      <c r="B9" s="34">
        <f>DATE(YEAR('Уп.1.2'!E7),MONTH('Уп.1.2'!E7),DAY('Уп.1.2'!E7))</f>
        <v>44414</v>
      </c>
      <c r="C9" s="28">
        <f>'Уп.1.2'!E7</f>
        <v>44414.083333333336</v>
      </c>
      <c r="D9" s="29" t="str">
        <f t="shared" si="105"/>
        <v>пятница</v>
      </c>
      <c r="E9" s="26" t="str">
        <f>'Уп.1.2'!B7</f>
        <v>Ремонт</v>
      </c>
      <c r="F9" s="27">
        <f>'Уп.1.2'!C7</f>
        <v>4</v>
      </c>
      <c r="G9" s="27">
        <f>'Уп.1.2'!D7</f>
        <v>122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74">
        <v>1</v>
      </c>
      <c r="EQ9" s="74">
        <v>2</v>
      </c>
      <c r="ER9" s="74">
        <v>3</v>
      </c>
      <c r="ES9" s="74">
        <v>4</v>
      </c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</row>
    <row r="10" spans="2:231" x14ac:dyDescent="0.25">
      <c r="B10" s="24"/>
    </row>
    <row r="11" spans="2:231" x14ac:dyDescent="0.25">
      <c r="B11" t="s">
        <v>28</v>
      </c>
    </row>
    <row r="12" spans="2:231" x14ac:dyDescent="0.25">
      <c r="B12" t="s">
        <v>29</v>
      </c>
    </row>
    <row r="13" spans="2:231" x14ac:dyDescent="0.25">
      <c r="B13" t="s">
        <v>30</v>
      </c>
    </row>
    <row r="14" spans="2:231" x14ac:dyDescent="0.25">
      <c r="B14" s="24"/>
    </row>
    <row r="15" spans="2:231" x14ac:dyDescent="0.25">
      <c r="B15" s="24"/>
    </row>
    <row r="16" spans="2:231" x14ac:dyDescent="0.25">
      <c r="B16" s="24"/>
    </row>
    <row r="17" spans="2:2" x14ac:dyDescent="0.25">
      <c r="B17" s="24"/>
    </row>
    <row r="18" spans="2:2" x14ac:dyDescent="0.25">
      <c r="B18" s="24"/>
    </row>
    <row r="19" spans="2:2" x14ac:dyDescent="0.25">
      <c r="B19" s="24"/>
    </row>
    <row r="20" spans="2:2" x14ac:dyDescent="0.25">
      <c r="B20" s="24"/>
    </row>
    <row r="21" spans="2:2" x14ac:dyDescent="0.25">
      <c r="B21" s="24"/>
    </row>
    <row r="22" spans="2:2" x14ac:dyDescent="0.25">
      <c r="B22" s="24"/>
    </row>
    <row r="23" spans="2:2" x14ac:dyDescent="0.25">
      <c r="B23" s="24"/>
    </row>
    <row r="24" spans="2:2" x14ac:dyDescent="0.25">
      <c r="B24" s="24"/>
    </row>
    <row r="25" spans="2:2" x14ac:dyDescent="0.25">
      <c r="B25" s="24"/>
    </row>
    <row r="26" spans="2:2" x14ac:dyDescent="0.25">
      <c r="B26" s="24"/>
    </row>
    <row r="27" spans="2:2" x14ac:dyDescent="0.25">
      <c r="B27" s="24"/>
    </row>
    <row r="28" spans="2:2" x14ac:dyDescent="0.25">
      <c r="B28" s="24"/>
    </row>
  </sheetData>
  <mergeCells count="14">
    <mergeCell ref="GR2:HG2"/>
    <mergeCell ref="HH2:HW2"/>
    <mergeCell ref="DP2:EE2"/>
    <mergeCell ref="EF2:EU2"/>
    <mergeCell ref="EV2:FK2"/>
    <mergeCell ref="FL2:GA2"/>
    <mergeCell ref="GB2:GQ2"/>
    <mergeCell ref="CZ2:DO2"/>
    <mergeCell ref="H2:W2"/>
    <mergeCell ref="X2:AM2"/>
    <mergeCell ref="AN2:BC2"/>
    <mergeCell ref="BD2:BS2"/>
    <mergeCell ref="BT2:CI2"/>
    <mergeCell ref="CJ2:CY2"/>
  </mergeCells>
  <conditionalFormatting sqref="E3:G9">
    <cfRule type="containsText" dxfId="3" priority="4" operator="containsText" text="Тех.простой">
      <formula>NOT(ISERROR(SEARCH("Тех.простой",E3)))</formula>
    </cfRule>
  </conditionalFormatting>
  <conditionalFormatting sqref="E3:G9">
    <cfRule type="containsText" dxfId="2" priority="3" operator="containsText" text="Генеральная уборка">
      <formula>NOT(ISERROR(SEARCH("Генеральная уборка",E3)))</formula>
    </cfRule>
  </conditionalFormatting>
  <conditionalFormatting sqref="B3:D3">
    <cfRule type="containsText" dxfId="1" priority="2" operator="containsText" text="Тех.простой">
      <formula>NOT(ISERROR(SEARCH("Тех.простой",B3)))</formula>
    </cfRule>
  </conditionalFormatting>
  <conditionalFormatting sqref="B3:D3">
    <cfRule type="containsText" dxfId="0" priority="1" operator="containsText" text="Генеральная уборка">
      <formula>NOT(ISERROR(SEARCH("Генеральная уборка",B3)))</formula>
    </cfRule>
  </conditionalFormatting>
  <dataValidations count="1">
    <dataValidation errorStyle="warning" allowBlank="1" promptTitle="Подсказка" prompt="Выберите НП или тех. операцию" sqref="E4:E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Уп.1.2</vt:lpstr>
      <vt:lpstr>Рабочие дни</vt:lpstr>
      <vt:lpstr>Рабочие дни (2)</vt:lpstr>
    </vt:vector>
  </TitlesOfParts>
  <Company>Rafarma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Вахитов Ренат Замирович</dc:creator>
  <cp:lastModifiedBy>Дворец Никита Никитович</cp:lastModifiedBy>
  <dcterms:created xsi:type="dcterms:W3CDTF">2021-08-06T10:10:14Z</dcterms:created>
  <dcterms:modified xsi:type="dcterms:W3CDTF">2021-08-09T12:46:20Z</dcterms:modified>
</cp:coreProperties>
</file>