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EXCELWORLD\Project 002 - Производственная модель 17-08-2021\"/>
    </mc:Choice>
  </mc:AlternateContent>
  <bookViews>
    <workbookView xWindow="0" yWindow="0" windowWidth="28800" windowHeight="11745" activeTab="1"/>
  </bookViews>
  <sheets>
    <sheet name="Задание" sheetId="5" r:id="rId1"/>
    <sheet name="Для заказа упаковки" sheetId="1" r:id="rId2"/>
    <sheet name="Для распределения упаковки" sheetId="3" r:id="rId3"/>
    <sheet name="Для заказа ДО" sheetId="4" r:id="rId4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V7" i="1"/>
  <c r="W7" i="1"/>
  <c r="U7" i="1"/>
  <c r="F4" i="3" l="1"/>
  <c r="J4" i="3"/>
  <c r="AB7" i="1" l="1"/>
  <c r="AA7" i="1" l="1"/>
  <c r="AA8" i="1"/>
  <c r="AB8" i="1"/>
  <c r="AB9" i="1"/>
  <c r="AA9" i="1"/>
  <c r="AA10" i="1"/>
  <c r="AA11" i="1"/>
  <c r="AB11" i="1"/>
  <c r="AA12" i="1"/>
  <c r="AB12" i="1"/>
  <c r="AB13" i="1"/>
  <c r="AA13" i="1"/>
  <c r="AA14" i="1"/>
  <c r="AA15" i="1"/>
  <c r="AB15" i="1"/>
  <c r="AA16" i="1"/>
  <c r="AB16" i="1"/>
  <c r="AB17" i="1"/>
  <c r="AA17" i="1"/>
  <c r="AA18" i="1"/>
  <c r="AB19" i="1"/>
  <c r="AA19" i="1"/>
  <c r="AA20" i="1"/>
  <c r="AB20" i="1"/>
  <c r="AB21" i="1"/>
  <c r="AA21" i="1"/>
  <c r="AA22" i="1"/>
  <c r="AA23" i="1" l="1"/>
  <c r="D29" i="1" s="1"/>
  <c r="AB14" i="1"/>
  <c r="AB10" i="1"/>
  <c r="AB22" i="1"/>
  <c r="AB18" i="1"/>
  <c r="AB23" i="1" l="1"/>
</calcChain>
</file>

<file path=xl/sharedStrings.xml><?xml version="1.0" encoding="utf-8"?>
<sst xmlns="http://schemas.openxmlformats.org/spreadsheetml/2006/main" count="139" uniqueCount="92">
  <si>
    <t>Упаковка</t>
  </si>
  <si>
    <t>Страна закупки</t>
  </si>
  <si>
    <t>Закуп. цена за шт.</t>
  </si>
  <si>
    <t xml:space="preserve"> Коробка фирменная</t>
  </si>
  <si>
    <t>Китай</t>
  </si>
  <si>
    <t xml:space="preserve"> Фирменный мешочек</t>
  </si>
  <si>
    <t>Россия</t>
  </si>
  <si>
    <t xml:space="preserve"> Пакет фирменный средний</t>
  </si>
  <si>
    <t xml:space="preserve"> Коробка для колье</t>
  </si>
  <si>
    <t xml:space="preserve"> Коробка для ручки</t>
  </si>
  <si>
    <t xml:space="preserve"> Коробка для золотых часов</t>
  </si>
  <si>
    <t xml:space="preserve"> Пакет для ювелирных часов</t>
  </si>
  <si>
    <t xml:space="preserve"> Паспорт для золотых часов</t>
  </si>
  <si>
    <t xml:space="preserve"> Фирменная салфетка для ювелирных часов</t>
  </si>
  <si>
    <t xml:space="preserve"> Коробка для серебряных и стальных часов</t>
  </si>
  <si>
    <t xml:space="preserve"> Паспорт для серебряных часов</t>
  </si>
  <si>
    <t xml:space="preserve"> Паспорт для стальных часов</t>
  </si>
  <si>
    <t>В куб. м. на 1 кор.</t>
  </si>
  <si>
    <t>Шт. в 1 кор.</t>
  </si>
  <si>
    <t xml:space="preserve"> Коробка-пенал под карту</t>
  </si>
  <si>
    <t xml:space="preserve"> Конверт для подарочной карты</t>
  </si>
  <si>
    <t xml:space="preserve"> Бумажный конверт под серебро</t>
  </si>
  <si>
    <t xml:space="preserve"> Пакет фирменный малый</t>
  </si>
  <si>
    <t>потребность ecom</t>
  </si>
  <si>
    <t>потребность опт</t>
  </si>
  <si>
    <t>потребность ФР</t>
  </si>
  <si>
    <t>окт</t>
  </si>
  <si>
    <t>Наименование</t>
  </si>
  <si>
    <t>сен</t>
  </si>
  <si>
    <t>ноя</t>
  </si>
  <si>
    <t>маг 1</t>
  </si>
  <si>
    <t>маг 2</t>
  </si>
  <si>
    <t>маг 3</t>
  </si>
  <si>
    <t>маг 4</t>
  </si>
  <si>
    <t>маг 5</t>
  </si>
  <si>
    <t>маг 6</t>
  </si>
  <si>
    <t>маг 7</t>
  </si>
  <si>
    <t>маг 8</t>
  </si>
  <si>
    <t>маг 9</t>
  </si>
  <si>
    <t>маг 10</t>
  </si>
  <si>
    <t xml:space="preserve">Планшет наборный 25*20_Ритейл  </t>
  </si>
  <si>
    <t xml:space="preserve">Планшет наборный 15*20_Ритейл  </t>
  </si>
  <si>
    <t xml:space="preserve">Планшет наборный 5*20_Ритейл  </t>
  </si>
  <si>
    <t xml:space="preserve">Вставка для 1 браслета_Ритейл  </t>
  </si>
  <si>
    <t xml:space="preserve">Вставка для 2 браслетов_Ритейл  </t>
  </si>
  <si>
    <t xml:space="preserve">Вставка дисплей для серег малый_Ритейл  </t>
  </si>
  <si>
    <t xml:space="preserve">Вставка дисплей для серег большой_Ритейл  </t>
  </si>
  <si>
    <t xml:space="preserve">Вставка дисплей для подвески большой_Ритейл  </t>
  </si>
  <si>
    <t xml:space="preserve">Вставка дисплей для подвесок-пусет_ритейл  </t>
  </si>
  <si>
    <t xml:space="preserve">Вставка дисплей для кольца_Ритейл  </t>
  </si>
  <si>
    <t xml:space="preserve">Вставка дисплей для броши_Ритейл  </t>
  </si>
  <si>
    <t xml:space="preserve">Вставка дисплей для колье_Ритейл  </t>
  </si>
  <si>
    <t xml:space="preserve">Держатель пластиковый под кольцо  </t>
  </si>
  <si>
    <t>Потребность под открытия авг</t>
  </si>
  <si>
    <t>Потребность под открытия сен</t>
  </si>
  <si>
    <t>Потребность под открытия окт</t>
  </si>
  <si>
    <t>Задача: расчитать распределение упаковки на срок 3 недели, с учетом тек. остатка магазинов с запасом на 2 недели. В расчете указаны сред. Продажи магазинов за 1 день.</t>
  </si>
  <si>
    <t>Задача: расчет заказа в произвоздство с учетом срока изготовления в 30 дней и доставкой до магазинов 10 дней</t>
  </si>
  <si>
    <t>Птребность действ ТТ</t>
  </si>
  <si>
    <t>Остаток склада</t>
  </si>
  <si>
    <t>Показатели:</t>
  </si>
  <si>
    <t>вместимость контейнера</t>
  </si>
  <si>
    <t>м.куб.</t>
  </si>
  <si>
    <t>потребность СР авг, шт.</t>
  </si>
  <si>
    <t>Сколько шт. нужно произвести под потребность?</t>
  </si>
  <si>
    <t>потребность, итого</t>
  </si>
  <si>
    <t>№ п/п</t>
  </si>
  <si>
    <t xml:space="preserve"> Y</t>
  </si>
  <si>
    <t>Тек. остаток склада, шт.</t>
  </si>
  <si>
    <t>Объем производства, м.куб.</t>
  </si>
  <si>
    <t>ИТОГО</t>
  </si>
  <si>
    <t>Сколько коробок нужно произвести под потребность?</t>
  </si>
  <si>
    <t>Z</t>
  </si>
  <si>
    <t>Каков объем требуемого производства в м.куб.?</t>
  </si>
  <si>
    <t>AA</t>
  </si>
  <si>
    <t>подзадачи</t>
  </si>
  <si>
    <t>ответ</t>
  </si>
  <si>
    <t>В производство, 
коробок.</t>
  </si>
  <si>
    <t>В производство, 
шт.</t>
  </si>
  <si>
    <t>Производительность, 
коробок/сут.</t>
  </si>
  <si>
    <t>Срок производства коробок, 
сут.</t>
  </si>
  <si>
    <t>Выводы.</t>
  </si>
  <si>
    <t>Количество контейнеров (на сен).</t>
  </si>
  <si>
    <t>Срок производства требуемого объема на сен  - около 2,93 сут</t>
  </si>
  <si>
    <t xml:space="preserve">Потребность производства на сен превышает объем одного контейнера. </t>
  </si>
  <si>
    <t>Для расчета сроков про-ва принят показатель 5 - производительность, кор/сут. Без показателя производительности расчет периода производства невозможен.</t>
  </si>
  <si>
    <t>Задача 1. Расчет заказа в производство с учетом срока изготовления и ввоза целого контейнера (вместимость 1 контейнера 35 куб.м.). Контейнер везем только из Китая. Просчитать дефицит с учетом срока изготовления упаковки.</t>
  </si>
  <si>
    <t>Каков период производства коробок дефицита на сен.</t>
  </si>
  <si>
    <t>AB</t>
  </si>
  <si>
    <t>Необходимость разработки модели планирования производства, позволяющей составлять производственные заказы по гибким периодам потребности (1 мес, 2 мес., 3 мес.) для различных упаковок (?).</t>
  </si>
  <si>
    <t>Производственный план может (?) учитывать потребность на октябрь для достижения целочисленности/наполнения контейнеров.</t>
  </si>
  <si>
    <t>Наличие (+)/дефицит (-) на складе, произв-во Китай,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</si>
</sst>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1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" fontId="0" fillId="0" borderId="0" xfId="0" applyNumberFormat="1"/>
    <xf numFmtId="43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43" fontId="6" fillId="0" borderId="0" xfId="1" applyFont="1" applyAlignment="1">
      <alignment horizontal="center" vertical="top"/>
    </xf>
    <xf numFmtId="164" fontId="6" fillId="0" borderId="0" xfId="1" applyNumberFormat="1" applyFont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Border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3" fontId="3" fillId="0" borderId="3" xfId="0" applyNumberFormat="1" applyFont="1" applyBorder="1"/>
    <xf numFmtId="43" fontId="0" fillId="0" borderId="3" xfId="0" applyNumberFormat="1" applyBorder="1"/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0" fontId="5" fillId="3" borderId="3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43" fontId="0" fillId="2" borderId="1" xfId="0" applyNumberFormat="1" applyFill="1" applyBorder="1"/>
    <xf numFmtId="0" fontId="0" fillId="2" borderId="1" xfId="0" applyFill="1" applyBorder="1"/>
    <xf numFmtId="43" fontId="0" fillId="2" borderId="2" xfId="0" applyNumberFormat="1" applyFill="1" applyBorder="1"/>
    <xf numFmtId="0" fontId="0" fillId="2" borderId="2" xfId="0" applyFill="1" applyBorder="1"/>
  </cellXfs>
  <cellStyles count="2">
    <cellStyle name="Обычный" xfId="0" builtinId="0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10</xdr:col>
      <xdr:colOff>228600</xdr:colOff>
      <xdr:row>29</xdr:row>
      <xdr:rowOff>104774</xdr:rowOff>
    </xdr:to>
    <xdr:sp macro="" textlink="">
      <xdr:nvSpPr>
        <xdr:cNvPr id="2" name="TextBox 1"/>
        <xdr:cNvSpPr txBox="1"/>
      </xdr:nvSpPr>
      <xdr:spPr>
        <a:xfrm>
          <a:off x="114300" y="371475"/>
          <a:ext cx="6210300" cy="5257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Задача 1: расчет заказа в произвоздство с учетом срока изготовления и ввоза целого контейнера (вместимость 1 контейнера 35 куб.м.).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Контейнер везем только из Китая.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Просчитать дефицит с учетом срока изготовления упаковки.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Задача 2: расчитать распределение упаковки на срок 3 недели, с учетом тек. остатка магазинов с запасом на 2 недели.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расчете указаны сред. Продажи магазинов за 1 день.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Задача 3: Задача: расчет заказа в произвоздство с учетом срока изготовления в 30 дней и доставкой до магазинов 10 дней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Таблицы с данными в прикрепленном файле.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Решить необходимо при помощи надстроек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Power Query, Power Pivot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возможно частично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SQL (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 не обязательно).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B35"/>
  <sheetViews>
    <sheetView tabSelected="1" workbookViewId="0">
      <selection activeCell="AA3" sqref="AA3"/>
    </sheetView>
  </sheetViews>
  <sheetFormatPr defaultRowHeight="15" x14ac:dyDescent="0.25"/>
  <cols>
    <col min="1" max="1" width="9.85546875" customWidth="1"/>
    <col min="2" max="2" width="49" customWidth="1"/>
    <col min="3" max="3" width="10.28515625" bestFit="1" customWidth="1"/>
    <col min="4" max="4" width="11.7109375" style="2" bestFit="1" customWidth="1"/>
    <col min="5" max="5" width="14" style="1" customWidth="1"/>
    <col min="6" max="6" width="9.140625" style="5" customWidth="1"/>
    <col min="7" max="7" width="11.7109375" style="4" bestFit="1" customWidth="1"/>
    <col min="8" max="8" width="11.7109375" style="4" customWidth="1"/>
    <col min="9" max="20" width="11" customWidth="1"/>
    <col min="21" max="21" width="10.42578125" bestFit="1" customWidth="1"/>
    <col min="22" max="22" width="11.42578125" customWidth="1"/>
    <col min="23" max="23" width="11.7109375" customWidth="1"/>
    <col min="24" max="24" width="14.5703125" customWidth="1"/>
    <col min="25" max="25" width="11.7109375" customWidth="1"/>
    <col min="26" max="26" width="9.140625" style="26"/>
    <col min="27" max="27" width="12.5703125" customWidth="1"/>
    <col min="28" max="28" width="11.28515625" customWidth="1"/>
  </cols>
  <sheetData>
    <row r="1" spans="1:28" x14ac:dyDescent="0.25">
      <c r="A1" t="s">
        <v>86</v>
      </c>
    </row>
    <row r="2" spans="1:28" ht="15.75" thickBot="1" x14ac:dyDescent="0.3">
      <c r="A2" s="38" t="s">
        <v>60</v>
      </c>
    </row>
    <row r="3" spans="1:28" s="29" customFormat="1" ht="51" customHeight="1" thickBot="1" x14ac:dyDescent="0.3">
      <c r="A3" s="44">
        <v>1</v>
      </c>
      <c r="B3" s="45" t="s">
        <v>61</v>
      </c>
      <c r="C3" s="46">
        <v>35</v>
      </c>
      <c r="D3" s="45" t="s">
        <v>62</v>
      </c>
      <c r="E3" s="30"/>
      <c r="F3" s="31"/>
      <c r="G3" s="32"/>
      <c r="H3" s="32"/>
      <c r="I3" s="33" t="s">
        <v>63</v>
      </c>
      <c r="J3" s="33"/>
      <c r="K3" s="33"/>
      <c r="L3" s="33" t="s">
        <v>23</v>
      </c>
      <c r="M3" s="33"/>
      <c r="N3" s="33"/>
      <c r="O3" s="33" t="s">
        <v>24</v>
      </c>
      <c r="P3" s="33"/>
      <c r="Q3" s="33"/>
      <c r="R3" s="33" t="s">
        <v>25</v>
      </c>
      <c r="S3" s="33"/>
      <c r="T3" s="33"/>
      <c r="U3" s="47" t="s">
        <v>65</v>
      </c>
      <c r="V3" s="47"/>
      <c r="W3" s="47"/>
      <c r="X3" s="48" t="s">
        <v>91</v>
      </c>
      <c r="Y3" s="49" t="s">
        <v>78</v>
      </c>
      <c r="Z3" s="50" t="s">
        <v>77</v>
      </c>
      <c r="AA3" s="50" t="s">
        <v>69</v>
      </c>
      <c r="AB3" s="50" t="s">
        <v>80</v>
      </c>
    </row>
    <row r="4" spans="1:28" s="29" customFormat="1" ht="18.75" customHeight="1" x14ac:dyDescent="0.25">
      <c r="C4" s="37"/>
      <c r="E4" s="30"/>
      <c r="F4" s="31"/>
      <c r="G4" s="32"/>
      <c r="H4" s="32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48"/>
      <c r="V4" s="48"/>
      <c r="W4" s="48"/>
      <c r="X4" s="48"/>
      <c r="Y4" s="49"/>
      <c r="Z4" s="50"/>
      <c r="AA4" s="50"/>
      <c r="AB4" s="50"/>
    </row>
    <row r="5" spans="1:28" ht="100.5" customHeight="1" x14ac:dyDescent="0.25">
      <c r="A5" s="10" t="s">
        <v>66</v>
      </c>
      <c r="B5" s="6" t="s">
        <v>0</v>
      </c>
      <c r="C5" s="28" t="s">
        <v>1</v>
      </c>
      <c r="D5" s="7" t="s">
        <v>2</v>
      </c>
      <c r="E5" s="35" t="s">
        <v>79</v>
      </c>
      <c r="F5" s="8" t="s">
        <v>17</v>
      </c>
      <c r="G5" s="9" t="s">
        <v>18</v>
      </c>
      <c r="H5" s="9" t="s">
        <v>68</v>
      </c>
      <c r="I5" s="6" t="s">
        <v>28</v>
      </c>
      <c r="J5" s="6" t="s">
        <v>26</v>
      </c>
      <c r="K5" s="6" t="s">
        <v>29</v>
      </c>
      <c r="L5" s="6" t="s">
        <v>28</v>
      </c>
      <c r="M5" s="6" t="s">
        <v>26</v>
      </c>
      <c r="N5" s="6" t="s">
        <v>29</v>
      </c>
      <c r="O5" s="6" t="s">
        <v>28</v>
      </c>
      <c r="P5" s="6" t="s">
        <v>26</v>
      </c>
      <c r="Q5" s="6" t="s">
        <v>29</v>
      </c>
      <c r="R5" s="6" t="s">
        <v>28</v>
      </c>
      <c r="S5" s="6" t="s">
        <v>26</v>
      </c>
      <c r="T5" s="6" t="s">
        <v>29</v>
      </c>
      <c r="U5" s="51" t="s">
        <v>28</v>
      </c>
      <c r="V5" s="51" t="s">
        <v>26</v>
      </c>
      <c r="W5" s="51" t="s">
        <v>29</v>
      </c>
      <c r="X5" s="51" t="s">
        <v>28</v>
      </c>
      <c r="Y5" s="51" t="s">
        <v>28</v>
      </c>
      <c r="Z5" s="52" t="s">
        <v>28</v>
      </c>
      <c r="AA5" s="52" t="s">
        <v>28</v>
      </c>
      <c r="AB5" s="52"/>
    </row>
    <row r="6" spans="1:28" s="41" customFormat="1" ht="23.25" customHeight="1" x14ac:dyDescent="0.2">
      <c r="A6" s="39">
        <v>1</v>
      </c>
      <c r="B6" s="40">
        <v>2</v>
      </c>
      <c r="C6" s="39">
        <v>3</v>
      </c>
      <c r="D6" s="40">
        <v>4</v>
      </c>
      <c r="E6" s="39">
        <v>5</v>
      </c>
      <c r="F6" s="40">
        <v>6</v>
      </c>
      <c r="G6" s="39">
        <v>7</v>
      </c>
      <c r="H6" s="40">
        <v>8</v>
      </c>
      <c r="I6" s="39">
        <v>9</v>
      </c>
      <c r="J6" s="40">
        <v>10</v>
      </c>
      <c r="K6" s="39">
        <v>11</v>
      </c>
      <c r="L6" s="40">
        <v>12</v>
      </c>
      <c r="M6" s="39">
        <v>13</v>
      </c>
      <c r="N6" s="40">
        <v>14</v>
      </c>
      <c r="O6" s="39">
        <v>15</v>
      </c>
      <c r="P6" s="40">
        <v>16</v>
      </c>
      <c r="Q6" s="39">
        <v>17</v>
      </c>
      <c r="R6" s="40">
        <v>18</v>
      </c>
      <c r="S6" s="39">
        <v>19</v>
      </c>
      <c r="T6" s="40">
        <v>20</v>
      </c>
      <c r="U6" s="53">
        <v>21</v>
      </c>
      <c r="V6" s="54">
        <v>22</v>
      </c>
      <c r="W6" s="53">
        <v>23</v>
      </c>
      <c r="X6" s="54">
        <v>24</v>
      </c>
      <c r="Y6" s="53">
        <v>25</v>
      </c>
      <c r="Z6" s="54">
        <v>26</v>
      </c>
      <c r="AA6" s="53">
        <v>27</v>
      </c>
      <c r="AB6" s="54">
        <v>28</v>
      </c>
    </row>
    <row r="7" spans="1:28" x14ac:dyDescent="0.25">
      <c r="A7" s="12">
        <v>1</v>
      </c>
      <c r="B7" s="10" t="s">
        <v>3</v>
      </c>
      <c r="C7" s="10" t="s">
        <v>4</v>
      </c>
      <c r="D7" s="11">
        <v>57.285683061894574</v>
      </c>
      <c r="E7" s="12">
        <v>80</v>
      </c>
      <c r="F7" s="13">
        <v>7.2323999999999999E-2</v>
      </c>
      <c r="G7" s="14">
        <v>180</v>
      </c>
      <c r="H7" s="14">
        <v>140000</v>
      </c>
      <c r="I7" s="16">
        <v>50000</v>
      </c>
      <c r="J7" s="16">
        <v>70000</v>
      </c>
      <c r="K7" s="16">
        <v>90000</v>
      </c>
      <c r="L7" s="16">
        <v>10000</v>
      </c>
      <c r="M7" s="16">
        <v>12000</v>
      </c>
      <c r="N7" s="16">
        <v>16000</v>
      </c>
      <c r="O7" s="16">
        <v>25000</v>
      </c>
      <c r="P7" s="16">
        <v>25000</v>
      </c>
      <c r="Q7" s="16">
        <v>40000</v>
      </c>
      <c r="R7" s="16">
        <v>20000</v>
      </c>
      <c r="S7" s="16">
        <v>30000</v>
      </c>
      <c r="T7" s="16">
        <v>50000</v>
      </c>
      <c r="U7" s="55">
        <f>I7+L7+O7+R7</f>
        <v>105000</v>
      </c>
      <c r="V7" s="55">
        <f t="shared" ref="V7:W7" si="0">J7+M7+P7+S7</f>
        <v>137000</v>
      </c>
      <c r="W7" s="55">
        <f t="shared" si="0"/>
        <v>196000</v>
      </c>
      <c r="X7" s="55">
        <f>IF($C$7:$C$22="Китай",U7-H7,"")</f>
        <v>-35000</v>
      </c>
      <c r="Y7" s="55">
        <f>IF(X7&lt;0,-1*X7,"")</f>
        <v>35000</v>
      </c>
      <c r="Z7" s="56">
        <f>IF(Y7&lt;&gt;"",ROUNDUP(Y7/G7,0),"")</f>
        <v>195</v>
      </c>
      <c r="AA7" s="57">
        <f>IF(Z7&lt;&gt;"",Z7*F7,"")</f>
        <v>14.10318</v>
      </c>
      <c r="AB7" s="58">
        <f>IF(Z7&lt;&gt;"",Z7/E7,"")</f>
        <v>2.4375</v>
      </c>
    </row>
    <row r="8" spans="1:28" x14ac:dyDescent="0.25">
      <c r="A8" s="12">
        <v>2</v>
      </c>
      <c r="B8" s="10" t="s">
        <v>5</v>
      </c>
      <c r="C8" s="10" t="s">
        <v>4</v>
      </c>
      <c r="D8" s="11">
        <v>10.392797664447238</v>
      </c>
      <c r="E8" s="12">
        <v>80</v>
      </c>
      <c r="F8" s="15">
        <v>0.63</v>
      </c>
      <c r="G8" s="14">
        <v>25000</v>
      </c>
      <c r="H8" s="14">
        <v>700000</v>
      </c>
      <c r="I8" s="18">
        <v>150000</v>
      </c>
      <c r="J8" s="18">
        <v>210000</v>
      </c>
      <c r="K8" s="18">
        <v>270000</v>
      </c>
      <c r="L8" s="18">
        <v>30000</v>
      </c>
      <c r="M8" s="18">
        <v>36000</v>
      </c>
      <c r="N8" s="18">
        <v>48000</v>
      </c>
      <c r="O8" s="18">
        <v>75000</v>
      </c>
      <c r="P8" s="18">
        <v>75000</v>
      </c>
      <c r="Q8" s="18">
        <v>120000</v>
      </c>
      <c r="R8" s="18">
        <v>60000</v>
      </c>
      <c r="S8" s="18">
        <v>90000</v>
      </c>
      <c r="T8" s="18">
        <v>150000</v>
      </c>
      <c r="U8" s="55">
        <f t="shared" ref="U8:U22" si="1">I8+L8+O8+R8</f>
        <v>315000</v>
      </c>
      <c r="V8" s="55">
        <f t="shared" ref="V8:V22" si="2">J8+M8+P8+S8</f>
        <v>411000</v>
      </c>
      <c r="W8" s="55">
        <f t="shared" ref="W8:W22" si="3">K8+N8+Q8+T8</f>
        <v>588000</v>
      </c>
      <c r="X8" s="55">
        <f t="shared" ref="X8:X22" si="4">IF($C$7:$C$22="Китай",U8-H8,"")</f>
        <v>-385000</v>
      </c>
      <c r="Y8" s="55">
        <f t="shared" ref="Y8:Y22" si="5">IF(X8&lt;0,-1*X8,"")</f>
        <v>385000</v>
      </c>
      <c r="Z8" s="56">
        <f t="shared" ref="Z8:Z22" si="6">IF(Y8&lt;&gt;"",ROUNDUP(Y8/G8,0),"")</f>
        <v>16</v>
      </c>
      <c r="AA8" s="57">
        <f t="shared" ref="AA8:AA22" si="7">IF(Z8&lt;&gt;"",Z8*F8,"")</f>
        <v>10.08</v>
      </c>
      <c r="AB8" s="58">
        <f t="shared" ref="AB8:AB22" si="8">IF(Z8&lt;&gt;"",Z8/E8,"")</f>
        <v>0.2</v>
      </c>
    </row>
    <row r="9" spans="1:28" x14ac:dyDescent="0.25">
      <c r="A9" s="12">
        <v>3</v>
      </c>
      <c r="B9" s="10" t="s">
        <v>22</v>
      </c>
      <c r="C9" s="10" t="s">
        <v>6</v>
      </c>
      <c r="D9" s="11">
        <v>17.815942144180376</v>
      </c>
      <c r="E9" s="12">
        <v>40</v>
      </c>
      <c r="F9" s="13"/>
      <c r="G9" s="14"/>
      <c r="H9" s="14">
        <v>20000</v>
      </c>
      <c r="I9" s="18">
        <v>170000</v>
      </c>
      <c r="J9" s="18">
        <v>238000</v>
      </c>
      <c r="K9" s="18">
        <v>306000</v>
      </c>
      <c r="L9" s="18">
        <v>34000</v>
      </c>
      <c r="M9" s="18">
        <v>40800</v>
      </c>
      <c r="N9" s="18">
        <v>54400</v>
      </c>
      <c r="O9" s="18">
        <v>85000</v>
      </c>
      <c r="P9" s="18">
        <v>85000</v>
      </c>
      <c r="Q9" s="18">
        <v>136000</v>
      </c>
      <c r="R9" s="18">
        <v>68000</v>
      </c>
      <c r="S9" s="18">
        <v>102000</v>
      </c>
      <c r="T9" s="18">
        <v>170000</v>
      </c>
      <c r="U9" s="55">
        <f t="shared" si="1"/>
        <v>357000</v>
      </c>
      <c r="V9" s="55">
        <f t="shared" si="2"/>
        <v>465800</v>
      </c>
      <c r="W9" s="55">
        <f t="shared" si="3"/>
        <v>666400</v>
      </c>
      <c r="X9" s="55" t="str">
        <f t="shared" si="4"/>
        <v/>
      </c>
      <c r="Y9" s="55" t="str">
        <f t="shared" si="5"/>
        <v/>
      </c>
      <c r="Z9" s="56" t="str">
        <f t="shared" si="6"/>
        <v/>
      </c>
      <c r="AA9" s="57" t="str">
        <f t="shared" si="7"/>
        <v/>
      </c>
      <c r="AB9" s="58" t="str">
        <f t="shared" si="8"/>
        <v/>
      </c>
    </row>
    <row r="10" spans="1:28" x14ac:dyDescent="0.25">
      <c r="A10" s="12">
        <v>4</v>
      </c>
      <c r="B10" s="10" t="s">
        <v>7</v>
      </c>
      <c r="C10" s="10" t="s">
        <v>6</v>
      </c>
      <c r="D10" s="11">
        <v>29.453514492753623</v>
      </c>
      <c r="E10" s="12">
        <v>40</v>
      </c>
      <c r="F10" s="13"/>
      <c r="G10" s="14"/>
      <c r="H10" s="14">
        <v>60000</v>
      </c>
      <c r="I10" s="18">
        <v>30000</v>
      </c>
      <c r="J10" s="18">
        <v>42000</v>
      </c>
      <c r="K10" s="18">
        <v>54000</v>
      </c>
      <c r="L10" s="18">
        <v>6000</v>
      </c>
      <c r="M10" s="18">
        <v>7200</v>
      </c>
      <c r="N10" s="18">
        <v>9600</v>
      </c>
      <c r="O10" s="18">
        <v>15000</v>
      </c>
      <c r="P10" s="18">
        <v>15000</v>
      </c>
      <c r="Q10" s="18">
        <v>24000</v>
      </c>
      <c r="R10" s="18">
        <v>12000</v>
      </c>
      <c r="S10" s="18">
        <v>18000</v>
      </c>
      <c r="T10" s="18">
        <v>30000</v>
      </c>
      <c r="U10" s="55">
        <f t="shared" si="1"/>
        <v>63000</v>
      </c>
      <c r="V10" s="55">
        <f t="shared" si="2"/>
        <v>82200</v>
      </c>
      <c r="W10" s="55">
        <f t="shared" si="3"/>
        <v>117600</v>
      </c>
      <c r="X10" s="55" t="str">
        <f t="shared" si="4"/>
        <v/>
      </c>
      <c r="Y10" s="55" t="str">
        <f t="shared" si="5"/>
        <v/>
      </c>
      <c r="Z10" s="56" t="str">
        <f t="shared" si="6"/>
        <v/>
      </c>
      <c r="AA10" s="57" t="str">
        <f t="shared" si="7"/>
        <v/>
      </c>
      <c r="AB10" s="58" t="str">
        <f t="shared" si="8"/>
        <v/>
      </c>
    </row>
    <row r="11" spans="1:28" x14ac:dyDescent="0.25">
      <c r="A11" s="12">
        <v>5</v>
      </c>
      <c r="B11" s="10" t="s">
        <v>21</v>
      </c>
      <c r="C11" s="10" t="s">
        <v>6</v>
      </c>
      <c r="D11" s="11">
        <v>1.3056715091330664</v>
      </c>
      <c r="E11" s="12">
        <v>40</v>
      </c>
      <c r="F11" s="13"/>
      <c r="G11" s="14"/>
      <c r="H11" s="14">
        <v>1500000</v>
      </c>
      <c r="I11" s="19">
        <v>500000</v>
      </c>
      <c r="J11" s="19">
        <v>650000</v>
      </c>
      <c r="K11" s="19">
        <v>800000</v>
      </c>
      <c r="L11" s="19"/>
      <c r="M11" s="19"/>
      <c r="N11" s="19"/>
      <c r="O11" s="19"/>
      <c r="P11" s="19"/>
      <c r="Q11" s="19"/>
      <c r="R11" s="19">
        <v>50000</v>
      </c>
      <c r="S11" s="19">
        <v>60000</v>
      </c>
      <c r="T11" s="19">
        <v>70000</v>
      </c>
      <c r="U11" s="55">
        <f t="shared" si="1"/>
        <v>550000</v>
      </c>
      <c r="V11" s="55">
        <f t="shared" si="2"/>
        <v>710000</v>
      </c>
      <c r="W11" s="55">
        <f t="shared" si="3"/>
        <v>870000</v>
      </c>
      <c r="X11" s="55" t="str">
        <f t="shared" si="4"/>
        <v/>
      </c>
      <c r="Y11" s="55" t="str">
        <f t="shared" si="5"/>
        <v/>
      </c>
      <c r="Z11" s="56" t="str">
        <f t="shared" si="6"/>
        <v/>
      </c>
      <c r="AA11" s="57" t="str">
        <f t="shared" si="7"/>
        <v/>
      </c>
      <c r="AB11" s="58" t="str">
        <f t="shared" si="8"/>
        <v/>
      </c>
    </row>
    <row r="12" spans="1:28" x14ac:dyDescent="0.25">
      <c r="A12" s="12">
        <v>6</v>
      </c>
      <c r="B12" s="10" t="s">
        <v>8</v>
      </c>
      <c r="C12" s="10" t="s">
        <v>4</v>
      </c>
      <c r="D12" s="11">
        <v>144.25764024491147</v>
      </c>
      <c r="E12" s="12">
        <v>80</v>
      </c>
      <c r="F12" s="13">
        <v>8.3903999999999992E-2</v>
      </c>
      <c r="G12" s="14">
        <v>60</v>
      </c>
      <c r="H12" s="14">
        <v>2000</v>
      </c>
      <c r="I12" s="19">
        <v>5000</v>
      </c>
      <c r="J12" s="18">
        <v>6500</v>
      </c>
      <c r="K12" s="18">
        <v>8000</v>
      </c>
      <c r="L12" s="18">
        <v>1250</v>
      </c>
      <c r="M12" s="18">
        <v>1625</v>
      </c>
      <c r="N12" s="18">
        <v>2000</v>
      </c>
      <c r="O12" s="18">
        <v>4000</v>
      </c>
      <c r="P12" s="18">
        <v>5200</v>
      </c>
      <c r="Q12" s="18">
        <v>6400</v>
      </c>
      <c r="R12" s="18">
        <v>1000</v>
      </c>
      <c r="S12" s="18">
        <v>1300</v>
      </c>
      <c r="T12" s="18">
        <v>1600</v>
      </c>
      <c r="U12" s="55">
        <f t="shared" si="1"/>
        <v>11250</v>
      </c>
      <c r="V12" s="55">
        <f t="shared" si="2"/>
        <v>14625</v>
      </c>
      <c r="W12" s="55">
        <f t="shared" si="3"/>
        <v>18000</v>
      </c>
      <c r="X12" s="55">
        <f t="shared" si="4"/>
        <v>9250</v>
      </c>
      <c r="Y12" s="55" t="str">
        <f t="shared" si="5"/>
        <v/>
      </c>
      <c r="Z12" s="56" t="str">
        <f t="shared" si="6"/>
        <v/>
      </c>
      <c r="AA12" s="57" t="str">
        <f t="shared" si="7"/>
        <v/>
      </c>
      <c r="AB12" s="58" t="str">
        <f t="shared" si="8"/>
        <v/>
      </c>
    </row>
    <row r="13" spans="1:28" x14ac:dyDescent="0.25">
      <c r="A13" s="12">
        <v>7</v>
      </c>
      <c r="B13" s="10" t="s">
        <v>9</v>
      </c>
      <c r="C13" s="10" t="s">
        <v>4</v>
      </c>
      <c r="D13" s="11">
        <v>75.288275008100726</v>
      </c>
      <c r="E13" s="12">
        <v>80</v>
      </c>
      <c r="F13" s="13">
        <v>6.6081999999999988E-2</v>
      </c>
      <c r="G13" s="14">
        <v>80</v>
      </c>
      <c r="H13" s="14">
        <v>8000</v>
      </c>
      <c r="I13" s="19">
        <v>7000</v>
      </c>
      <c r="J13" s="18">
        <v>9100</v>
      </c>
      <c r="K13" s="18">
        <v>11200</v>
      </c>
      <c r="L13" s="18">
        <v>1750</v>
      </c>
      <c r="M13" s="18">
        <v>2275</v>
      </c>
      <c r="N13" s="18">
        <v>2800</v>
      </c>
      <c r="O13" s="18">
        <v>5600</v>
      </c>
      <c r="P13" s="18">
        <v>7280</v>
      </c>
      <c r="Q13" s="18">
        <v>8960</v>
      </c>
      <c r="R13" s="18">
        <v>1400</v>
      </c>
      <c r="S13" s="18">
        <v>1820</v>
      </c>
      <c r="T13" s="18">
        <v>2240</v>
      </c>
      <c r="U13" s="55">
        <f t="shared" si="1"/>
        <v>15750</v>
      </c>
      <c r="V13" s="55">
        <f t="shared" si="2"/>
        <v>20475</v>
      </c>
      <c r="W13" s="55">
        <f t="shared" si="3"/>
        <v>25200</v>
      </c>
      <c r="X13" s="55">
        <f t="shared" si="4"/>
        <v>7750</v>
      </c>
      <c r="Y13" s="55" t="str">
        <f t="shared" si="5"/>
        <v/>
      </c>
      <c r="Z13" s="56" t="str">
        <f t="shared" si="6"/>
        <v/>
      </c>
      <c r="AA13" s="57" t="str">
        <f t="shared" si="7"/>
        <v/>
      </c>
      <c r="AB13" s="58" t="str">
        <f t="shared" si="8"/>
        <v/>
      </c>
    </row>
    <row r="14" spans="1:28" x14ac:dyDescent="0.25">
      <c r="A14" s="12">
        <v>8</v>
      </c>
      <c r="B14" s="10" t="s">
        <v>20</v>
      </c>
      <c r="C14" s="10" t="s">
        <v>6</v>
      </c>
      <c r="D14" s="11">
        <v>27</v>
      </c>
      <c r="E14" s="12">
        <v>14</v>
      </c>
      <c r="F14" s="13"/>
      <c r="G14" s="14"/>
      <c r="H14" s="14">
        <v>2000</v>
      </c>
      <c r="I14" s="19">
        <v>1500</v>
      </c>
      <c r="J14" s="18">
        <v>1950</v>
      </c>
      <c r="K14" s="18">
        <v>2400</v>
      </c>
      <c r="L14" s="18">
        <v>375</v>
      </c>
      <c r="M14" s="18">
        <v>487.5</v>
      </c>
      <c r="N14" s="18">
        <v>600</v>
      </c>
      <c r="O14" s="18">
        <v>1200</v>
      </c>
      <c r="P14" s="18">
        <v>1560</v>
      </c>
      <c r="Q14" s="18">
        <v>1920</v>
      </c>
      <c r="R14" s="18">
        <v>300</v>
      </c>
      <c r="S14" s="18">
        <v>390</v>
      </c>
      <c r="T14" s="18">
        <v>480</v>
      </c>
      <c r="U14" s="55">
        <f t="shared" si="1"/>
        <v>3375</v>
      </c>
      <c r="V14" s="55">
        <f t="shared" si="2"/>
        <v>4387.5</v>
      </c>
      <c r="W14" s="55">
        <f t="shared" si="3"/>
        <v>5400</v>
      </c>
      <c r="X14" s="55" t="str">
        <f t="shared" si="4"/>
        <v/>
      </c>
      <c r="Y14" s="55" t="str">
        <f t="shared" si="5"/>
        <v/>
      </c>
      <c r="Z14" s="56" t="str">
        <f t="shared" si="6"/>
        <v/>
      </c>
      <c r="AA14" s="57" t="str">
        <f t="shared" si="7"/>
        <v/>
      </c>
      <c r="AB14" s="58" t="str">
        <f t="shared" si="8"/>
        <v/>
      </c>
    </row>
    <row r="15" spans="1:28" x14ac:dyDescent="0.25">
      <c r="A15" s="12">
        <v>9</v>
      </c>
      <c r="B15" s="10" t="s">
        <v>19</v>
      </c>
      <c r="C15" s="10" t="s">
        <v>6</v>
      </c>
      <c r="D15" s="11">
        <v>160</v>
      </c>
      <c r="E15" s="12">
        <v>40</v>
      </c>
      <c r="F15" s="13"/>
      <c r="G15" s="14"/>
      <c r="H15" s="14">
        <v>1000</v>
      </c>
      <c r="I15" s="19">
        <v>200</v>
      </c>
      <c r="J15" s="18">
        <v>260</v>
      </c>
      <c r="K15" s="18">
        <v>320</v>
      </c>
      <c r="L15" s="18"/>
      <c r="M15" s="18"/>
      <c r="N15" s="18"/>
      <c r="O15" s="18"/>
      <c r="P15" s="18"/>
      <c r="Q15" s="18"/>
      <c r="R15" s="18">
        <v>40</v>
      </c>
      <c r="S15" s="18">
        <v>52</v>
      </c>
      <c r="T15" s="18">
        <v>64</v>
      </c>
      <c r="U15" s="55">
        <f t="shared" si="1"/>
        <v>240</v>
      </c>
      <c r="V15" s="55">
        <f t="shared" si="2"/>
        <v>312</v>
      </c>
      <c r="W15" s="55">
        <f t="shared" si="3"/>
        <v>384</v>
      </c>
      <c r="X15" s="55" t="str">
        <f t="shared" si="4"/>
        <v/>
      </c>
      <c r="Y15" s="55" t="str">
        <f t="shared" si="5"/>
        <v/>
      </c>
      <c r="Z15" s="56" t="str">
        <f t="shared" si="6"/>
        <v/>
      </c>
      <c r="AA15" s="57" t="str">
        <f t="shared" si="7"/>
        <v/>
      </c>
      <c r="AB15" s="58" t="str">
        <f t="shared" si="8"/>
        <v/>
      </c>
    </row>
    <row r="16" spans="1:28" x14ac:dyDescent="0.25">
      <c r="A16" s="12">
        <v>10</v>
      </c>
      <c r="B16" s="10" t="s">
        <v>10</v>
      </c>
      <c r="C16" s="10" t="s">
        <v>4</v>
      </c>
      <c r="D16" s="11">
        <v>717.81375172890739</v>
      </c>
      <c r="E16" s="12">
        <v>80</v>
      </c>
      <c r="F16" s="13">
        <v>0.69691999999999998</v>
      </c>
      <c r="G16" s="16">
        <v>160</v>
      </c>
      <c r="H16" s="16">
        <v>4000</v>
      </c>
      <c r="I16" s="19">
        <v>500</v>
      </c>
      <c r="J16" s="18">
        <v>650</v>
      </c>
      <c r="K16" s="18">
        <v>800</v>
      </c>
      <c r="L16" s="18"/>
      <c r="M16" s="18"/>
      <c r="N16" s="18"/>
      <c r="O16" s="18"/>
      <c r="P16" s="18"/>
      <c r="Q16" s="18"/>
      <c r="R16" s="18">
        <v>100</v>
      </c>
      <c r="S16" s="18">
        <v>130</v>
      </c>
      <c r="T16" s="18">
        <v>160</v>
      </c>
      <c r="U16" s="55">
        <f t="shared" si="1"/>
        <v>600</v>
      </c>
      <c r="V16" s="55">
        <f t="shared" si="2"/>
        <v>780</v>
      </c>
      <c r="W16" s="55">
        <f t="shared" si="3"/>
        <v>960</v>
      </c>
      <c r="X16" s="55">
        <f t="shared" si="4"/>
        <v>-3400</v>
      </c>
      <c r="Y16" s="55">
        <f t="shared" si="5"/>
        <v>3400</v>
      </c>
      <c r="Z16" s="56">
        <f t="shared" si="6"/>
        <v>22</v>
      </c>
      <c r="AA16" s="57">
        <f t="shared" si="7"/>
        <v>15.332239999999999</v>
      </c>
      <c r="AB16" s="58">
        <f t="shared" si="8"/>
        <v>0.27500000000000002</v>
      </c>
    </row>
    <row r="17" spans="1:28" x14ac:dyDescent="0.25">
      <c r="A17" s="12">
        <v>11</v>
      </c>
      <c r="B17" s="10" t="s">
        <v>11</v>
      </c>
      <c r="C17" s="10" t="s">
        <v>6</v>
      </c>
      <c r="D17" s="11">
        <v>48.575516634050885</v>
      </c>
      <c r="E17" s="12">
        <v>40</v>
      </c>
      <c r="F17" s="13"/>
      <c r="G17" s="14"/>
      <c r="H17" s="14">
        <v>1200</v>
      </c>
      <c r="I17" s="19">
        <v>500</v>
      </c>
      <c r="J17" s="18">
        <v>650</v>
      </c>
      <c r="K17" s="18">
        <v>800</v>
      </c>
      <c r="L17" s="18">
        <v>125</v>
      </c>
      <c r="M17" s="18">
        <v>162.5</v>
      </c>
      <c r="N17" s="18">
        <v>200</v>
      </c>
      <c r="O17" s="18">
        <v>400</v>
      </c>
      <c r="P17" s="18">
        <v>520</v>
      </c>
      <c r="Q17" s="18">
        <v>640</v>
      </c>
      <c r="R17" s="18">
        <v>100</v>
      </c>
      <c r="S17" s="18">
        <v>130</v>
      </c>
      <c r="T17" s="18">
        <v>160</v>
      </c>
      <c r="U17" s="55">
        <f t="shared" si="1"/>
        <v>1125</v>
      </c>
      <c r="V17" s="55">
        <f t="shared" si="2"/>
        <v>1462.5</v>
      </c>
      <c r="W17" s="55">
        <f t="shared" si="3"/>
        <v>1800</v>
      </c>
      <c r="X17" s="55" t="str">
        <f t="shared" si="4"/>
        <v/>
      </c>
      <c r="Y17" s="55" t="str">
        <f t="shared" si="5"/>
        <v/>
      </c>
      <c r="Z17" s="56" t="str">
        <f t="shared" si="6"/>
        <v/>
      </c>
      <c r="AA17" s="57" t="str">
        <f t="shared" si="7"/>
        <v/>
      </c>
      <c r="AB17" s="58" t="str">
        <f t="shared" si="8"/>
        <v/>
      </c>
    </row>
    <row r="18" spans="1:28" x14ac:dyDescent="0.25">
      <c r="A18" s="12">
        <v>12</v>
      </c>
      <c r="B18" s="10" t="s">
        <v>12</v>
      </c>
      <c r="C18" s="10" t="s">
        <v>6</v>
      </c>
      <c r="D18" s="11">
        <v>22.693091445427729</v>
      </c>
      <c r="E18" s="12">
        <v>14</v>
      </c>
      <c r="F18" s="13"/>
      <c r="G18" s="14"/>
      <c r="H18" s="14">
        <v>700</v>
      </c>
      <c r="I18" s="19">
        <v>500</v>
      </c>
      <c r="J18" s="18">
        <v>650</v>
      </c>
      <c r="K18" s="18">
        <v>800</v>
      </c>
      <c r="L18" s="18">
        <v>125</v>
      </c>
      <c r="M18" s="18">
        <v>162.5</v>
      </c>
      <c r="N18" s="18">
        <v>200</v>
      </c>
      <c r="O18" s="18">
        <v>400</v>
      </c>
      <c r="P18" s="18">
        <v>520</v>
      </c>
      <c r="Q18" s="18">
        <v>640</v>
      </c>
      <c r="R18" s="18">
        <v>100</v>
      </c>
      <c r="S18" s="18">
        <v>130</v>
      </c>
      <c r="T18" s="18">
        <v>160</v>
      </c>
      <c r="U18" s="55">
        <f t="shared" si="1"/>
        <v>1125</v>
      </c>
      <c r="V18" s="55">
        <f t="shared" si="2"/>
        <v>1462.5</v>
      </c>
      <c r="W18" s="55">
        <f t="shared" si="3"/>
        <v>1800</v>
      </c>
      <c r="X18" s="55" t="str">
        <f t="shared" si="4"/>
        <v/>
      </c>
      <c r="Y18" s="55" t="str">
        <f t="shared" si="5"/>
        <v/>
      </c>
      <c r="Z18" s="56" t="str">
        <f t="shared" si="6"/>
        <v/>
      </c>
      <c r="AA18" s="57" t="str">
        <f t="shared" si="7"/>
        <v/>
      </c>
      <c r="AB18" s="58" t="str">
        <f t="shared" si="8"/>
        <v/>
      </c>
    </row>
    <row r="19" spans="1:28" x14ac:dyDescent="0.25">
      <c r="A19" s="12">
        <v>13</v>
      </c>
      <c r="B19" s="10" t="s">
        <v>13</v>
      </c>
      <c r="C19" s="10" t="s">
        <v>4</v>
      </c>
      <c r="D19" s="11">
        <v>7.5007954545454538</v>
      </c>
      <c r="E19" s="12">
        <v>80</v>
      </c>
      <c r="F19" s="13">
        <v>0.48</v>
      </c>
      <c r="G19" s="14">
        <v>3500</v>
      </c>
      <c r="H19" s="14">
        <v>2000</v>
      </c>
      <c r="I19" s="19">
        <v>500</v>
      </c>
      <c r="J19" s="18">
        <v>650</v>
      </c>
      <c r="K19" s="18">
        <v>800</v>
      </c>
      <c r="L19" s="18">
        <v>125</v>
      </c>
      <c r="M19" s="18">
        <v>162.5</v>
      </c>
      <c r="N19" s="18">
        <v>200</v>
      </c>
      <c r="O19" s="18">
        <v>400</v>
      </c>
      <c r="P19" s="18">
        <v>520</v>
      </c>
      <c r="Q19" s="18">
        <v>640</v>
      </c>
      <c r="R19" s="18">
        <v>100</v>
      </c>
      <c r="S19" s="18">
        <v>130</v>
      </c>
      <c r="T19" s="18">
        <v>160</v>
      </c>
      <c r="U19" s="55">
        <f t="shared" si="1"/>
        <v>1125</v>
      </c>
      <c r="V19" s="55">
        <f t="shared" si="2"/>
        <v>1462.5</v>
      </c>
      <c r="W19" s="55">
        <f t="shared" si="3"/>
        <v>1800</v>
      </c>
      <c r="X19" s="55">
        <f t="shared" si="4"/>
        <v>-875</v>
      </c>
      <c r="Y19" s="55">
        <f t="shared" si="5"/>
        <v>875</v>
      </c>
      <c r="Z19" s="56">
        <f t="shared" si="6"/>
        <v>1</v>
      </c>
      <c r="AA19" s="57">
        <f t="shared" si="7"/>
        <v>0.48</v>
      </c>
      <c r="AB19" s="58">
        <f t="shared" si="8"/>
        <v>1.2500000000000001E-2</v>
      </c>
    </row>
    <row r="20" spans="1:28" x14ac:dyDescent="0.25">
      <c r="A20" s="12">
        <v>14</v>
      </c>
      <c r="B20" s="10" t="s">
        <v>14</v>
      </c>
      <c r="C20" s="10" t="s">
        <v>4</v>
      </c>
      <c r="D20" s="11">
        <v>13.188074687770497</v>
      </c>
      <c r="E20" s="12">
        <v>80</v>
      </c>
      <c r="F20" s="13">
        <v>0.69691999999999998</v>
      </c>
      <c r="G20" s="14">
        <v>160</v>
      </c>
      <c r="H20" s="14">
        <v>12000</v>
      </c>
      <c r="I20" s="19">
        <v>7000</v>
      </c>
      <c r="J20" s="18">
        <v>9100</v>
      </c>
      <c r="K20" s="18">
        <v>11200</v>
      </c>
      <c r="L20" s="18">
        <v>1750</v>
      </c>
      <c r="M20" s="18">
        <v>2275</v>
      </c>
      <c r="N20" s="18">
        <v>2800</v>
      </c>
      <c r="O20" s="18">
        <v>5600</v>
      </c>
      <c r="P20" s="18">
        <v>7280</v>
      </c>
      <c r="Q20" s="18">
        <v>8960</v>
      </c>
      <c r="R20" s="18">
        <v>1400</v>
      </c>
      <c r="S20" s="18">
        <v>1820</v>
      </c>
      <c r="T20" s="18">
        <v>2240</v>
      </c>
      <c r="U20" s="55">
        <f t="shared" si="1"/>
        <v>15750</v>
      </c>
      <c r="V20" s="55">
        <f t="shared" si="2"/>
        <v>20475</v>
      </c>
      <c r="W20" s="55">
        <f t="shared" si="3"/>
        <v>25200</v>
      </c>
      <c r="X20" s="55">
        <f t="shared" si="4"/>
        <v>3750</v>
      </c>
      <c r="Y20" s="55" t="str">
        <f t="shared" si="5"/>
        <v/>
      </c>
      <c r="Z20" s="56" t="str">
        <f t="shared" si="6"/>
        <v/>
      </c>
      <c r="AA20" s="57" t="str">
        <f t="shared" si="7"/>
        <v/>
      </c>
      <c r="AB20" s="58" t="str">
        <f t="shared" si="8"/>
        <v/>
      </c>
    </row>
    <row r="21" spans="1:28" x14ac:dyDescent="0.25">
      <c r="A21" s="12">
        <v>15</v>
      </c>
      <c r="B21" s="10" t="s">
        <v>15</v>
      </c>
      <c r="C21" s="10" t="s">
        <v>6</v>
      </c>
      <c r="D21" s="11">
        <v>210</v>
      </c>
      <c r="E21" s="12">
        <v>14</v>
      </c>
      <c r="F21" s="13"/>
      <c r="G21" s="14"/>
      <c r="H21" s="14">
        <v>4000</v>
      </c>
      <c r="I21" s="19">
        <v>2000</v>
      </c>
      <c r="J21" s="18">
        <v>2600</v>
      </c>
      <c r="K21" s="18">
        <v>3200</v>
      </c>
      <c r="L21" s="18">
        <v>500</v>
      </c>
      <c r="M21" s="18">
        <v>650</v>
      </c>
      <c r="N21" s="18">
        <v>800</v>
      </c>
      <c r="O21" s="18">
        <v>1600</v>
      </c>
      <c r="P21" s="18">
        <v>2080</v>
      </c>
      <c r="Q21" s="18">
        <v>2560</v>
      </c>
      <c r="R21" s="18">
        <v>400</v>
      </c>
      <c r="S21" s="18">
        <v>520</v>
      </c>
      <c r="T21" s="18">
        <v>640</v>
      </c>
      <c r="U21" s="55">
        <f t="shared" si="1"/>
        <v>4500</v>
      </c>
      <c r="V21" s="55">
        <f t="shared" si="2"/>
        <v>5850</v>
      </c>
      <c r="W21" s="55">
        <f t="shared" si="3"/>
        <v>7200</v>
      </c>
      <c r="X21" s="55" t="str">
        <f t="shared" si="4"/>
        <v/>
      </c>
      <c r="Y21" s="55" t="str">
        <f t="shared" si="5"/>
        <v/>
      </c>
      <c r="Z21" s="56" t="str">
        <f t="shared" si="6"/>
        <v/>
      </c>
      <c r="AA21" s="57" t="str">
        <f t="shared" si="7"/>
        <v/>
      </c>
      <c r="AB21" s="58" t="str">
        <f t="shared" si="8"/>
        <v/>
      </c>
    </row>
    <row r="22" spans="1:28" ht="15.75" thickBot="1" x14ac:dyDescent="0.3">
      <c r="A22" s="12">
        <v>16</v>
      </c>
      <c r="B22" s="10" t="s">
        <v>16</v>
      </c>
      <c r="C22" s="10" t="s">
        <v>6</v>
      </c>
      <c r="D22" s="11">
        <v>31.082400548696846</v>
      </c>
      <c r="E22" s="12">
        <v>14</v>
      </c>
      <c r="F22" s="13"/>
      <c r="G22" s="14"/>
      <c r="H22" s="14">
        <v>6000</v>
      </c>
      <c r="I22" s="19">
        <v>5000</v>
      </c>
      <c r="J22" s="18">
        <v>6500</v>
      </c>
      <c r="K22" s="18">
        <v>8000</v>
      </c>
      <c r="L22" s="18">
        <v>1250</v>
      </c>
      <c r="M22" s="18">
        <v>1625</v>
      </c>
      <c r="N22" s="18">
        <v>2000</v>
      </c>
      <c r="O22" s="18">
        <v>4000</v>
      </c>
      <c r="P22" s="18">
        <v>5200</v>
      </c>
      <c r="Q22" s="18">
        <v>6400</v>
      </c>
      <c r="R22" s="18">
        <v>1000</v>
      </c>
      <c r="S22" s="18">
        <v>1300</v>
      </c>
      <c r="T22" s="18">
        <v>1600</v>
      </c>
      <c r="U22" s="55">
        <f t="shared" si="1"/>
        <v>11250</v>
      </c>
      <c r="V22" s="55">
        <f t="shared" si="2"/>
        <v>14625</v>
      </c>
      <c r="W22" s="55">
        <f t="shared" si="3"/>
        <v>18000</v>
      </c>
      <c r="X22" s="55" t="str">
        <f t="shared" si="4"/>
        <v/>
      </c>
      <c r="Y22" s="55" t="str">
        <f t="shared" si="5"/>
        <v/>
      </c>
      <c r="Z22" s="56" t="str">
        <f t="shared" si="6"/>
        <v/>
      </c>
      <c r="AA22" s="59" t="str">
        <f t="shared" si="7"/>
        <v/>
      </c>
      <c r="AB22" s="60" t="str">
        <f t="shared" si="8"/>
        <v/>
      </c>
    </row>
    <row r="23" spans="1:28" ht="15.75" thickBot="1" x14ac:dyDescent="0.3">
      <c r="A23" t="s">
        <v>70</v>
      </c>
      <c r="AA23" s="42">
        <f>SUM(AA7:AA22)</f>
        <v>39.995419999999996</v>
      </c>
      <c r="AB23" s="43">
        <f>SUM(AB7:AB22)</f>
        <v>2.9250000000000003</v>
      </c>
    </row>
    <row r="24" spans="1:28" x14ac:dyDescent="0.25">
      <c r="B24" t="s">
        <v>75</v>
      </c>
      <c r="D24" s="2" t="s">
        <v>76</v>
      </c>
      <c r="AA24" s="27"/>
    </row>
    <row r="25" spans="1:28" x14ac:dyDescent="0.25">
      <c r="A25">
        <v>1</v>
      </c>
      <c r="B25" t="s">
        <v>64</v>
      </c>
      <c r="D25" s="2" t="s">
        <v>67</v>
      </c>
    </row>
    <row r="26" spans="1:28" x14ac:dyDescent="0.25">
      <c r="A26">
        <v>2</v>
      </c>
      <c r="B26" t="s">
        <v>71</v>
      </c>
      <c r="D26" s="2" t="s">
        <v>72</v>
      </c>
    </row>
    <row r="27" spans="1:28" x14ac:dyDescent="0.25">
      <c r="A27">
        <v>3</v>
      </c>
      <c r="B27" t="s">
        <v>73</v>
      </c>
      <c r="D27" s="2" t="s">
        <v>74</v>
      </c>
    </row>
    <row r="28" spans="1:28" x14ac:dyDescent="0.25">
      <c r="A28">
        <v>4</v>
      </c>
      <c r="B28" t="s">
        <v>87</v>
      </c>
      <c r="D28" s="2" t="s">
        <v>88</v>
      </c>
    </row>
    <row r="29" spans="1:28" x14ac:dyDescent="0.25">
      <c r="A29">
        <v>5</v>
      </c>
      <c r="B29" t="s">
        <v>82</v>
      </c>
      <c r="D29" s="2">
        <f>AA23/C3</f>
        <v>1.1427262857142857</v>
      </c>
    </row>
    <row r="30" spans="1:28" x14ac:dyDescent="0.25">
      <c r="A30">
        <v>6</v>
      </c>
      <c r="B30" s="36" t="s">
        <v>85</v>
      </c>
    </row>
    <row r="31" spans="1:28" x14ac:dyDescent="0.25">
      <c r="A31">
        <v>7</v>
      </c>
      <c r="B31" t="s">
        <v>81</v>
      </c>
    </row>
    <row r="32" spans="1:28" x14ac:dyDescent="0.25">
      <c r="B32" t="s">
        <v>84</v>
      </c>
    </row>
    <row r="33" spans="2:2" x14ac:dyDescent="0.25">
      <c r="B33" t="s">
        <v>90</v>
      </c>
    </row>
    <row r="34" spans="2:2" x14ac:dyDescent="0.25">
      <c r="B34" t="s">
        <v>89</v>
      </c>
    </row>
    <row r="35" spans="2:2" x14ac:dyDescent="0.25">
      <c r="B35" t="s">
        <v>83</v>
      </c>
    </row>
  </sheetData>
  <mergeCells count="5">
    <mergeCell ref="U3:W3"/>
    <mergeCell ref="O3:Q3"/>
    <mergeCell ref="R3:T3"/>
    <mergeCell ref="I3:K3"/>
    <mergeCell ref="L3:N3"/>
  </mergeCells>
  <conditionalFormatting sqref="X1:X5 Y5 X7:X1048576">
    <cfRule type="cellIs" dxfId="3" priority="4" operator="lessThan">
      <formula>0</formula>
    </cfRule>
  </conditionalFormatting>
  <conditionalFormatting sqref="Z5">
    <cfRule type="cellIs" dxfId="2" priority="3" operator="lessThan">
      <formula>0</formula>
    </cfRule>
  </conditionalFormatting>
  <conditionalFormatting sqref="AA5">
    <cfRule type="cellIs" dxfId="1" priority="2" operator="lessThan">
      <formula>0</formula>
    </cfRule>
  </conditionalFormatting>
  <conditionalFormatting sqref="AB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21" sqref="D21"/>
    </sheetView>
  </sheetViews>
  <sheetFormatPr defaultRowHeight="15" x14ac:dyDescent="0.25"/>
  <cols>
    <col min="1" max="1" width="36" customWidth="1"/>
    <col min="2" max="2" width="39.7109375" bestFit="1" customWidth="1"/>
    <col min="3" max="3" width="14.42578125" bestFit="1" customWidth="1"/>
    <col min="4" max="7" width="9.28515625" bestFit="1" customWidth="1"/>
    <col min="8" max="10" width="9" bestFit="1" customWidth="1"/>
    <col min="11" max="13" width="9.28515625" bestFit="1" customWidth="1"/>
    <col min="15" max="15" width="52.85546875" customWidth="1"/>
  </cols>
  <sheetData>
    <row r="1" spans="1:13" s="21" customFormat="1" ht="75" x14ac:dyDescent="0.25">
      <c r="A1" s="23" t="s">
        <v>56</v>
      </c>
      <c r="B1" s="17" t="s">
        <v>27</v>
      </c>
      <c r="C1" s="17" t="s">
        <v>59</v>
      </c>
      <c r="D1" s="17" t="s">
        <v>30</v>
      </c>
      <c r="E1" s="17" t="s">
        <v>31</v>
      </c>
      <c r="F1" s="17" t="s">
        <v>32</v>
      </c>
      <c r="G1" s="17" t="s">
        <v>33</v>
      </c>
      <c r="H1" s="17" t="s">
        <v>34</v>
      </c>
      <c r="I1" s="17" t="s">
        <v>35</v>
      </c>
      <c r="J1" s="17" t="s">
        <v>36</v>
      </c>
      <c r="K1" s="17" t="s">
        <v>37</v>
      </c>
      <c r="L1" s="17" t="s">
        <v>38</v>
      </c>
      <c r="M1" s="17" t="s">
        <v>39</v>
      </c>
    </row>
    <row r="2" spans="1:13" x14ac:dyDescent="0.25">
      <c r="B2" s="10" t="s">
        <v>3</v>
      </c>
      <c r="C2" s="18">
        <v>2000</v>
      </c>
      <c r="D2" s="16">
        <v>10</v>
      </c>
      <c r="E2" s="16">
        <v>15</v>
      </c>
      <c r="F2" s="16">
        <v>8</v>
      </c>
      <c r="G2" s="16">
        <v>25</v>
      </c>
      <c r="H2" s="16">
        <v>12</v>
      </c>
      <c r="I2" s="16">
        <v>3</v>
      </c>
      <c r="J2" s="16">
        <v>7</v>
      </c>
      <c r="K2" s="16">
        <v>28</v>
      </c>
      <c r="L2" s="16">
        <v>42</v>
      </c>
      <c r="M2" s="16">
        <v>4</v>
      </c>
    </row>
    <row r="3" spans="1:13" x14ac:dyDescent="0.25">
      <c r="B3" s="10" t="s">
        <v>5</v>
      </c>
      <c r="C3" s="18">
        <v>32000</v>
      </c>
      <c r="D3" s="16">
        <v>120</v>
      </c>
      <c r="E3" s="16">
        <v>98</v>
      </c>
      <c r="F3" s="16">
        <v>56</v>
      </c>
      <c r="G3" s="16">
        <v>128</v>
      </c>
      <c r="H3" s="16">
        <v>87</v>
      </c>
      <c r="I3" s="16">
        <v>16</v>
      </c>
      <c r="J3" s="16">
        <v>42</v>
      </c>
      <c r="K3" s="16">
        <v>212</v>
      </c>
      <c r="L3" s="16">
        <v>167</v>
      </c>
      <c r="M3" s="16">
        <v>180</v>
      </c>
    </row>
    <row r="4" spans="1:13" x14ac:dyDescent="0.25">
      <c r="B4" s="10" t="s">
        <v>22</v>
      </c>
      <c r="C4" s="18">
        <v>27000</v>
      </c>
      <c r="D4" s="16">
        <v>124</v>
      </c>
      <c r="E4" s="16">
        <v>100</v>
      </c>
      <c r="F4" s="16">
        <f t="shared" ref="F4:J4" si="0">F2+F3</f>
        <v>64</v>
      </c>
      <c r="G4" s="16">
        <v>150</v>
      </c>
      <c r="H4" s="16">
        <v>92</v>
      </c>
      <c r="I4" s="16">
        <v>18</v>
      </c>
      <c r="J4" s="16">
        <f t="shared" si="0"/>
        <v>49</v>
      </c>
      <c r="K4" s="16">
        <v>198</v>
      </c>
      <c r="L4" s="16">
        <v>200</v>
      </c>
      <c r="M4" s="16">
        <v>178</v>
      </c>
    </row>
    <row r="5" spans="1:13" x14ac:dyDescent="0.25">
      <c r="B5" s="10" t="s">
        <v>7</v>
      </c>
      <c r="C5" s="18">
        <v>300</v>
      </c>
      <c r="D5" s="22">
        <v>2</v>
      </c>
      <c r="E5" s="16">
        <v>3</v>
      </c>
      <c r="F5" s="19">
        <v>0</v>
      </c>
      <c r="G5" s="16">
        <v>6</v>
      </c>
      <c r="H5" s="16">
        <v>2</v>
      </c>
      <c r="I5" s="19">
        <v>0</v>
      </c>
      <c r="J5" s="19">
        <v>0</v>
      </c>
      <c r="K5" s="16">
        <v>4</v>
      </c>
      <c r="L5" s="16">
        <v>7</v>
      </c>
      <c r="M5" s="16">
        <v>5</v>
      </c>
    </row>
    <row r="6" spans="1:13" x14ac:dyDescent="0.25">
      <c r="B6" s="10" t="s">
        <v>21</v>
      </c>
      <c r="C6" s="18">
        <v>200000</v>
      </c>
      <c r="D6" s="22">
        <v>34</v>
      </c>
      <c r="E6" s="16">
        <v>116</v>
      </c>
      <c r="F6" s="16">
        <v>404</v>
      </c>
      <c r="G6" s="16">
        <v>239</v>
      </c>
      <c r="H6" s="16">
        <v>98</v>
      </c>
      <c r="I6" s="16">
        <v>56</v>
      </c>
      <c r="J6" s="16">
        <v>23</v>
      </c>
      <c r="K6" s="16">
        <v>193</v>
      </c>
      <c r="L6" s="16">
        <v>89</v>
      </c>
      <c r="M6" s="16">
        <v>323</v>
      </c>
    </row>
    <row r="7" spans="1:13" x14ac:dyDescent="0.25">
      <c r="B7" s="10" t="s">
        <v>8</v>
      </c>
      <c r="C7" s="18">
        <v>100</v>
      </c>
      <c r="D7" s="22">
        <v>1</v>
      </c>
      <c r="E7" s="19">
        <v>0</v>
      </c>
      <c r="F7" s="19">
        <v>0</v>
      </c>
      <c r="G7" s="16">
        <v>2</v>
      </c>
      <c r="H7" s="19">
        <v>0</v>
      </c>
      <c r="I7" s="19">
        <v>0</v>
      </c>
      <c r="J7" s="19">
        <v>0</v>
      </c>
      <c r="K7" s="16">
        <v>3</v>
      </c>
      <c r="L7" s="16">
        <v>4</v>
      </c>
      <c r="M7" s="19">
        <v>0</v>
      </c>
    </row>
    <row r="8" spans="1:13" x14ac:dyDescent="0.25">
      <c r="B8" s="10" t="s">
        <v>9</v>
      </c>
      <c r="C8" s="18">
        <v>50</v>
      </c>
      <c r="D8" s="22">
        <v>2</v>
      </c>
      <c r="E8" s="16">
        <v>3</v>
      </c>
      <c r="F8" s="19">
        <v>0</v>
      </c>
      <c r="G8" s="16">
        <v>1</v>
      </c>
      <c r="H8" s="19">
        <v>0</v>
      </c>
      <c r="I8" s="19">
        <v>0</v>
      </c>
      <c r="J8" s="16">
        <v>1</v>
      </c>
      <c r="K8" s="16">
        <v>7</v>
      </c>
      <c r="L8" s="16">
        <v>2</v>
      </c>
      <c r="M8" s="19">
        <v>0</v>
      </c>
    </row>
    <row r="9" spans="1:13" x14ac:dyDescent="0.25">
      <c r="B9" s="10" t="s">
        <v>20</v>
      </c>
      <c r="C9" s="18">
        <v>800</v>
      </c>
      <c r="D9" s="22">
        <v>4</v>
      </c>
      <c r="E9" s="16">
        <v>15</v>
      </c>
      <c r="F9" s="19">
        <v>0</v>
      </c>
      <c r="G9" s="16">
        <v>7</v>
      </c>
      <c r="H9" s="22">
        <v>9</v>
      </c>
      <c r="I9" s="19">
        <v>0</v>
      </c>
      <c r="J9" s="19">
        <v>0</v>
      </c>
      <c r="K9" s="16">
        <v>0</v>
      </c>
      <c r="L9" s="16">
        <v>0</v>
      </c>
      <c r="M9" s="16">
        <v>0</v>
      </c>
    </row>
    <row r="10" spans="1:13" x14ac:dyDescent="0.25">
      <c r="B10" s="10" t="s">
        <v>19</v>
      </c>
      <c r="C10" s="18">
        <v>500</v>
      </c>
      <c r="D10" s="22">
        <v>0</v>
      </c>
      <c r="E10" s="16">
        <v>3</v>
      </c>
      <c r="F10" s="19">
        <v>2</v>
      </c>
      <c r="G10" s="16">
        <v>4</v>
      </c>
      <c r="H10" s="22">
        <v>0</v>
      </c>
      <c r="I10" s="19">
        <v>5</v>
      </c>
      <c r="J10" s="16">
        <v>7</v>
      </c>
      <c r="K10" s="16">
        <v>0</v>
      </c>
      <c r="L10" s="16">
        <v>0</v>
      </c>
      <c r="M10" s="16">
        <v>12</v>
      </c>
    </row>
    <row r="11" spans="1:13" x14ac:dyDescent="0.25">
      <c r="B11" s="10" t="s">
        <v>10</v>
      </c>
      <c r="C11" s="18">
        <v>150</v>
      </c>
      <c r="D11" s="19"/>
      <c r="E11" s="19"/>
      <c r="F11" s="19"/>
      <c r="G11" s="16">
        <v>2</v>
      </c>
      <c r="H11" s="19"/>
      <c r="I11" s="19"/>
      <c r="J11" s="19"/>
      <c r="K11" s="16">
        <v>1</v>
      </c>
      <c r="L11" s="16">
        <v>4</v>
      </c>
      <c r="M11" s="19"/>
    </row>
    <row r="12" spans="1:13" x14ac:dyDescent="0.25">
      <c r="B12" s="10" t="s">
        <v>11</v>
      </c>
      <c r="C12" s="18">
        <v>20</v>
      </c>
      <c r="D12" s="19"/>
      <c r="E12" s="19"/>
      <c r="F12" s="19"/>
      <c r="G12" s="16">
        <v>2</v>
      </c>
      <c r="H12" s="19"/>
      <c r="I12" s="19"/>
      <c r="J12" s="19"/>
      <c r="K12" s="16">
        <v>1</v>
      </c>
      <c r="L12" s="16">
        <v>4</v>
      </c>
      <c r="M12" s="19"/>
    </row>
    <row r="13" spans="1:13" x14ac:dyDescent="0.25">
      <c r="B13" s="10" t="s">
        <v>12</v>
      </c>
      <c r="C13" s="18">
        <v>250</v>
      </c>
      <c r="D13" s="19"/>
      <c r="E13" s="19"/>
      <c r="F13" s="19"/>
      <c r="G13" s="16">
        <v>2</v>
      </c>
      <c r="H13" s="19"/>
      <c r="I13" s="19"/>
      <c r="J13" s="19"/>
      <c r="K13" s="16">
        <v>1</v>
      </c>
      <c r="L13" s="16">
        <v>4</v>
      </c>
      <c r="M13" s="19"/>
    </row>
    <row r="14" spans="1:13" x14ac:dyDescent="0.25">
      <c r="B14" s="10" t="s">
        <v>13</v>
      </c>
      <c r="C14" s="18">
        <v>100</v>
      </c>
      <c r="D14" s="19"/>
      <c r="E14" s="19"/>
      <c r="F14" s="19"/>
      <c r="G14" s="16">
        <v>2</v>
      </c>
      <c r="H14" s="19"/>
      <c r="I14" s="19"/>
      <c r="J14" s="19"/>
      <c r="K14" s="16">
        <v>1</v>
      </c>
      <c r="L14" s="16">
        <v>4</v>
      </c>
      <c r="M14" s="19"/>
    </row>
    <row r="15" spans="1:13" x14ac:dyDescent="0.25">
      <c r="B15" s="10" t="s">
        <v>14</v>
      </c>
      <c r="C15" s="18">
        <v>800</v>
      </c>
      <c r="D15" s="19">
        <v>4</v>
      </c>
      <c r="E15" s="19">
        <v>3</v>
      </c>
      <c r="F15" s="19">
        <v>1</v>
      </c>
      <c r="G15" s="16">
        <v>4</v>
      </c>
      <c r="H15" s="19">
        <v>2</v>
      </c>
      <c r="I15" s="19">
        <v>0</v>
      </c>
      <c r="J15" s="19">
        <v>6</v>
      </c>
      <c r="K15" s="16">
        <v>0</v>
      </c>
      <c r="L15" s="16">
        <v>9</v>
      </c>
      <c r="M15" s="19">
        <v>0</v>
      </c>
    </row>
    <row r="16" spans="1:13" x14ac:dyDescent="0.25">
      <c r="B16" s="10" t="s">
        <v>15</v>
      </c>
      <c r="C16" s="18">
        <v>200</v>
      </c>
      <c r="D16" s="19">
        <v>0</v>
      </c>
      <c r="E16" s="19">
        <v>1</v>
      </c>
      <c r="F16" s="19">
        <v>0</v>
      </c>
      <c r="G16" s="16">
        <v>1</v>
      </c>
      <c r="H16" s="19">
        <v>0</v>
      </c>
      <c r="I16" s="19">
        <v>0</v>
      </c>
      <c r="J16" s="19">
        <v>3</v>
      </c>
      <c r="K16" s="16">
        <v>0</v>
      </c>
      <c r="L16" s="16">
        <v>4</v>
      </c>
      <c r="M16" s="19">
        <v>0</v>
      </c>
    </row>
    <row r="17" spans="2:13" x14ac:dyDescent="0.25">
      <c r="B17" s="10" t="s">
        <v>16</v>
      </c>
      <c r="C17" s="18">
        <v>600</v>
      </c>
      <c r="D17" s="19">
        <v>4</v>
      </c>
      <c r="E17" s="19">
        <v>2</v>
      </c>
      <c r="F17" s="19">
        <v>1</v>
      </c>
      <c r="G17" s="16">
        <v>3</v>
      </c>
      <c r="H17" s="19">
        <v>2</v>
      </c>
      <c r="I17" s="19">
        <v>0</v>
      </c>
      <c r="J17" s="19">
        <v>3</v>
      </c>
      <c r="K17" s="16">
        <v>0</v>
      </c>
      <c r="L17" s="16">
        <v>5</v>
      </c>
      <c r="M17" s="1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5" sqref="I5"/>
    </sheetView>
  </sheetViews>
  <sheetFormatPr defaultRowHeight="15" x14ac:dyDescent="0.25"/>
  <cols>
    <col min="1" max="1" width="35.140625" customWidth="1"/>
    <col min="2" max="2" width="44.42578125" bestFit="1" customWidth="1"/>
    <col min="3" max="5" width="14.140625" style="3" customWidth="1"/>
    <col min="6" max="6" width="11.85546875" customWidth="1"/>
  </cols>
  <sheetData>
    <row r="1" spans="1:6" s="24" customFormat="1" ht="60" x14ac:dyDescent="0.25">
      <c r="A1" s="20" t="s">
        <v>57</v>
      </c>
      <c r="B1" s="6" t="s">
        <v>27</v>
      </c>
      <c r="C1" s="9" t="s">
        <v>53</v>
      </c>
      <c r="D1" s="9" t="s">
        <v>54</v>
      </c>
      <c r="E1" s="9" t="s">
        <v>55</v>
      </c>
      <c r="F1" s="6" t="s">
        <v>58</v>
      </c>
    </row>
    <row r="2" spans="1:6" x14ac:dyDescent="0.25">
      <c r="B2" s="10" t="s">
        <v>40</v>
      </c>
      <c r="C2" s="19">
        <v>2345</v>
      </c>
      <c r="D2" s="19">
        <v>1684.8</v>
      </c>
      <c r="E2" s="19">
        <v>1425.6</v>
      </c>
      <c r="F2" s="25">
        <v>7.0000000000000007E-2</v>
      </c>
    </row>
    <row r="3" spans="1:6" x14ac:dyDescent="0.25">
      <c r="B3" s="10" t="s">
        <v>41</v>
      </c>
      <c r="C3" s="19">
        <v>2472</v>
      </c>
      <c r="D3" s="19">
        <v>1903.2</v>
      </c>
      <c r="E3" s="19">
        <v>1610.4</v>
      </c>
      <c r="F3" s="25">
        <v>0.2</v>
      </c>
    </row>
    <row r="4" spans="1:6" x14ac:dyDescent="0.25">
      <c r="B4" s="10" t="s">
        <v>42</v>
      </c>
      <c r="C4" s="19">
        <v>2472</v>
      </c>
      <c r="D4" s="19">
        <v>1903.2</v>
      </c>
      <c r="E4" s="19">
        <v>1610.4</v>
      </c>
      <c r="F4" s="25">
        <v>0.2</v>
      </c>
    </row>
    <row r="5" spans="1:6" x14ac:dyDescent="0.25">
      <c r="B5" s="10" t="s">
        <v>43</v>
      </c>
      <c r="C5" s="19">
        <v>2308</v>
      </c>
      <c r="D5" s="19">
        <v>1872</v>
      </c>
      <c r="E5" s="19">
        <v>1584</v>
      </c>
      <c r="F5" s="25">
        <v>0.1</v>
      </c>
    </row>
    <row r="6" spans="1:6" x14ac:dyDescent="0.25">
      <c r="B6" s="10" t="s">
        <v>44</v>
      </c>
      <c r="C6" s="19">
        <v>2308</v>
      </c>
      <c r="D6" s="19">
        <v>1872</v>
      </c>
      <c r="E6" s="19">
        <v>1584</v>
      </c>
      <c r="F6" s="25">
        <v>0.05</v>
      </c>
    </row>
    <row r="7" spans="1:6" x14ac:dyDescent="0.25">
      <c r="B7" s="10" t="s">
        <v>45</v>
      </c>
      <c r="C7" s="19">
        <v>21933</v>
      </c>
      <c r="D7" s="19">
        <v>17222.400000000001</v>
      </c>
      <c r="E7" s="19">
        <v>14572.8</v>
      </c>
      <c r="F7" s="25">
        <v>0.2</v>
      </c>
    </row>
    <row r="8" spans="1:6" x14ac:dyDescent="0.25">
      <c r="B8" s="10" t="s">
        <v>46</v>
      </c>
      <c r="C8" s="19">
        <v>7755</v>
      </c>
      <c r="D8" s="19">
        <v>6396</v>
      </c>
      <c r="E8" s="19">
        <v>5412</v>
      </c>
      <c r="F8" s="25">
        <v>0.2</v>
      </c>
    </row>
    <row r="9" spans="1:6" x14ac:dyDescent="0.25">
      <c r="B9" s="10" t="s">
        <v>47</v>
      </c>
      <c r="C9" s="19">
        <v>4484</v>
      </c>
      <c r="D9" s="19">
        <v>3525.6</v>
      </c>
      <c r="E9" s="19">
        <v>2983.2</v>
      </c>
      <c r="F9" s="25">
        <v>0.2</v>
      </c>
    </row>
    <row r="10" spans="1:6" x14ac:dyDescent="0.25">
      <c r="B10" s="10" t="s">
        <v>48</v>
      </c>
      <c r="C10" s="19">
        <v>32010</v>
      </c>
      <c r="D10" s="19">
        <v>19032</v>
      </c>
      <c r="E10" s="19">
        <v>16104</v>
      </c>
      <c r="F10" s="25">
        <v>0.2</v>
      </c>
    </row>
    <row r="11" spans="1:6" x14ac:dyDescent="0.25">
      <c r="B11" s="10" t="s">
        <v>49</v>
      </c>
      <c r="C11" s="19">
        <v>23626</v>
      </c>
      <c r="D11" s="19">
        <v>18720</v>
      </c>
      <c r="E11" s="19">
        <v>15840</v>
      </c>
      <c r="F11" s="25">
        <v>0.2</v>
      </c>
    </row>
    <row r="12" spans="1:6" x14ac:dyDescent="0.25">
      <c r="B12" s="10" t="s">
        <v>50</v>
      </c>
      <c r="C12" s="19">
        <v>1881</v>
      </c>
      <c r="D12" s="19">
        <v>1528.8</v>
      </c>
      <c r="E12" s="19">
        <v>1293.5999999999999</v>
      </c>
      <c r="F12" s="25">
        <v>0.2</v>
      </c>
    </row>
    <row r="13" spans="1:6" x14ac:dyDescent="0.25">
      <c r="B13" s="10" t="s">
        <v>51</v>
      </c>
      <c r="C13" s="19">
        <v>458</v>
      </c>
      <c r="D13" s="19">
        <v>374.4</v>
      </c>
      <c r="E13" s="19">
        <v>316.8</v>
      </c>
      <c r="F13" s="25">
        <v>0.1</v>
      </c>
    </row>
    <row r="14" spans="1:6" x14ac:dyDescent="0.25">
      <c r="B14" s="10" t="s">
        <v>52</v>
      </c>
      <c r="C14" s="19">
        <v>71989</v>
      </c>
      <c r="D14" s="19">
        <v>55411.199999999997</v>
      </c>
      <c r="E14" s="19">
        <v>46886.400000000001</v>
      </c>
      <c r="F14" s="25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Задание</vt:lpstr>
      <vt:lpstr>Для заказа упаковки</vt:lpstr>
      <vt:lpstr>Для распределения упаковки</vt:lpstr>
      <vt:lpstr>Для заказа ДО</vt:lpstr>
    </vt:vector>
  </TitlesOfParts>
  <Company>hpdd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Данильчук Надежда В.</dc:creator>
  <cp:lastModifiedBy>Дворец Никита Никитович</cp:lastModifiedBy>
  <dcterms:created xsi:type="dcterms:W3CDTF">2021-07-30T09:51:13Z</dcterms:created>
  <dcterms:modified xsi:type="dcterms:W3CDTF">2021-08-17T09:55:56Z</dcterms:modified>
</cp:coreProperties>
</file>