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3BFE0735-FEF4-4F2C-86B0-B390611D31E6}" xr6:coauthVersionLast="47" xr6:coauthVersionMax="47" xr10:uidLastSave="{00000000-0000-0000-0000-000000000000}"/>
  <bookViews>
    <workbookView xWindow="975" yWindow="-120" windowWidth="37545" windowHeight="16440" xr2:uid="{E5F1CA03-FDAB-4F78-848C-3ABEE68773BB}"/>
  </bookViews>
  <sheets>
    <sheet name="Расчет вентилятора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5" i="1" l="1" a="1"/>
  <c r="O85" i="1"/>
  <c r="P85" i="1" a="1"/>
  <c r="P85" i="1" s="1"/>
  <c r="Q85" i="1" a="1"/>
  <c r="Q85" i="1"/>
  <c r="R85" i="1" a="1"/>
  <c r="R85" i="1" s="1"/>
  <c r="U85" i="1" s="1"/>
  <c r="S85" i="1" a="1"/>
  <c r="S85" i="1" s="1"/>
  <c r="O84" i="1" a="1"/>
  <c r="O84" i="1" s="1"/>
  <c r="P84" i="1" a="1"/>
  <c r="P84" i="1" s="1"/>
  <c r="Q84" i="1" a="1"/>
  <c r="Q84" i="1" s="1"/>
  <c r="R84" i="1" a="1"/>
  <c r="R84" i="1" s="1"/>
  <c r="U84" i="1" s="1"/>
  <c r="S84" i="1" a="1"/>
  <c r="S84" i="1" s="1"/>
  <c r="V84" i="1" s="1"/>
  <c r="O83" i="1" a="1"/>
  <c r="O83" i="1"/>
  <c r="P83" i="1" a="1"/>
  <c r="P83" i="1" s="1"/>
  <c r="Q83" i="1" a="1"/>
  <c r="Q83" i="1" s="1"/>
  <c r="R83" i="1" a="1"/>
  <c r="R83" i="1" s="1"/>
  <c r="S83" i="1" a="1"/>
  <c r="S83" i="1" s="1"/>
  <c r="V83" i="1" s="1"/>
  <c r="O82" i="1" a="1"/>
  <c r="O82" i="1" s="1"/>
  <c r="P82" i="1" a="1"/>
  <c r="P82" i="1" s="1"/>
  <c r="Q82" i="1" a="1"/>
  <c r="Q82" i="1" s="1"/>
  <c r="R82" i="1" a="1"/>
  <c r="R82" i="1" s="1"/>
  <c r="U82" i="1" s="1"/>
  <c r="S82" i="1" a="1"/>
  <c r="S82" i="1" s="1"/>
  <c r="V82" i="1" s="1"/>
  <c r="O81" i="1" a="1"/>
  <c r="O81" i="1" s="1"/>
  <c r="P81" i="1" a="1"/>
  <c r="P81" i="1" s="1"/>
  <c r="Q81" i="1" a="1"/>
  <c r="Q81" i="1"/>
  <c r="R81" i="1" a="1"/>
  <c r="R81" i="1" s="1"/>
  <c r="U81" i="1" s="1"/>
  <c r="S81" i="1" a="1"/>
  <c r="S81" i="1" s="1"/>
  <c r="V81" i="1" s="1"/>
  <c r="O80" i="1" a="1"/>
  <c r="O80" i="1" s="1"/>
  <c r="P80" i="1" a="1"/>
  <c r="P80" i="1" s="1"/>
  <c r="Q80" i="1" a="1"/>
  <c r="Q80" i="1" s="1"/>
  <c r="R80" i="1" a="1"/>
  <c r="R80" i="1" s="1"/>
  <c r="S80" i="1" a="1"/>
  <c r="S80" i="1" s="1"/>
  <c r="V80" i="1" s="1"/>
  <c r="O79" i="1" a="1"/>
  <c r="O79" i="1" s="1"/>
  <c r="P79" i="1" a="1"/>
  <c r="P79" i="1" s="1"/>
  <c r="Q79" i="1" a="1"/>
  <c r="Q79" i="1" s="1"/>
  <c r="R79" i="1" a="1"/>
  <c r="R79" i="1"/>
  <c r="S79" i="1" a="1"/>
  <c r="S79" i="1" s="1"/>
  <c r="V79" i="1" s="1"/>
  <c r="O78" i="1" a="1"/>
  <c r="O78" i="1" s="1"/>
  <c r="P78" i="1" a="1"/>
  <c r="P78" i="1" s="1"/>
  <c r="Q78" i="1" a="1"/>
  <c r="Q78" i="1" s="1"/>
  <c r="R78" i="1" a="1"/>
  <c r="R78" i="1" s="1"/>
  <c r="U78" i="1" s="1"/>
  <c r="S78" i="1" a="1"/>
  <c r="S78" i="1" s="1"/>
  <c r="V78" i="1" s="1"/>
  <c r="O77" i="1" a="1"/>
  <c r="O77" i="1"/>
  <c r="P77" i="1" a="1"/>
  <c r="P77" i="1" s="1"/>
  <c r="Q77" i="1" a="1"/>
  <c r="Q77" i="1" s="1"/>
  <c r="R77" i="1" a="1"/>
  <c r="R77" i="1" s="1"/>
  <c r="S77" i="1" a="1"/>
  <c r="S77" i="1" s="1"/>
  <c r="V77" i="1" s="1"/>
  <c r="O76" i="1" a="1"/>
  <c r="O76" i="1"/>
  <c r="P76" i="1" a="1"/>
  <c r="P76" i="1" s="1"/>
  <c r="Q76" i="1" a="1"/>
  <c r="Q76" i="1" s="1"/>
  <c r="R76" i="1" a="1"/>
  <c r="R76" i="1" s="1"/>
  <c r="S76" i="1" a="1"/>
  <c r="S76" i="1" s="1"/>
  <c r="V76" i="1" s="1"/>
  <c r="O75" i="1" a="1"/>
  <c r="O75" i="1" s="1"/>
  <c r="P75" i="1" a="1"/>
  <c r="P75" i="1" s="1"/>
  <c r="Q75" i="1" a="1"/>
  <c r="Q75" i="1" s="1"/>
  <c r="R75" i="1" a="1"/>
  <c r="R75" i="1" s="1"/>
  <c r="U75" i="1" s="1"/>
  <c r="S75" i="1" a="1"/>
  <c r="S75" i="1" s="1"/>
  <c r="V75" i="1" s="1"/>
  <c r="O74" i="1" a="1"/>
  <c r="O74" i="1" s="1"/>
  <c r="P74" i="1" a="1"/>
  <c r="P74" i="1" s="1"/>
  <c r="Q74" i="1" a="1"/>
  <c r="Q74" i="1" s="1"/>
  <c r="R74" i="1" a="1"/>
  <c r="R74" i="1" s="1"/>
  <c r="U74" i="1" s="1"/>
  <c r="S74" i="1" a="1"/>
  <c r="S74" i="1" s="1"/>
  <c r="V74" i="1" s="1"/>
  <c r="O73" i="1" a="1"/>
  <c r="O73" i="1" s="1"/>
  <c r="P73" i="1" a="1"/>
  <c r="P73" i="1" s="1"/>
  <c r="Q73" i="1" a="1"/>
  <c r="Q73" i="1" s="1"/>
  <c r="R73" i="1" a="1"/>
  <c r="R73" i="1" s="1"/>
  <c r="U73" i="1" s="1"/>
  <c r="S73" i="1" a="1"/>
  <c r="S73" i="1" s="1"/>
  <c r="V73" i="1" s="1"/>
  <c r="O72" i="1" a="1"/>
  <c r="O72" i="1"/>
  <c r="P72" i="1" a="1"/>
  <c r="P72" i="1" s="1"/>
  <c r="Q72" i="1" a="1"/>
  <c r="Q72" i="1" s="1"/>
  <c r="R72" i="1" a="1"/>
  <c r="R72" i="1" s="1"/>
  <c r="U72" i="1" s="1"/>
  <c r="S72" i="1" a="1"/>
  <c r="S72" i="1" s="1"/>
  <c r="V72" i="1" s="1"/>
  <c r="O71" i="1" a="1"/>
  <c r="O71" i="1" s="1"/>
  <c r="P71" i="1" a="1"/>
  <c r="P71" i="1"/>
  <c r="Q71" i="1" a="1"/>
  <c r="Q71" i="1" s="1"/>
  <c r="R71" i="1" a="1"/>
  <c r="R71" i="1" s="1"/>
  <c r="U71" i="1" s="1"/>
  <c r="S71" i="1" a="1"/>
  <c r="S71" i="1" s="1"/>
  <c r="V71" i="1" s="1"/>
  <c r="O70" i="1" a="1"/>
  <c r="O70" i="1" s="1"/>
  <c r="P70" i="1" a="1"/>
  <c r="P70" i="1" s="1"/>
  <c r="Q70" i="1" a="1"/>
  <c r="Q70" i="1" s="1"/>
  <c r="R70" i="1" a="1"/>
  <c r="R70" i="1" s="1"/>
  <c r="U70" i="1" s="1"/>
  <c r="S70" i="1" a="1"/>
  <c r="S70" i="1" s="1"/>
  <c r="V70" i="1" s="1"/>
  <c r="O69" i="1" a="1"/>
  <c r="O69" i="1" s="1"/>
  <c r="P69" i="1" a="1"/>
  <c r="P69" i="1" s="1"/>
  <c r="Q69" i="1" a="1"/>
  <c r="Q69" i="1"/>
  <c r="R69" i="1" a="1"/>
  <c r="R69" i="1" s="1"/>
  <c r="U69" i="1" s="1"/>
  <c r="S69" i="1" a="1"/>
  <c r="S69" i="1" s="1"/>
  <c r="V69" i="1" s="1"/>
  <c r="O68" i="1" a="1"/>
  <c r="O68" i="1" s="1"/>
  <c r="P68" i="1" a="1"/>
  <c r="P68" i="1" s="1"/>
  <c r="Q68" i="1" a="1"/>
  <c r="Q68" i="1" s="1"/>
  <c r="R68" i="1" a="1"/>
  <c r="R68" i="1" s="1"/>
  <c r="S68" i="1" a="1"/>
  <c r="S68" i="1" s="1"/>
  <c r="V68" i="1" s="1"/>
  <c r="O3" i="1" a="1"/>
  <c r="O3" i="1" s="1"/>
  <c r="P3" i="1" a="1"/>
  <c r="P3" i="1" s="1"/>
  <c r="Q3" i="1" a="1"/>
  <c r="Q3" i="1" s="1"/>
  <c r="R3" i="1" a="1"/>
  <c r="R3" i="1"/>
  <c r="U3" i="1" s="1"/>
  <c r="S3" i="1" a="1"/>
  <c r="S3" i="1" s="1"/>
  <c r="V3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V4" i="1" s="1"/>
  <c r="O5" i="1" a="1"/>
  <c r="O5" i="1" s="1"/>
  <c r="P5" i="1" a="1"/>
  <c r="P5" i="1" s="1"/>
  <c r="Q5" i="1" a="1"/>
  <c r="Q5" i="1" s="1"/>
  <c r="R5" i="1" a="1"/>
  <c r="R5" i="1" s="1"/>
  <c r="S5" i="1" a="1"/>
  <c r="S5" i="1" s="1"/>
  <c r="V5" i="1" s="1"/>
  <c r="O6" i="1" a="1"/>
  <c r="O6" i="1" s="1"/>
  <c r="P6" i="1" a="1"/>
  <c r="P6" i="1" s="1"/>
  <c r="Q6" i="1" a="1"/>
  <c r="Q6" i="1" s="1"/>
  <c r="R6" i="1" a="1"/>
  <c r="R6" i="1" s="1"/>
  <c r="S6" i="1" a="1"/>
  <c r="S6" i="1" s="1"/>
  <c r="V6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V7" i="1" s="1"/>
  <c r="O8" i="1" a="1"/>
  <c r="O8" i="1" s="1"/>
  <c r="P8" i="1" a="1"/>
  <c r="P8" i="1" s="1"/>
  <c r="Q8" i="1" a="1"/>
  <c r="Q8" i="1" s="1"/>
  <c r="R8" i="1" a="1"/>
  <c r="R8" i="1" s="1"/>
  <c r="U8" i="1" s="1"/>
  <c r="S8" i="1" a="1"/>
  <c r="S8" i="1" s="1"/>
  <c r="V8" i="1" s="1"/>
  <c r="O9" i="1" a="1"/>
  <c r="O9" i="1" s="1"/>
  <c r="P9" i="1" a="1"/>
  <c r="P9" i="1" s="1"/>
  <c r="Q9" i="1" a="1"/>
  <c r="Q9" i="1" s="1"/>
  <c r="R9" i="1" a="1"/>
  <c r="R9" i="1" s="1"/>
  <c r="T9" i="1" s="1"/>
  <c r="S9" i="1" a="1"/>
  <c r="S9" i="1" s="1"/>
  <c r="V9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V10" i="1" s="1"/>
  <c r="O11" i="1" a="1"/>
  <c r="O11" i="1" s="1"/>
  <c r="P11" i="1" a="1"/>
  <c r="P11" i="1"/>
  <c r="Q11" i="1" a="1"/>
  <c r="Q11" i="1" s="1"/>
  <c r="R11" i="1" a="1"/>
  <c r="R11" i="1" s="1"/>
  <c r="S11" i="1" a="1"/>
  <c r="S11" i="1" s="1"/>
  <c r="V11" i="1" s="1"/>
  <c r="O12" i="1" a="1"/>
  <c r="O12" i="1" s="1"/>
  <c r="P12" i="1" a="1"/>
  <c r="P12" i="1" s="1"/>
  <c r="Q12" i="1" a="1"/>
  <c r="Q12" i="1" s="1"/>
  <c r="R12" i="1" a="1"/>
  <c r="R12" i="1" s="1"/>
  <c r="U12" i="1" s="1"/>
  <c r="S12" i="1" a="1"/>
  <c r="S12" i="1"/>
  <c r="V12" i="1" s="1"/>
  <c r="O13" i="1" a="1"/>
  <c r="O13" i="1" s="1"/>
  <c r="P13" i="1" a="1"/>
  <c r="P13" i="1" s="1"/>
  <c r="Q13" i="1" a="1"/>
  <c r="Q13" i="1" s="1"/>
  <c r="R13" i="1" a="1"/>
  <c r="R13" i="1" s="1"/>
  <c r="U13" i="1" s="1"/>
  <c r="S13" i="1" a="1"/>
  <c r="S13" i="1" s="1"/>
  <c r="V13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V14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V15" i="1" s="1"/>
  <c r="O16" i="1" a="1"/>
  <c r="O16" i="1" s="1"/>
  <c r="P16" i="1" a="1"/>
  <c r="P16" i="1" s="1"/>
  <c r="Q16" i="1" a="1"/>
  <c r="Q16" i="1" s="1"/>
  <c r="R16" i="1" a="1"/>
  <c r="R16" i="1" s="1"/>
  <c r="S16" i="1" a="1"/>
  <c r="S16" i="1" s="1"/>
  <c r="V16" i="1" s="1"/>
  <c r="O17" i="1" a="1"/>
  <c r="O17" i="1" s="1"/>
  <c r="P17" i="1" a="1"/>
  <c r="P17" i="1" s="1"/>
  <c r="Q17" i="1" a="1"/>
  <c r="Q17" i="1" s="1"/>
  <c r="R17" i="1" a="1"/>
  <c r="R17" i="1" s="1"/>
  <c r="T17" i="1" s="1"/>
  <c r="S17" i="1" a="1"/>
  <c r="S17" i="1" s="1"/>
  <c r="V17" i="1" s="1"/>
  <c r="O18" i="1" a="1"/>
  <c r="O18" i="1" s="1"/>
  <c r="P18" i="1" a="1"/>
  <c r="P18" i="1" s="1"/>
  <c r="Q18" i="1" a="1"/>
  <c r="Q18" i="1" s="1"/>
  <c r="R18" i="1" a="1"/>
  <c r="R18" i="1" s="1"/>
  <c r="S18" i="1" a="1"/>
  <c r="S18" i="1" s="1"/>
  <c r="V18" i="1" s="1"/>
  <c r="O19" i="1" a="1"/>
  <c r="O19" i="1" s="1"/>
  <c r="P19" i="1" a="1"/>
  <c r="P19" i="1" s="1"/>
  <c r="Q19" i="1" a="1"/>
  <c r="Q19" i="1" s="1"/>
  <c r="R19" i="1" a="1"/>
  <c r="R19" i="1" s="1"/>
  <c r="U19" i="1" s="1"/>
  <c r="S19" i="1" a="1"/>
  <c r="S19" i="1" s="1"/>
  <c r="V19" i="1" s="1"/>
  <c r="O20" i="1" a="1"/>
  <c r="O20" i="1" s="1"/>
  <c r="P20" i="1" a="1"/>
  <c r="P20" i="1" s="1"/>
  <c r="Q20" i="1" a="1"/>
  <c r="Q20" i="1"/>
  <c r="R20" i="1" a="1"/>
  <c r="R20" i="1" s="1"/>
  <c r="S20" i="1" a="1"/>
  <c r="S20" i="1" s="1"/>
  <c r="V20" i="1" s="1"/>
  <c r="O21" i="1" a="1"/>
  <c r="O21" i="1" s="1"/>
  <c r="P21" i="1" a="1"/>
  <c r="P21" i="1" s="1"/>
  <c r="Q21" i="1" a="1"/>
  <c r="Q21" i="1" s="1"/>
  <c r="R21" i="1" a="1"/>
  <c r="R21" i="1" s="1"/>
  <c r="U21" i="1" s="1"/>
  <c r="S21" i="1" a="1"/>
  <c r="S21" i="1" s="1"/>
  <c r="V21" i="1" s="1"/>
  <c r="O22" i="1" a="1"/>
  <c r="O22" i="1" s="1"/>
  <c r="P22" i="1" a="1"/>
  <c r="P22" i="1" s="1"/>
  <c r="Q22" i="1" a="1"/>
  <c r="Q22" i="1"/>
  <c r="R22" i="1" a="1"/>
  <c r="R22" i="1" s="1"/>
  <c r="S22" i="1" a="1"/>
  <c r="S22" i="1" s="1"/>
  <c r="V22" i="1" s="1"/>
  <c r="O23" i="1" a="1"/>
  <c r="O23" i="1" s="1"/>
  <c r="P23" i="1" a="1"/>
  <c r="P23" i="1" s="1"/>
  <c r="Q23" i="1" a="1"/>
  <c r="Q23" i="1" s="1"/>
  <c r="R23" i="1" a="1"/>
  <c r="R23" i="1" s="1"/>
  <c r="S23" i="1" a="1"/>
  <c r="S23" i="1" s="1"/>
  <c r="V23" i="1" s="1"/>
  <c r="O24" i="1" a="1"/>
  <c r="O24" i="1" s="1"/>
  <c r="P24" i="1" a="1"/>
  <c r="P24" i="1" s="1"/>
  <c r="Q24" i="1" a="1"/>
  <c r="Q24" i="1" s="1"/>
  <c r="R24" i="1" a="1"/>
  <c r="R24" i="1" s="1"/>
  <c r="U24" i="1" s="1"/>
  <c r="S24" i="1" a="1"/>
  <c r="S24" i="1" s="1"/>
  <c r="V24" i="1" s="1"/>
  <c r="O25" i="1" a="1"/>
  <c r="O25" i="1" s="1"/>
  <c r="P25" i="1" a="1"/>
  <c r="P25" i="1"/>
  <c r="Q25" i="1" a="1"/>
  <c r="Q25" i="1" s="1"/>
  <c r="R25" i="1" a="1"/>
  <c r="R25" i="1" s="1"/>
  <c r="S25" i="1" a="1"/>
  <c r="S25" i="1" s="1"/>
  <c r="V25" i="1" s="1"/>
  <c r="O26" i="1" a="1"/>
  <c r="O26" i="1" s="1"/>
  <c r="P26" i="1" a="1"/>
  <c r="P26" i="1" s="1"/>
  <c r="Q26" i="1" a="1"/>
  <c r="Q26" i="1" s="1"/>
  <c r="R26" i="1" a="1"/>
  <c r="R26" i="1" s="1"/>
  <c r="S26" i="1" a="1"/>
  <c r="S26" i="1" s="1"/>
  <c r="V26" i="1" s="1"/>
  <c r="O27" i="1" a="1"/>
  <c r="O27" i="1" s="1"/>
  <c r="P27" i="1" a="1"/>
  <c r="P27" i="1" s="1"/>
  <c r="Q27" i="1" a="1"/>
  <c r="Q27" i="1" s="1"/>
  <c r="R27" i="1" a="1"/>
  <c r="R27" i="1" s="1"/>
  <c r="U27" i="1" s="1"/>
  <c r="S27" i="1" a="1"/>
  <c r="S27" i="1" s="1"/>
  <c r="V27" i="1" s="1"/>
  <c r="O28" i="1" a="1"/>
  <c r="O28" i="1" s="1"/>
  <c r="P28" i="1" a="1"/>
  <c r="P28" i="1" s="1"/>
  <c r="Q28" i="1" a="1"/>
  <c r="Q28" i="1" s="1"/>
  <c r="R28" i="1" a="1"/>
  <c r="R28" i="1" s="1"/>
  <c r="U28" i="1" s="1"/>
  <c r="S28" i="1" a="1"/>
  <c r="S28" i="1" s="1"/>
  <c r="V28" i="1" s="1"/>
  <c r="O29" i="1" a="1"/>
  <c r="O29" i="1" s="1"/>
  <c r="P29" i="1" a="1"/>
  <c r="P29" i="1" s="1"/>
  <c r="Q29" i="1" a="1"/>
  <c r="Q29" i="1" s="1"/>
  <c r="R29" i="1" a="1"/>
  <c r="R29" i="1" s="1"/>
  <c r="T29" i="1" s="1"/>
  <c r="S29" i="1" a="1"/>
  <c r="S29" i="1" s="1"/>
  <c r="V29" i="1" s="1"/>
  <c r="O30" i="1" a="1"/>
  <c r="O30" i="1"/>
  <c r="P30" i="1" a="1"/>
  <c r="P30" i="1" s="1"/>
  <c r="Q30" i="1" a="1"/>
  <c r="Q30" i="1" s="1"/>
  <c r="R30" i="1" a="1"/>
  <c r="R30" i="1" s="1"/>
  <c r="U30" i="1" s="1"/>
  <c r="S30" i="1" a="1"/>
  <c r="S30" i="1" s="1"/>
  <c r="V30" i="1" s="1"/>
  <c r="O31" i="1" a="1"/>
  <c r="O31" i="1" s="1"/>
  <c r="P31" i="1" a="1"/>
  <c r="P31" i="1" s="1"/>
  <c r="Q31" i="1" a="1"/>
  <c r="Q31" i="1" s="1"/>
  <c r="R31" i="1" a="1"/>
  <c r="R31" i="1" s="1"/>
  <c r="S31" i="1" a="1"/>
  <c r="S31" i="1" s="1"/>
  <c r="V31" i="1" s="1"/>
  <c r="O32" i="1" a="1"/>
  <c r="O32" i="1"/>
  <c r="P32" i="1" a="1"/>
  <c r="P32" i="1" s="1"/>
  <c r="Q32" i="1" a="1"/>
  <c r="Q32" i="1" s="1"/>
  <c r="R32" i="1" a="1"/>
  <c r="R32" i="1" s="1"/>
  <c r="U32" i="1" s="1"/>
  <c r="S32" i="1" a="1"/>
  <c r="S32" i="1" s="1"/>
  <c r="V32" i="1" s="1"/>
  <c r="O33" i="1" a="1"/>
  <c r="O33" i="1" s="1"/>
  <c r="P33" i="1" a="1"/>
  <c r="P33" i="1" s="1"/>
  <c r="Q33" i="1" a="1"/>
  <c r="Q33" i="1" s="1"/>
  <c r="R33" i="1" a="1"/>
  <c r="R33" i="1" s="1"/>
  <c r="S33" i="1" a="1"/>
  <c r="S33" i="1" s="1"/>
  <c r="V33" i="1" s="1"/>
  <c r="O34" i="1" a="1"/>
  <c r="O34" i="1" s="1"/>
  <c r="P34" i="1" a="1"/>
  <c r="P34" i="1" s="1"/>
  <c r="Q34" i="1" a="1"/>
  <c r="Q34" i="1" s="1"/>
  <c r="R34" i="1" a="1"/>
  <c r="R34" i="1" s="1"/>
  <c r="U34" i="1" s="1"/>
  <c r="S34" i="1" a="1"/>
  <c r="S34" i="1" s="1"/>
  <c r="V34" i="1" s="1"/>
  <c r="O35" i="1" a="1"/>
  <c r="O35" i="1" s="1"/>
  <c r="P35" i="1" a="1"/>
  <c r="P35" i="1" s="1"/>
  <c r="Q35" i="1" a="1"/>
  <c r="Q35" i="1" s="1"/>
  <c r="R35" i="1" a="1"/>
  <c r="R35" i="1" s="1"/>
  <c r="U35" i="1" s="1"/>
  <c r="S35" i="1" a="1"/>
  <c r="S35" i="1" s="1"/>
  <c r="V35" i="1" s="1"/>
  <c r="O36" i="1" a="1"/>
  <c r="O36" i="1" s="1"/>
  <c r="P36" i="1" a="1"/>
  <c r="P36" i="1" s="1"/>
  <c r="Q36" i="1" a="1"/>
  <c r="Q36" i="1" s="1"/>
  <c r="R36" i="1" a="1"/>
  <c r="R36" i="1" s="1"/>
  <c r="U36" i="1" s="1"/>
  <c r="S36" i="1" a="1"/>
  <c r="S36" i="1" s="1"/>
  <c r="V36" i="1" s="1"/>
  <c r="O37" i="1" a="1"/>
  <c r="O37" i="1" s="1"/>
  <c r="P37" i="1" a="1"/>
  <c r="P37" i="1"/>
  <c r="Q37" i="1" a="1"/>
  <c r="Q37" i="1" s="1"/>
  <c r="R37" i="1" a="1"/>
  <c r="R37" i="1" s="1"/>
  <c r="U37" i="1" s="1"/>
  <c r="S37" i="1" a="1"/>
  <c r="S37" i="1" s="1"/>
  <c r="V37" i="1" s="1"/>
  <c r="O38" i="1" a="1"/>
  <c r="O38" i="1" s="1"/>
  <c r="P38" i="1" a="1"/>
  <c r="P38" i="1" s="1"/>
  <c r="Q38" i="1" a="1"/>
  <c r="Q38" i="1" s="1"/>
  <c r="R38" i="1" a="1"/>
  <c r="R38" i="1" s="1"/>
  <c r="S38" i="1" a="1"/>
  <c r="S38" i="1" s="1"/>
  <c r="V38" i="1" s="1"/>
  <c r="O39" i="1" a="1"/>
  <c r="O39" i="1" s="1"/>
  <c r="P39" i="1" a="1"/>
  <c r="P39" i="1" s="1"/>
  <c r="Q39" i="1" a="1"/>
  <c r="Q39" i="1" s="1"/>
  <c r="R39" i="1" a="1"/>
  <c r="R39" i="1" s="1"/>
  <c r="S39" i="1" a="1"/>
  <c r="S39" i="1" s="1"/>
  <c r="V39" i="1" s="1"/>
  <c r="O40" i="1" a="1"/>
  <c r="O40" i="1" s="1"/>
  <c r="P40" i="1" a="1"/>
  <c r="P40" i="1" s="1"/>
  <c r="Q40" i="1" a="1"/>
  <c r="Q40" i="1" s="1"/>
  <c r="R40" i="1" a="1"/>
  <c r="R40" i="1" s="1"/>
  <c r="U40" i="1" s="1"/>
  <c r="S40" i="1" a="1"/>
  <c r="S40" i="1" s="1"/>
  <c r="V40" i="1" s="1"/>
  <c r="O41" i="1" a="1"/>
  <c r="O41" i="1" s="1"/>
  <c r="P41" i="1" a="1"/>
  <c r="P41" i="1" s="1"/>
  <c r="Q41" i="1" a="1"/>
  <c r="Q41" i="1" s="1"/>
  <c r="R41" i="1" a="1"/>
  <c r="R41" i="1" s="1"/>
  <c r="U41" i="1" s="1"/>
  <c r="S41" i="1" a="1"/>
  <c r="S41" i="1" s="1"/>
  <c r="V41" i="1" s="1"/>
  <c r="O42" i="1" a="1"/>
  <c r="O42" i="1" s="1"/>
  <c r="P42" i="1" a="1"/>
  <c r="P42" i="1" s="1"/>
  <c r="Q42" i="1" a="1"/>
  <c r="Q42" i="1" s="1"/>
  <c r="R42" i="1" a="1"/>
  <c r="R42" i="1" s="1"/>
  <c r="S42" i="1" a="1"/>
  <c r="S42" i="1" s="1"/>
  <c r="V42" i="1" s="1"/>
  <c r="O43" i="1" a="1"/>
  <c r="O43" i="1" s="1"/>
  <c r="P43" i="1" a="1"/>
  <c r="P43" i="1" s="1"/>
  <c r="Q43" i="1" a="1"/>
  <c r="Q43" i="1" s="1"/>
  <c r="R43" i="1" a="1"/>
  <c r="R43" i="1" s="1"/>
  <c r="S43" i="1" a="1"/>
  <c r="S43" i="1" s="1"/>
  <c r="V43" i="1" s="1"/>
  <c r="O44" i="1" a="1"/>
  <c r="O44" i="1" s="1"/>
  <c r="P44" i="1" a="1"/>
  <c r="P44" i="1" s="1"/>
  <c r="Q44" i="1" a="1"/>
  <c r="Q44" i="1" s="1"/>
  <c r="R44" i="1" a="1"/>
  <c r="R44" i="1" s="1"/>
  <c r="U44" i="1" s="1"/>
  <c r="S44" i="1" a="1"/>
  <c r="S44" i="1" s="1"/>
  <c r="V44" i="1" s="1"/>
  <c r="O45" i="1" a="1"/>
  <c r="O45" i="1" s="1"/>
  <c r="P45" i="1" a="1"/>
  <c r="P45" i="1" s="1"/>
  <c r="Q45" i="1" a="1"/>
  <c r="Q45" i="1" s="1"/>
  <c r="R45" i="1" a="1"/>
  <c r="R45" i="1" s="1"/>
  <c r="S45" i="1" a="1"/>
  <c r="S45" i="1" s="1"/>
  <c r="V45" i="1" s="1"/>
  <c r="O46" i="1" a="1"/>
  <c r="O46" i="1" s="1"/>
  <c r="P46" i="1" a="1"/>
  <c r="P46" i="1" s="1"/>
  <c r="Q46" i="1" a="1"/>
  <c r="Q46" i="1" s="1"/>
  <c r="R46" i="1" a="1"/>
  <c r="R46" i="1" s="1"/>
  <c r="U46" i="1" s="1"/>
  <c r="S46" i="1" a="1"/>
  <c r="S46" i="1" s="1"/>
  <c r="V46" i="1" s="1"/>
  <c r="O47" i="1" a="1"/>
  <c r="O47" i="1" s="1"/>
  <c r="P47" i="1" a="1"/>
  <c r="P47" i="1" s="1"/>
  <c r="Q47" i="1" a="1"/>
  <c r="Q47" i="1" s="1"/>
  <c r="R47" i="1" a="1"/>
  <c r="R47" i="1" s="1"/>
  <c r="S47" i="1" a="1"/>
  <c r="S47" i="1" s="1"/>
  <c r="V47" i="1" s="1"/>
  <c r="O48" i="1" a="1"/>
  <c r="O48" i="1" s="1"/>
  <c r="P48" i="1" a="1"/>
  <c r="P48" i="1" s="1"/>
  <c r="Q48" i="1" a="1"/>
  <c r="Q48" i="1" s="1"/>
  <c r="R48" i="1" a="1"/>
  <c r="R48" i="1" s="1"/>
  <c r="S48" i="1" a="1"/>
  <c r="S48" i="1" s="1"/>
  <c r="V48" i="1" s="1"/>
  <c r="O49" i="1" a="1"/>
  <c r="O49" i="1" s="1"/>
  <c r="P49" i="1" a="1"/>
  <c r="P49" i="1" s="1"/>
  <c r="Q49" i="1" a="1"/>
  <c r="Q49" i="1" s="1"/>
  <c r="R49" i="1" a="1"/>
  <c r="R49" i="1" s="1"/>
  <c r="S49" i="1" a="1"/>
  <c r="S49" i="1" s="1"/>
  <c r="V49" i="1" s="1"/>
  <c r="O50" i="1" a="1"/>
  <c r="O50" i="1" s="1"/>
  <c r="P50" i="1" a="1"/>
  <c r="P50" i="1" s="1"/>
  <c r="Q50" i="1" a="1"/>
  <c r="Q50" i="1" s="1"/>
  <c r="R50" i="1" a="1"/>
  <c r="R50" i="1" s="1"/>
  <c r="S50" i="1" a="1"/>
  <c r="S50" i="1" s="1"/>
  <c r="V50" i="1" s="1"/>
  <c r="O51" i="1" a="1"/>
  <c r="O51" i="1" s="1"/>
  <c r="P51" i="1" a="1"/>
  <c r="P51" i="1"/>
  <c r="Q51" i="1" a="1"/>
  <c r="Q51" i="1" s="1"/>
  <c r="R51" i="1" a="1"/>
  <c r="R51" i="1" s="1"/>
  <c r="S51" i="1" a="1"/>
  <c r="S51" i="1" s="1"/>
  <c r="V51" i="1" s="1"/>
  <c r="O52" i="1" a="1"/>
  <c r="O52" i="1" s="1"/>
  <c r="P52" i="1" a="1"/>
  <c r="P52" i="1" s="1"/>
  <c r="Q52" i="1" a="1"/>
  <c r="Q52" i="1" s="1"/>
  <c r="R52" i="1" a="1"/>
  <c r="R52" i="1" s="1"/>
  <c r="S52" i="1" a="1"/>
  <c r="S52" i="1" s="1"/>
  <c r="V52" i="1" s="1"/>
  <c r="O53" i="1" a="1"/>
  <c r="O53" i="1" s="1"/>
  <c r="P53" i="1" a="1"/>
  <c r="P53" i="1" s="1"/>
  <c r="Q53" i="1" a="1"/>
  <c r="Q53" i="1" s="1"/>
  <c r="R53" i="1" a="1"/>
  <c r="R53" i="1" s="1"/>
  <c r="U53" i="1" s="1"/>
  <c r="S53" i="1" a="1"/>
  <c r="S53" i="1" s="1"/>
  <c r="V53" i="1" s="1"/>
  <c r="O54" i="1" a="1"/>
  <c r="O54" i="1" s="1"/>
  <c r="P54" i="1" a="1"/>
  <c r="P54" i="1" s="1"/>
  <c r="Q54" i="1" a="1"/>
  <c r="Q54" i="1" s="1"/>
  <c r="R54" i="1" a="1"/>
  <c r="R54" i="1" s="1"/>
  <c r="S54" i="1" a="1"/>
  <c r="S54" i="1" s="1"/>
  <c r="V54" i="1" s="1"/>
  <c r="O55" i="1" a="1"/>
  <c r="O55" i="1" s="1"/>
  <c r="P55" i="1" a="1"/>
  <c r="P55" i="1" s="1"/>
  <c r="Q55" i="1" a="1"/>
  <c r="Q55" i="1" s="1"/>
  <c r="R55" i="1" a="1"/>
  <c r="R55" i="1" s="1"/>
  <c r="S55" i="1" a="1"/>
  <c r="S55" i="1" s="1"/>
  <c r="V55" i="1" s="1"/>
  <c r="O56" i="1" a="1"/>
  <c r="O56" i="1" s="1"/>
  <c r="P56" i="1" a="1"/>
  <c r="P56" i="1" s="1"/>
  <c r="Q56" i="1" a="1"/>
  <c r="Q56" i="1" s="1"/>
  <c r="R56" i="1" a="1"/>
  <c r="R56" i="1" s="1"/>
  <c r="S56" i="1" a="1"/>
  <c r="S56" i="1" s="1"/>
  <c r="V56" i="1" s="1"/>
  <c r="O57" i="1" a="1"/>
  <c r="O57" i="1" s="1"/>
  <c r="P57" i="1" a="1"/>
  <c r="P57" i="1" s="1"/>
  <c r="Q57" i="1" a="1"/>
  <c r="Q57" i="1" s="1"/>
  <c r="R57" i="1" a="1"/>
  <c r="R57" i="1" s="1"/>
  <c r="S57" i="1" a="1"/>
  <c r="S57" i="1" s="1"/>
  <c r="V57" i="1" s="1"/>
  <c r="O58" i="1" a="1"/>
  <c r="O58" i="1"/>
  <c r="P58" i="1" a="1"/>
  <c r="P58" i="1" s="1"/>
  <c r="Q58" i="1" a="1"/>
  <c r="Q58" i="1" s="1"/>
  <c r="R58" i="1" a="1"/>
  <c r="R58" i="1" s="1"/>
  <c r="S58" i="1" a="1"/>
  <c r="S58" i="1" s="1"/>
  <c r="V58" i="1" s="1"/>
  <c r="O59" i="1" a="1"/>
  <c r="O59" i="1" s="1"/>
  <c r="P59" i="1" a="1"/>
  <c r="P59" i="1" s="1"/>
  <c r="Q59" i="1" a="1"/>
  <c r="Q59" i="1" s="1"/>
  <c r="R59" i="1" a="1"/>
  <c r="R59" i="1" s="1"/>
  <c r="S59" i="1" a="1"/>
  <c r="S59" i="1" s="1"/>
  <c r="V59" i="1" s="1"/>
  <c r="O60" i="1" a="1"/>
  <c r="O60" i="1" s="1"/>
  <c r="P60" i="1" a="1"/>
  <c r="P60" i="1" s="1"/>
  <c r="Q60" i="1" a="1"/>
  <c r="Q60" i="1" s="1"/>
  <c r="R60" i="1" a="1"/>
  <c r="R60" i="1" s="1"/>
  <c r="S60" i="1" a="1"/>
  <c r="S60" i="1"/>
  <c r="V60" i="1" s="1"/>
  <c r="O61" i="1" a="1"/>
  <c r="O61" i="1" s="1"/>
  <c r="P61" i="1" a="1"/>
  <c r="P61" i="1" s="1"/>
  <c r="Q61" i="1" a="1"/>
  <c r="Q61" i="1" s="1"/>
  <c r="R61" i="1" a="1"/>
  <c r="R61" i="1" s="1"/>
  <c r="S61" i="1" a="1"/>
  <c r="S61" i="1" s="1"/>
  <c r="V61" i="1" s="1"/>
  <c r="O62" i="1" a="1"/>
  <c r="O62" i="1" s="1"/>
  <c r="P62" i="1" a="1"/>
  <c r="P62" i="1" s="1"/>
  <c r="Q62" i="1" a="1"/>
  <c r="Q62" i="1"/>
  <c r="R62" i="1" a="1"/>
  <c r="R62" i="1" s="1"/>
  <c r="S62" i="1" a="1"/>
  <c r="S62" i="1" s="1"/>
  <c r="V62" i="1" s="1"/>
  <c r="O63" i="1" a="1"/>
  <c r="O63" i="1" s="1"/>
  <c r="P63" i="1" a="1"/>
  <c r="P63" i="1" s="1"/>
  <c r="Q63" i="1" a="1"/>
  <c r="Q63" i="1" s="1"/>
  <c r="R63" i="1" a="1"/>
  <c r="R63" i="1"/>
  <c r="S63" i="1" a="1"/>
  <c r="S63" i="1" s="1"/>
  <c r="V63" i="1" s="1"/>
  <c r="O64" i="1" a="1"/>
  <c r="O64" i="1" s="1"/>
  <c r="P64" i="1" a="1"/>
  <c r="P64" i="1" s="1"/>
  <c r="Q64" i="1" a="1"/>
  <c r="Q64" i="1" s="1"/>
  <c r="R64" i="1" a="1"/>
  <c r="R64" i="1" s="1"/>
  <c r="S64" i="1" a="1"/>
  <c r="S64" i="1" s="1"/>
  <c r="V64" i="1" s="1"/>
  <c r="O65" i="1" a="1"/>
  <c r="O65" i="1" s="1"/>
  <c r="P65" i="1" a="1"/>
  <c r="P65" i="1" s="1"/>
  <c r="Q65" i="1" a="1"/>
  <c r="Q65" i="1" s="1"/>
  <c r="R65" i="1" a="1"/>
  <c r="R65" i="1"/>
  <c r="U65" i="1" s="1"/>
  <c r="S65" i="1" a="1"/>
  <c r="S65" i="1" s="1"/>
  <c r="V65" i="1" s="1"/>
  <c r="O66" i="1" a="1"/>
  <c r="O66" i="1" s="1"/>
  <c r="P66" i="1" a="1"/>
  <c r="P66" i="1" s="1"/>
  <c r="Q66" i="1" a="1"/>
  <c r="Q66" i="1" s="1"/>
  <c r="R66" i="1" a="1"/>
  <c r="R66" i="1" s="1"/>
  <c r="S66" i="1" a="1"/>
  <c r="S66" i="1" s="1"/>
  <c r="V66" i="1" s="1"/>
  <c r="O67" i="1" a="1"/>
  <c r="O67" i="1" s="1"/>
  <c r="P67" i="1" a="1"/>
  <c r="P67" i="1" s="1"/>
  <c r="Q67" i="1" a="1"/>
  <c r="Q67" i="1" s="1"/>
  <c r="R67" i="1" a="1"/>
  <c r="R67" i="1" s="1"/>
  <c r="S67" i="1" a="1"/>
  <c r="S67" i="1" s="1"/>
  <c r="V67" i="1" s="1"/>
  <c r="P2" i="1" a="1"/>
  <c r="P2" i="1" s="1"/>
  <c r="Q2" i="1" a="1"/>
  <c r="Q2" i="1" s="1"/>
  <c r="R2" i="1" a="1"/>
  <c r="R2" i="1" s="1"/>
  <c r="S2" i="1" a="1"/>
  <c r="S2" i="1" s="1"/>
  <c r="V2" i="1" s="1"/>
  <c r="O2" i="1" a="1"/>
  <c r="O2" i="1" s="1"/>
  <c r="T33" i="1" l="1"/>
  <c r="T80" i="1"/>
  <c r="T24" i="1"/>
  <c r="T25" i="1"/>
  <c r="T53" i="1"/>
  <c r="U33" i="1"/>
  <c r="V85" i="1"/>
  <c r="T85" i="1"/>
  <c r="T61" i="1"/>
  <c r="T45" i="1"/>
  <c r="T4" i="1"/>
  <c r="U61" i="1"/>
  <c r="T16" i="1"/>
  <c r="T77" i="1"/>
  <c r="T73" i="1"/>
  <c r="T8" i="1"/>
  <c r="U80" i="1"/>
  <c r="U45" i="1"/>
  <c r="T37" i="1"/>
  <c r="T19" i="1"/>
  <c r="U29" i="1"/>
  <c r="T21" i="1"/>
  <c r="T5" i="1"/>
  <c r="T84" i="1"/>
  <c r="T69" i="1"/>
  <c r="T3" i="1"/>
  <c r="U77" i="1"/>
  <c r="U49" i="1"/>
  <c r="T49" i="1"/>
  <c r="U51" i="1"/>
  <c r="T51" i="1"/>
  <c r="U57" i="1"/>
  <c r="T57" i="1"/>
  <c r="U2" i="1"/>
  <c r="T2" i="1"/>
  <c r="U64" i="1"/>
  <c r="T64" i="1"/>
  <c r="U42" i="1"/>
  <c r="T42" i="1"/>
  <c r="U7" i="1"/>
  <c r="T7" i="1"/>
  <c r="U62" i="1"/>
  <c r="T62" i="1"/>
  <c r="U58" i="1"/>
  <c r="T58" i="1"/>
  <c r="U54" i="1"/>
  <c r="T54" i="1"/>
  <c r="U50" i="1"/>
  <c r="T50" i="1"/>
  <c r="U38" i="1"/>
  <c r="T38" i="1"/>
  <c r="T81" i="1"/>
  <c r="U25" i="1"/>
  <c r="U9" i="1"/>
  <c r="U66" i="1"/>
  <c r="T66" i="1"/>
  <c r="U63" i="1"/>
  <c r="T63" i="1"/>
  <c r="U60" i="1"/>
  <c r="T60" i="1"/>
  <c r="U47" i="1"/>
  <c r="T47" i="1"/>
  <c r="U76" i="1"/>
  <c r="T76" i="1"/>
  <c r="U79" i="1"/>
  <c r="T79" i="1"/>
  <c r="T65" i="1"/>
  <c r="T13" i="1"/>
  <c r="U5" i="1"/>
  <c r="U48" i="1"/>
  <c r="T48" i="1"/>
  <c r="T22" i="1"/>
  <c r="U22" i="1"/>
  <c r="T20" i="1"/>
  <c r="U20" i="1"/>
  <c r="U11" i="1"/>
  <c r="T11" i="1"/>
  <c r="U83" i="1"/>
  <c r="T83" i="1"/>
  <c r="T41" i="1"/>
  <c r="U56" i="1"/>
  <c r="T56" i="1"/>
  <c r="U52" i="1"/>
  <c r="T52" i="1"/>
  <c r="U31" i="1"/>
  <c r="T31" i="1"/>
  <c r="U68" i="1"/>
  <c r="T68" i="1"/>
  <c r="U67" i="1"/>
  <c r="T67" i="1"/>
  <c r="U59" i="1"/>
  <c r="T59" i="1"/>
  <c r="U55" i="1"/>
  <c r="T55" i="1"/>
  <c r="U43" i="1"/>
  <c r="T43" i="1"/>
  <c r="U39" i="1"/>
  <c r="T39" i="1"/>
  <c r="U23" i="1"/>
  <c r="T23" i="1"/>
  <c r="T15" i="1"/>
  <c r="U17" i="1"/>
  <c r="T26" i="1"/>
  <c r="T72" i="1"/>
  <c r="T44" i="1"/>
  <c r="T40" i="1"/>
  <c r="T36" i="1"/>
  <c r="T32" i="1"/>
  <c r="T28" i="1"/>
  <c r="T12" i="1"/>
  <c r="U16" i="1"/>
  <c r="U4" i="1"/>
  <c r="T14" i="1"/>
  <c r="T6" i="1"/>
  <c r="T75" i="1"/>
  <c r="T71" i="1"/>
  <c r="T35" i="1"/>
  <c r="T27" i="1"/>
  <c r="U15" i="1"/>
  <c r="T18" i="1"/>
  <c r="T10" i="1"/>
  <c r="T82" i="1"/>
  <c r="Y80" i="1" s="1"/>
  <c r="T78" i="1"/>
  <c r="T74" i="1"/>
  <c r="T70" i="1"/>
  <c r="X68" i="1" s="1"/>
  <c r="T46" i="1"/>
  <c r="X44" i="1" s="1"/>
  <c r="T34" i="1"/>
  <c r="T30" i="1"/>
  <c r="W29" i="1" s="1"/>
  <c r="U26" i="1"/>
  <c r="U18" i="1"/>
  <c r="U14" i="1"/>
  <c r="U10" i="1"/>
  <c r="U6" i="1"/>
  <c r="W68" i="1" l="1"/>
  <c r="X32" i="1"/>
  <c r="W80" i="1"/>
  <c r="X23" i="1"/>
  <c r="X11" i="1"/>
  <c r="Y17" i="1"/>
  <c r="W44" i="1"/>
  <c r="W71" i="1"/>
  <c r="W74" i="1"/>
  <c r="Y32" i="1"/>
  <c r="W77" i="1"/>
  <c r="X35" i="1"/>
  <c r="X83" i="1"/>
  <c r="Y11" i="1"/>
  <c r="W2" i="1"/>
  <c r="X26" i="1"/>
  <c r="W23" i="1"/>
  <c r="Y59" i="1"/>
  <c r="W83" i="1"/>
  <c r="W20" i="1"/>
  <c r="X74" i="1"/>
  <c r="W26" i="1"/>
  <c r="Y35" i="1"/>
  <c r="Y56" i="1"/>
  <c r="Y2" i="1"/>
  <c r="X71" i="1"/>
  <c r="Y53" i="1"/>
  <c r="Y65" i="1"/>
  <c r="Y83" i="1"/>
  <c r="Y62" i="1"/>
  <c r="Y26" i="1"/>
  <c r="Y8" i="1"/>
  <c r="X77" i="1"/>
  <c r="Y38" i="1"/>
  <c r="Y44" i="1"/>
  <c r="Z44" i="1" s="1"/>
  <c r="Y20" i="1"/>
  <c r="X20" i="1"/>
  <c r="X47" i="1"/>
  <c r="W47" i="1"/>
  <c r="X80" i="1"/>
  <c r="Y68" i="1"/>
  <c r="Z68" i="1" s="1"/>
  <c r="X29" i="1"/>
  <c r="Y71" i="1"/>
  <c r="X5" i="1"/>
  <c r="W5" i="1"/>
  <c r="W38" i="1"/>
  <c r="X38" i="1"/>
  <c r="Y50" i="1"/>
  <c r="Y77" i="1"/>
  <c r="X2" i="1"/>
  <c r="X59" i="1"/>
  <c r="W59" i="1"/>
  <c r="X65" i="1"/>
  <c r="W65" i="1"/>
  <c r="W50" i="1"/>
  <c r="X50" i="1"/>
  <c r="X17" i="1"/>
  <c r="W17" i="1"/>
  <c r="W32" i="1"/>
  <c r="Z32" i="1" s="1"/>
  <c r="W8" i="1"/>
  <c r="X8" i="1"/>
  <c r="X53" i="1"/>
  <c r="W53" i="1"/>
  <c r="Y5" i="1"/>
  <c r="X41" i="1"/>
  <c r="W41" i="1"/>
  <c r="W14" i="1"/>
  <c r="X14" i="1"/>
  <c r="Y14" i="1"/>
  <c r="W11" i="1"/>
  <c r="Y41" i="1"/>
  <c r="Y29" i="1"/>
  <c r="Y74" i="1"/>
  <c r="Z74" i="1" s="1"/>
  <c r="W62" i="1"/>
  <c r="X62" i="1"/>
  <c r="Y23" i="1"/>
  <c r="W35" i="1"/>
  <c r="W56" i="1"/>
  <c r="X56" i="1"/>
  <c r="Y47" i="1"/>
  <c r="Z80" i="1" l="1"/>
  <c r="Z2" i="1"/>
  <c r="Z71" i="1"/>
  <c r="Z77" i="1"/>
  <c r="Z83" i="1"/>
  <c r="Z26" i="1"/>
  <c r="Z23" i="1"/>
  <c r="Z59" i="1"/>
  <c r="Z11" i="1"/>
  <c r="Z17" i="1"/>
  <c r="Z65" i="1"/>
  <c r="Z5" i="1"/>
  <c r="Z29" i="1"/>
  <c r="Z53" i="1"/>
  <c r="Z20" i="1"/>
  <c r="Z35" i="1"/>
  <c r="Z47" i="1"/>
  <c r="Z14" i="1"/>
  <c r="Z56" i="1"/>
  <c r="Z62" i="1"/>
  <c r="Z41" i="1"/>
  <c r="Z50" i="1"/>
  <c r="Z8" i="1"/>
  <c r="Z38" i="1"/>
  <c r="F26" i="1" l="1"/>
  <c r="F27" i="1" s="1" a="1"/>
  <c r="F27" i="1" s="1"/>
  <c r="F29" i="1" l="1" a="1"/>
  <c r="F29" i="1" s="1"/>
  <c r="K29" i="1" s="1" a="1"/>
  <c r="K29" i="1" s="1"/>
  <c r="F28" i="1" a="1"/>
  <c r="F28" i="1" s="1"/>
  <c r="G28" i="1" s="1" a="1"/>
  <c r="G28" i="1" s="1"/>
  <c r="K27" i="1" a="1"/>
  <c r="K27" i="1" s="1"/>
  <c r="G27" i="1" a="1"/>
  <c r="G27" i="1" s="1"/>
  <c r="J27" i="1" a="1"/>
  <c r="J27" i="1" s="1"/>
  <c r="I27" i="1" a="1"/>
  <c r="I27" i="1" s="1"/>
  <c r="H27" i="1" a="1"/>
  <c r="H27" i="1" s="1"/>
  <c r="H29" i="1" l="1" a="1"/>
  <c r="H29" i="1" s="1"/>
  <c r="I29" i="1" a="1"/>
  <c r="I29" i="1" s="1"/>
  <c r="G29" i="1" a="1"/>
  <c r="G29" i="1" s="1"/>
  <c r="K28" i="1" a="1"/>
  <c r="K28" i="1" s="1"/>
  <c r="J29" i="1" a="1"/>
  <c r="J29" i="1" s="1"/>
  <c r="I28" i="1" a="1"/>
  <c r="I28" i="1" s="1"/>
  <c r="J28" i="1" a="1"/>
  <c r="J28" i="1" s="1"/>
  <c r="H28" i="1" a="1"/>
  <c r="H28" i="1" s="1"/>
  <c r="G31" i="1" l="1" a="1"/>
  <c r="G31" i="1" s="1"/>
  <c r="B32" i="1" s="1"/>
  <c r="G33" i="1" a="1"/>
  <c r="G33" i="1" s="1"/>
  <c r="B34" i="1" s="1"/>
  <c r="G32" i="1" a="1"/>
  <c r="G32" i="1" s="1"/>
  <c r="B3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<sst xmlns="http://schemas.openxmlformats.org/spreadsheetml/2006/main" count="38" uniqueCount="27">
  <si>
    <t>U V</t>
  </si>
  <si>
    <t>Hz</t>
  </si>
  <si>
    <t>min-1</t>
  </si>
  <si>
    <t>W</t>
  </si>
  <si>
    <t>I A</t>
  </si>
  <si>
    <t>qV
m3/h</t>
  </si>
  <si>
    <t>pfs
Pa</t>
  </si>
  <si>
    <t>qV
cfm</t>
  </si>
  <si>
    <t>pfs
in. Wg</t>
  </si>
  <si>
    <t>рабочая точка</t>
  </si>
  <si>
    <t>Давление</t>
  </si>
  <si>
    <t>Расход, м3/ч</t>
  </si>
  <si>
    <t>Давление, Па</t>
  </si>
  <si>
    <t>напряжение</t>
  </si>
  <si>
    <t>частота</t>
  </si>
  <si>
    <t>кол-во оборотов крыльчатки</t>
  </si>
  <si>
    <t>мощность</t>
  </si>
  <si>
    <t>ток</t>
  </si>
  <si>
    <t>Расход воздуха</t>
  </si>
  <si>
    <t>точка</t>
  </si>
  <si>
    <t>кол-во оборотов в р.т.</t>
  </si>
  <si>
    <t>мощность в р.т.</t>
  </si>
  <si>
    <t>ток в р.т.</t>
  </si>
  <si>
    <t>x</t>
  </si>
  <si>
    <t>y</t>
  </si>
  <si>
    <t>w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</si>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</sst>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5" xfId="0" applyFill="1" applyBorder="1"/>
    <xf numFmtId="0" fontId="0" fillId="0" borderId="2" xfId="0" applyFill="1" applyBorder="1"/>
    <xf numFmtId="0" fontId="0" fillId="3" borderId="0" xfId="0" applyFill="1"/>
    <xf numFmtId="0" fontId="1" fillId="0" borderId="0" xfId="0" applyFont="1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/>
    <xf numFmtId="0" fontId="0" fillId="0" borderId="16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3" xfId="0" applyFont="1" applyFill="1" applyBorder="1"/>
    <xf numFmtId="0" fontId="2" fillId="2" borderId="0" xfId="0" applyFont="1" applyFill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4" xfId="0" applyFill="1" applyBorder="1"/>
    <xf numFmtId="0" fontId="0" fillId="0" borderId="19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0" fillId="0" borderId="12" xfId="0" applyBorder="1"/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1D47-4287-BE44-E08B8560EAF8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1D47-4287-BE44-E08B8560EAF8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1D47-4287-BE44-E08B8560EAF8}"/>
              </c:ext>
            </c:extLst>
          </c:dPt>
          <c:xVal>
            <c:numRef>
              <c:f>'Расчет вентилятора (2)'!$R$2:$R$85</c:f>
              <c:numCache>
                <c:formatCode>General</c:formatCode>
                <c:ptCount val="84"/>
                <c:pt idx="0">
                  <c:v>755</c:v>
                </c:pt>
                <c:pt idx="1">
                  <c:v>625</c:v>
                </c:pt>
                <c:pt idx="2">
                  <c:v>675</c:v>
                </c:pt>
                <c:pt idx="3">
                  <c:v>675</c:v>
                </c:pt>
                <c:pt idx="4">
                  <c:v>625</c:v>
                </c:pt>
                <c:pt idx="5">
                  <c:v>570</c:v>
                </c:pt>
                <c:pt idx="6">
                  <c:v>570</c:v>
                </c:pt>
                <c:pt idx="7">
                  <c:v>625</c:v>
                </c:pt>
                <c:pt idx="8">
                  <c:v>455</c:v>
                </c:pt>
                <c:pt idx="9">
                  <c:v>455</c:v>
                </c:pt>
                <c:pt idx="10">
                  <c:v>570</c:v>
                </c:pt>
                <c:pt idx="11">
                  <c:v>425</c:v>
                </c:pt>
                <c:pt idx="12">
                  <c:v>425</c:v>
                </c:pt>
                <c:pt idx="13">
                  <c:v>455</c:v>
                </c:pt>
                <c:pt idx="14">
                  <c:v>305</c:v>
                </c:pt>
                <c:pt idx="15">
                  <c:v>305</c:v>
                </c:pt>
                <c:pt idx="16">
                  <c:v>425</c:v>
                </c:pt>
                <c:pt idx="17">
                  <c:v>280</c:v>
                </c:pt>
                <c:pt idx="18">
                  <c:v>675</c:v>
                </c:pt>
                <c:pt idx="19">
                  <c:v>570</c:v>
                </c:pt>
                <c:pt idx="20">
                  <c:v>545</c:v>
                </c:pt>
                <c:pt idx="21">
                  <c:v>545</c:v>
                </c:pt>
                <c:pt idx="22">
                  <c:v>570</c:v>
                </c:pt>
                <c:pt idx="23">
                  <c:v>465</c:v>
                </c:pt>
                <c:pt idx="24">
                  <c:v>465</c:v>
                </c:pt>
                <c:pt idx="25">
                  <c:v>570</c:v>
                </c:pt>
                <c:pt idx="26">
                  <c:v>425</c:v>
                </c:pt>
                <c:pt idx="27">
                  <c:v>425</c:v>
                </c:pt>
                <c:pt idx="28">
                  <c:v>465</c:v>
                </c:pt>
                <c:pt idx="29">
                  <c:v>345</c:v>
                </c:pt>
                <c:pt idx="30">
                  <c:v>345</c:v>
                </c:pt>
                <c:pt idx="31">
                  <c:v>425</c:v>
                </c:pt>
                <c:pt idx="32">
                  <c:v>280</c:v>
                </c:pt>
                <c:pt idx="33">
                  <c:v>280</c:v>
                </c:pt>
                <c:pt idx="34">
                  <c:v>345</c:v>
                </c:pt>
                <c:pt idx="35">
                  <c:v>230</c:v>
                </c:pt>
                <c:pt idx="36">
                  <c:v>545</c:v>
                </c:pt>
                <c:pt idx="37">
                  <c:v>465</c:v>
                </c:pt>
                <c:pt idx="38">
                  <c:v>420</c:v>
                </c:pt>
                <c:pt idx="39">
                  <c:v>465</c:v>
                </c:pt>
                <c:pt idx="40">
                  <c:v>420</c:v>
                </c:pt>
                <c:pt idx="41">
                  <c:v>355</c:v>
                </c:pt>
                <c:pt idx="42">
                  <c:v>465</c:v>
                </c:pt>
                <c:pt idx="43">
                  <c:v>345</c:v>
                </c:pt>
                <c:pt idx="44">
                  <c:v>355</c:v>
                </c:pt>
                <c:pt idx="45">
                  <c:v>345</c:v>
                </c:pt>
                <c:pt idx="46">
                  <c:v>355</c:v>
                </c:pt>
                <c:pt idx="47">
                  <c:v>265</c:v>
                </c:pt>
                <c:pt idx="48">
                  <c:v>345</c:v>
                </c:pt>
                <c:pt idx="49">
                  <c:v>230</c:v>
                </c:pt>
                <c:pt idx="50">
                  <c:v>265</c:v>
                </c:pt>
                <c:pt idx="51">
                  <c:v>230</c:v>
                </c:pt>
                <c:pt idx="52">
                  <c:v>265</c:v>
                </c:pt>
                <c:pt idx="53">
                  <c:v>175</c:v>
                </c:pt>
                <c:pt idx="54">
                  <c:v>420</c:v>
                </c:pt>
                <c:pt idx="55">
                  <c:v>355</c:v>
                </c:pt>
                <c:pt idx="56">
                  <c:v>0</c:v>
                </c:pt>
                <c:pt idx="57">
                  <c:v>355</c:v>
                </c:pt>
                <c:pt idx="58">
                  <c:v>265</c:v>
                </c:pt>
                <c:pt idx="59">
                  <c:v>0</c:v>
                </c:pt>
                <c:pt idx="60">
                  <c:v>265</c:v>
                </c:pt>
                <c:pt idx="61">
                  <c:v>175</c:v>
                </c:pt>
                <c:pt idx="62">
                  <c:v>0</c:v>
                </c:pt>
                <c:pt idx="63">
                  <c:v>175</c:v>
                </c:pt>
                <c:pt idx="64">
                  <c:v>0</c:v>
                </c:pt>
                <c:pt idx="65">
                  <c:v>0</c:v>
                </c:pt>
                <c:pt idx="66">
                  <c:v>175</c:v>
                </c:pt>
                <c:pt idx="67">
                  <c:v>230</c:v>
                </c:pt>
                <c:pt idx="68">
                  <c:v>0</c:v>
                </c:pt>
                <c:pt idx="69">
                  <c:v>0</c:v>
                </c:pt>
                <c:pt idx="70">
                  <c:v>175</c:v>
                </c:pt>
                <c:pt idx="71">
                  <c:v>0</c:v>
                </c:pt>
                <c:pt idx="72">
                  <c:v>230</c:v>
                </c:pt>
                <c:pt idx="73">
                  <c:v>0</c:v>
                </c:pt>
                <c:pt idx="74">
                  <c:v>0</c:v>
                </c:pt>
                <c:pt idx="75">
                  <c:v>230</c:v>
                </c:pt>
                <c:pt idx="76">
                  <c:v>280</c:v>
                </c:pt>
                <c:pt idx="77">
                  <c:v>0</c:v>
                </c:pt>
                <c:pt idx="78">
                  <c:v>280</c:v>
                </c:pt>
                <c:pt idx="79">
                  <c:v>305</c:v>
                </c:pt>
                <c:pt idx="80">
                  <c:v>0</c:v>
                </c:pt>
                <c:pt idx="81">
                  <c:v>0</c:v>
                </c:pt>
                <c:pt idx="82">
                  <c:v>280</c:v>
                </c:pt>
                <c:pt idx="83">
                  <c:v>0</c:v>
                </c:pt>
              </c:numCache>
            </c:numRef>
          </c:xVal>
          <c:yVal>
            <c:numRef>
              <c:f>'Расчет вентилятора (2)'!$S$2:$S$85</c:f>
              <c:numCache>
                <c:formatCode>General</c:formatCode>
                <c:ptCount val="84"/>
                <c:pt idx="0">
                  <c:v>0</c:v>
                </c:pt>
                <c:pt idx="1">
                  <c:v>200</c:v>
                </c:pt>
                <c:pt idx="2">
                  <c:v>0</c:v>
                </c:pt>
                <c:pt idx="3">
                  <c:v>0</c:v>
                </c:pt>
                <c:pt idx="4">
                  <c:v>200</c:v>
                </c:pt>
                <c:pt idx="5">
                  <c:v>166</c:v>
                </c:pt>
                <c:pt idx="6">
                  <c:v>166</c:v>
                </c:pt>
                <c:pt idx="7">
                  <c:v>200</c:v>
                </c:pt>
                <c:pt idx="8">
                  <c:v>350</c:v>
                </c:pt>
                <c:pt idx="9">
                  <c:v>350</c:v>
                </c:pt>
                <c:pt idx="10">
                  <c:v>166</c:v>
                </c:pt>
                <c:pt idx="11">
                  <c:v>308</c:v>
                </c:pt>
                <c:pt idx="12">
                  <c:v>308</c:v>
                </c:pt>
                <c:pt idx="13">
                  <c:v>350</c:v>
                </c:pt>
                <c:pt idx="14">
                  <c:v>450</c:v>
                </c:pt>
                <c:pt idx="15">
                  <c:v>450</c:v>
                </c:pt>
                <c:pt idx="16">
                  <c:v>308</c:v>
                </c:pt>
                <c:pt idx="17">
                  <c:v>388</c:v>
                </c:pt>
                <c:pt idx="18">
                  <c:v>0</c:v>
                </c:pt>
                <c:pt idx="19">
                  <c:v>166</c:v>
                </c:pt>
                <c:pt idx="20">
                  <c:v>0</c:v>
                </c:pt>
                <c:pt idx="21">
                  <c:v>0</c:v>
                </c:pt>
                <c:pt idx="22">
                  <c:v>166</c:v>
                </c:pt>
                <c:pt idx="23">
                  <c:v>110</c:v>
                </c:pt>
                <c:pt idx="24">
                  <c:v>110</c:v>
                </c:pt>
                <c:pt idx="25">
                  <c:v>166</c:v>
                </c:pt>
                <c:pt idx="26">
                  <c:v>308</c:v>
                </c:pt>
                <c:pt idx="27">
                  <c:v>308</c:v>
                </c:pt>
                <c:pt idx="28">
                  <c:v>110</c:v>
                </c:pt>
                <c:pt idx="29">
                  <c:v>204</c:v>
                </c:pt>
                <c:pt idx="30">
                  <c:v>204</c:v>
                </c:pt>
                <c:pt idx="31">
                  <c:v>308</c:v>
                </c:pt>
                <c:pt idx="32">
                  <c:v>388</c:v>
                </c:pt>
                <c:pt idx="33">
                  <c:v>388</c:v>
                </c:pt>
                <c:pt idx="34">
                  <c:v>204</c:v>
                </c:pt>
                <c:pt idx="35">
                  <c:v>256</c:v>
                </c:pt>
                <c:pt idx="36">
                  <c:v>0</c:v>
                </c:pt>
                <c:pt idx="37">
                  <c:v>110</c:v>
                </c:pt>
                <c:pt idx="38">
                  <c:v>0</c:v>
                </c:pt>
                <c:pt idx="39">
                  <c:v>110</c:v>
                </c:pt>
                <c:pt idx="40">
                  <c:v>0</c:v>
                </c:pt>
                <c:pt idx="41">
                  <c:v>65</c:v>
                </c:pt>
                <c:pt idx="42">
                  <c:v>110</c:v>
                </c:pt>
                <c:pt idx="43">
                  <c:v>204</c:v>
                </c:pt>
                <c:pt idx="44">
                  <c:v>65</c:v>
                </c:pt>
                <c:pt idx="45">
                  <c:v>204</c:v>
                </c:pt>
                <c:pt idx="46">
                  <c:v>65</c:v>
                </c:pt>
                <c:pt idx="47">
                  <c:v>120</c:v>
                </c:pt>
                <c:pt idx="48">
                  <c:v>204</c:v>
                </c:pt>
                <c:pt idx="49">
                  <c:v>256</c:v>
                </c:pt>
                <c:pt idx="50">
                  <c:v>120</c:v>
                </c:pt>
                <c:pt idx="51">
                  <c:v>256</c:v>
                </c:pt>
                <c:pt idx="52">
                  <c:v>120</c:v>
                </c:pt>
                <c:pt idx="53">
                  <c:v>152</c:v>
                </c:pt>
                <c:pt idx="54">
                  <c:v>0</c:v>
                </c:pt>
                <c:pt idx="55">
                  <c:v>65</c:v>
                </c:pt>
                <c:pt idx="56">
                  <c:v>0</c:v>
                </c:pt>
                <c:pt idx="57">
                  <c:v>65</c:v>
                </c:pt>
                <c:pt idx="58">
                  <c:v>120</c:v>
                </c:pt>
                <c:pt idx="59">
                  <c:v>0</c:v>
                </c:pt>
                <c:pt idx="60">
                  <c:v>120</c:v>
                </c:pt>
                <c:pt idx="61">
                  <c:v>152</c:v>
                </c:pt>
                <c:pt idx="62">
                  <c:v>0</c:v>
                </c:pt>
                <c:pt idx="63">
                  <c:v>152</c:v>
                </c:pt>
                <c:pt idx="64">
                  <c:v>0</c:v>
                </c:pt>
                <c:pt idx="65">
                  <c:v>175</c:v>
                </c:pt>
                <c:pt idx="66">
                  <c:v>152</c:v>
                </c:pt>
                <c:pt idx="67">
                  <c:v>256</c:v>
                </c:pt>
                <c:pt idx="68">
                  <c:v>300</c:v>
                </c:pt>
                <c:pt idx="69">
                  <c:v>175</c:v>
                </c:pt>
                <c:pt idx="70">
                  <c:v>152</c:v>
                </c:pt>
                <c:pt idx="71">
                  <c:v>300</c:v>
                </c:pt>
                <c:pt idx="72">
                  <c:v>256</c:v>
                </c:pt>
                <c:pt idx="73">
                  <c:v>450</c:v>
                </c:pt>
                <c:pt idx="74">
                  <c:v>300</c:v>
                </c:pt>
                <c:pt idx="75">
                  <c:v>256</c:v>
                </c:pt>
                <c:pt idx="76">
                  <c:v>388</c:v>
                </c:pt>
                <c:pt idx="77">
                  <c:v>450</c:v>
                </c:pt>
                <c:pt idx="78">
                  <c:v>388</c:v>
                </c:pt>
                <c:pt idx="79">
                  <c:v>450</c:v>
                </c:pt>
                <c:pt idx="80">
                  <c:v>550</c:v>
                </c:pt>
                <c:pt idx="81">
                  <c:v>450</c:v>
                </c:pt>
                <c:pt idx="82">
                  <c:v>388</c:v>
                </c:pt>
                <c:pt idx="83">
                  <c:v>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47-4287-BE44-E08B8560EAF8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7A23E12-CDB0-417E-8963-01CCED75FB66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D47-4287-BE44-E08B8560EA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51D994C-35EE-44E0-9084-E73852971AA2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D47-4287-BE44-E08B8560EA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11A28D-2BA3-40FA-85CA-092F3A8D27E3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D47-4287-BE44-E08B8560EA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EC9E7D-1A0E-4716-BC16-2AFFA07E755A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D47-4287-BE44-E08B8560EA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600CE28-5C32-4E8D-9A11-CE2D13AFDE1D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D47-4287-BE44-E08B8560EA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C7B7777-3772-42DF-BD60-9C9AE0C63915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D47-4287-BE44-E08B8560EA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74F842-C1D8-41B9-BCA2-DC93489BA324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D47-4287-BE44-E08B8560EA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A9A7F46-7FA4-461C-B3A2-4F8666C0397C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D47-4287-BE44-E08B8560EA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896E31D-1F2C-4EE6-994B-B6953A45F056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D47-4287-BE44-E08B8560EA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748756C-A66E-442D-A0CC-6C02C6C30CD4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D47-4287-BE44-E08B8560EA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65B5BB3-66F5-42B1-939F-C9E45C104B53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D47-4287-BE44-E08B8560EA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FDCDA6A-18DC-4658-BE3E-4C467BE9F5B5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D47-4287-BE44-E08B8560EA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36D83E7-CBCA-4F47-BB04-283DEBE09CD7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D47-4287-BE44-E08B8560EA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791B099-3CF5-4DB9-8D2D-C20CFDA8D9D4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D47-4287-BE44-E08B8560EA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75E5717-9164-4322-BB05-E9DF14AA4086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D47-4287-BE44-E08B8560EAF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D742A81-A29D-4F26-BB75-63A8C9705F5D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D47-4287-BE44-E08B8560EAF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0232D29-6140-4D21-961D-B8FA94B78159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D47-4287-BE44-E08B8560EAF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CFCD88E-84BF-4459-88FE-363B45C7B286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D47-4287-BE44-E08B8560EAF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B8E8F1B-3846-4777-887F-184501C8C0C0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D47-4287-BE44-E08B8560EAF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E1A4960-8CA1-421E-8D18-5E89A5D555F1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D47-4287-BE44-E08B8560EAF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C18DE0B-799A-4B70-8D45-6170E369DD92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D47-4287-BE44-E08B8560E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'Расчет вентилятора (2)'!$I$3:$I$23</c:f>
              <c:numCache>
                <c:formatCode>General</c:formatCode>
                <c:ptCount val="21"/>
                <c:pt idx="0">
                  <c:v>755</c:v>
                </c:pt>
                <c:pt idx="1">
                  <c:v>625</c:v>
                </c:pt>
                <c:pt idx="2">
                  <c:v>455</c:v>
                </c:pt>
                <c:pt idx="3">
                  <c:v>305</c:v>
                </c:pt>
                <c:pt idx="4">
                  <c:v>675</c:v>
                </c:pt>
                <c:pt idx="5">
                  <c:v>570</c:v>
                </c:pt>
                <c:pt idx="6">
                  <c:v>425</c:v>
                </c:pt>
                <c:pt idx="7">
                  <c:v>280</c:v>
                </c:pt>
                <c:pt idx="8">
                  <c:v>545</c:v>
                </c:pt>
                <c:pt idx="9">
                  <c:v>465</c:v>
                </c:pt>
                <c:pt idx="10">
                  <c:v>345</c:v>
                </c:pt>
                <c:pt idx="11">
                  <c:v>230</c:v>
                </c:pt>
                <c:pt idx="12">
                  <c:v>420</c:v>
                </c:pt>
                <c:pt idx="13">
                  <c:v>355</c:v>
                </c:pt>
                <c:pt idx="14">
                  <c:v>265</c:v>
                </c:pt>
                <c:pt idx="15">
                  <c:v>175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'Расчет вентилятора (2)'!$J$3:$J$23</c:f>
              <c:numCache>
                <c:formatCode>General</c:formatCode>
                <c:ptCount val="21"/>
                <c:pt idx="0">
                  <c:v>0</c:v>
                </c:pt>
                <c:pt idx="1">
                  <c:v>200</c:v>
                </c:pt>
                <c:pt idx="2">
                  <c:v>350</c:v>
                </c:pt>
                <c:pt idx="3">
                  <c:v>450</c:v>
                </c:pt>
                <c:pt idx="4">
                  <c:v>0</c:v>
                </c:pt>
                <c:pt idx="5">
                  <c:v>166</c:v>
                </c:pt>
                <c:pt idx="6">
                  <c:v>308</c:v>
                </c:pt>
                <c:pt idx="7">
                  <c:v>388</c:v>
                </c:pt>
                <c:pt idx="8">
                  <c:v>0</c:v>
                </c:pt>
                <c:pt idx="9">
                  <c:v>110</c:v>
                </c:pt>
                <c:pt idx="10">
                  <c:v>204</c:v>
                </c:pt>
                <c:pt idx="11">
                  <c:v>256</c:v>
                </c:pt>
                <c:pt idx="12">
                  <c:v>0</c:v>
                </c:pt>
                <c:pt idx="13">
                  <c:v>65</c:v>
                </c:pt>
                <c:pt idx="14">
                  <c:v>120</c:v>
                </c:pt>
                <c:pt idx="15">
                  <c:v>152</c:v>
                </c:pt>
                <c:pt idx="16">
                  <c:v>0</c:v>
                </c:pt>
                <c:pt idx="17">
                  <c:v>175</c:v>
                </c:pt>
                <c:pt idx="18">
                  <c:v>300</c:v>
                </c:pt>
                <c:pt idx="19">
                  <c:v>450</c:v>
                </c:pt>
                <c:pt idx="20">
                  <c:v>550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'Расчет вентилятора (2)'!$C$3:$C$23</c15:f>
                <c15:dlblRangeCache>
                  <c:ptCount val="21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D47-4287-BE44-E08B8560EAF8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x"/>
            <c:size val="12"/>
            <c:spPr>
              <a:noFill/>
              <a:ln w="34925">
                <a:solidFill>
                  <a:srgbClr val="FF0000"/>
                </a:solidFill>
              </a:ln>
              <a:effectLst/>
            </c:spPr>
          </c:marker>
          <c:xVal>
            <c:numRef>
              <c:f>'Расчет вентилятора (2)'!$B$30</c:f>
              <c:numCache>
                <c:formatCode>General</c:formatCode>
                <c:ptCount val="1"/>
                <c:pt idx="0">
                  <c:v>250</c:v>
                </c:pt>
              </c:numCache>
            </c:numRef>
          </c:xVal>
          <c:yVal>
            <c:numRef>
              <c:f>'Расчет вентилятора (2)'!$B$31</c:f>
              <c:numCache>
                <c:formatCode>General</c:formatCode>
                <c:ptCount val="1"/>
                <c:pt idx="0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D47-4287-BE44-E08B8560E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215951"/>
        <c:axId val="2020207215"/>
      </c:scatterChart>
      <c:valAx>
        <c:axId val="202021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207215"/>
        <c:crosses val="autoZero"/>
        <c:crossBetween val="midCat"/>
      </c:valAx>
      <c:valAx>
        <c:axId val="202020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215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424292</xdr:colOff>
      <xdr:row>0</xdr:row>
      <xdr:rowOff>299603</xdr:rowOff>
    </xdr:from>
    <xdr:to>
      <xdr:col>45</xdr:col>
      <xdr:colOff>277088</xdr:colOff>
      <xdr:row>37</xdr:row>
      <xdr:rowOff>180974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7F55F28-A92E-4871-AF95-00B96A392B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8137-5FF6-4CFE-B089-09CF06025D83}">
  <dimension ref="A1:Z85"/>
  <sheetViews>
    <sheetView tabSelected="1" zoomScale="55" zoomScaleNormal="55" workbookViewId="0">
      <selection activeCell="D31" sqref="D31"/>
    </sheetView>
  </sheetViews>
  <sheetFormatPr defaultRowHeight="15.75" x14ac:dyDescent="0.25"/>
  <cols>
    <col min="1" max="1" width="19.75" bestFit="1" customWidth="1"/>
    <col min="2" max="2" width="13.75" bestFit="1" customWidth="1"/>
    <col min="3" max="3" width="3.375" customWidth="1"/>
    <col min="4" max="4" width="6.5" customWidth="1"/>
    <col min="5" max="5" width="4.5" customWidth="1"/>
    <col min="6" max="6" width="11.125" customWidth="1"/>
    <col min="7" max="7" width="10.375" customWidth="1"/>
    <col min="10" max="10" width="10" customWidth="1"/>
    <col min="11" max="12" width="9" customWidth="1"/>
  </cols>
  <sheetData>
    <row r="1" spans="3:26" s="9" customFormat="1" ht="45.75" customHeight="1" x14ac:dyDescent="0.25">
      <c r="C1" s="9" t="s">
        <v>19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10</v>
      </c>
      <c r="O1" s="44" t="s">
        <v>2</v>
      </c>
      <c r="P1" s="44" t="s">
        <v>3</v>
      </c>
      <c r="Q1" s="44" t="s">
        <v>4</v>
      </c>
      <c r="R1" s="45" t="s">
        <v>5</v>
      </c>
      <c r="S1" s="45" t="s">
        <v>6</v>
      </c>
      <c r="U1" s="46" t="s">
        <v>23</v>
      </c>
      <c r="V1" s="46" t="s">
        <v>24</v>
      </c>
      <c r="W1" s="9">
        <v>1</v>
      </c>
      <c r="X1" s="9">
        <v>2</v>
      </c>
      <c r="Y1" s="9">
        <v>3</v>
      </c>
    </row>
    <row r="2" spans="3:26" ht="31.5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s="1" t="s">
        <v>5</v>
      </c>
      <c r="J2" s="1" t="s">
        <v>6</v>
      </c>
      <c r="K2" s="1" t="s">
        <v>7</v>
      </c>
      <c r="L2" s="1" t="s">
        <v>8</v>
      </c>
      <c r="N2" s="2">
        <v>1</v>
      </c>
      <c r="O2" s="3" cm="1">
        <f t="array" ref="O2">INDEX(F$3:F$23,$N2)</f>
        <v>3585</v>
      </c>
      <c r="P2" s="3" cm="1">
        <f t="array" ref="P2">INDEX(G$3:G$23,$N2)</f>
        <v>84</v>
      </c>
      <c r="Q2" s="3" cm="1">
        <f t="array" ref="Q2">INDEX(H$3:H$23,$N2)</f>
        <v>0.72</v>
      </c>
      <c r="R2" s="3" cm="1">
        <f t="array" ref="R2">INDEX(I$3:I$23,$N2)</f>
        <v>755</v>
      </c>
      <c r="S2" s="36" cm="1">
        <f t="array" ref="S2">INDEX(J$3:J$23,$N2)</f>
        <v>0</v>
      </c>
      <c r="T2" s="31">
        <f>SQRT(($B$30-R2)^2+($B$31-S2)^2)</f>
        <v>526.806416058119</v>
      </c>
      <c r="U2" s="32">
        <f>$B$30-R2</f>
        <v>-505</v>
      </c>
      <c r="V2" s="32">
        <f>$B$31-S2</f>
        <v>150</v>
      </c>
      <c r="W2" s="30">
        <f>DEGREES(ACOS((U3*U2+V3*V2)/T2/T3))</f>
        <v>24.137626773153979</v>
      </c>
      <c r="X2" s="30">
        <f>DEGREES(ACOS((U3*U4+V3*V4)/T3/T4))</f>
        <v>27.034678196767633</v>
      </c>
      <c r="Y2" s="30">
        <f>DEGREES(ACOS((U4*U2+V4*V2)/T4/T2))</f>
        <v>2.8970514236135654</v>
      </c>
      <c r="Z2">
        <f>ROUND(SUM(W2:Y2),)</f>
        <v>54</v>
      </c>
    </row>
    <row r="3" spans="3:26" x14ac:dyDescent="0.25">
      <c r="C3" s="2">
        <v>1</v>
      </c>
      <c r="D3" s="3">
        <v>230</v>
      </c>
      <c r="E3" s="3">
        <v>50</v>
      </c>
      <c r="F3" s="3">
        <v>3585</v>
      </c>
      <c r="G3" s="3">
        <v>84</v>
      </c>
      <c r="H3" s="3">
        <v>0.72</v>
      </c>
      <c r="I3" s="3">
        <v>755</v>
      </c>
      <c r="J3" s="3">
        <v>0</v>
      </c>
      <c r="K3" s="3">
        <v>445</v>
      </c>
      <c r="L3" s="3">
        <v>0</v>
      </c>
      <c r="N3" s="4">
        <v>2</v>
      </c>
      <c r="O3" s="30" cm="1">
        <f t="array" ref="O3">INDEX(F$3:F$23,$N3)</f>
        <v>3500</v>
      </c>
      <c r="P3" s="30" cm="1">
        <f t="array" ref="P3">INDEX(G$3:G$23,$N3)</f>
        <v>90</v>
      </c>
      <c r="Q3" s="30" cm="1">
        <f t="array" ref="Q3">INDEX(H$3:H$23,$N3)</f>
        <v>0.77</v>
      </c>
      <c r="R3" s="30" cm="1">
        <f t="array" ref="R3">INDEX(I$3:I$23,$N3)</f>
        <v>625</v>
      </c>
      <c r="S3" s="37" cm="1">
        <f t="array" ref="S3">INDEX(J$3:J$23,$N3)</f>
        <v>200</v>
      </c>
      <c r="T3" s="31">
        <f t="shared" ref="T3:T66" si="0">SQRT(($B$30-R3)^2+($B$31-S3)^2)</f>
        <v>378.31864876053891</v>
      </c>
      <c r="U3" s="32">
        <f t="shared" ref="U3:U66" si="1">$B$30-R3</f>
        <v>-375</v>
      </c>
      <c r="V3" s="32">
        <f t="shared" ref="V3:V66" si="2">$B$31-S3</f>
        <v>-50</v>
      </c>
    </row>
    <row r="4" spans="3:26" x14ac:dyDescent="0.25">
      <c r="C4" s="4">
        <v>2</v>
      </c>
      <c r="D4">
        <v>230</v>
      </c>
      <c r="E4">
        <v>50</v>
      </c>
      <c r="F4">
        <v>3500</v>
      </c>
      <c r="G4">
        <v>90</v>
      </c>
      <c r="H4">
        <v>0.77</v>
      </c>
      <c r="I4">
        <v>625</v>
      </c>
      <c r="J4">
        <v>200</v>
      </c>
      <c r="K4">
        <v>365</v>
      </c>
      <c r="L4" s="30">
        <v>0.8</v>
      </c>
      <c r="N4" s="5">
        <v>5</v>
      </c>
      <c r="O4" s="6" cm="1">
        <f t="array" ref="O4">INDEX(F$3:F$23,$N4)</f>
        <v>3200</v>
      </c>
      <c r="P4" s="6" cm="1">
        <f t="array" ref="P4">INDEX(G$3:G$23,$N4)</f>
        <v>59</v>
      </c>
      <c r="Q4" s="6" cm="1">
        <f t="array" ref="Q4">INDEX(H$3:H$23,$N4)</f>
        <v>0.51</v>
      </c>
      <c r="R4" s="6" cm="1">
        <f t="array" ref="R4">INDEX(I$3:I$23,$N4)</f>
        <v>675</v>
      </c>
      <c r="S4" s="38" cm="1">
        <f t="array" ref="S4">INDEX(J$3:J$23,$N4)</f>
        <v>0</v>
      </c>
      <c r="T4" s="31">
        <f t="shared" si="0"/>
        <v>450.69390943299868</v>
      </c>
      <c r="U4" s="32">
        <f t="shared" si="1"/>
        <v>-425</v>
      </c>
      <c r="V4" s="32">
        <f t="shared" si="2"/>
        <v>150</v>
      </c>
    </row>
    <row r="5" spans="3:26" x14ac:dyDescent="0.25">
      <c r="C5" s="4">
        <v>3</v>
      </c>
      <c r="D5">
        <v>230</v>
      </c>
      <c r="E5">
        <v>50</v>
      </c>
      <c r="F5" s="10">
        <v>3375</v>
      </c>
      <c r="G5" s="10">
        <v>96</v>
      </c>
      <c r="H5" s="10">
        <v>0.8</v>
      </c>
      <c r="I5" s="10">
        <v>455</v>
      </c>
      <c r="J5">
        <v>350</v>
      </c>
      <c r="K5">
        <v>265</v>
      </c>
      <c r="L5" s="30">
        <v>1.41</v>
      </c>
      <c r="N5" s="2">
        <v>5</v>
      </c>
      <c r="O5" s="3" cm="1">
        <f t="array" ref="O5">INDEX(F$3:F$23,$N5)</f>
        <v>3200</v>
      </c>
      <c r="P5" s="3" cm="1">
        <f t="array" ref="P5">INDEX(G$3:G$23,$N5)</f>
        <v>59</v>
      </c>
      <c r="Q5" s="3" cm="1">
        <f t="array" ref="Q5">INDEX(H$3:H$23,$N5)</f>
        <v>0.51</v>
      </c>
      <c r="R5" s="3" cm="1">
        <f t="array" ref="R5">INDEX(I$3:I$23,$N5)</f>
        <v>675</v>
      </c>
      <c r="S5" s="36" cm="1">
        <f t="array" ref="S5">INDEX(J$3:J$23,$N5)</f>
        <v>0</v>
      </c>
      <c r="T5" s="31">
        <f t="shared" si="0"/>
        <v>450.69390943299868</v>
      </c>
      <c r="U5" s="32">
        <f t="shared" si="1"/>
        <v>-425</v>
      </c>
      <c r="V5" s="32">
        <f t="shared" si="2"/>
        <v>150</v>
      </c>
      <c r="W5" s="30">
        <f t="shared" ref="W5" si="3">DEGREES(ACOS((U6*U5+V6*V5)/T5/T6))</f>
        <v>27.034678196767658</v>
      </c>
      <c r="X5" s="30">
        <f t="shared" ref="X5" si="4">DEGREES(ACOS((U6*U7+V6*V7)/T6/T7))</f>
        <v>4.7322381424798099</v>
      </c>
      <c r="Y5" s="30">
        <f t="shared" ref="Y5" si="5">DEGREES(ACOS((U7*U5+V7*V5)/T7/T5))</f>
        <v>22.302440054287977</v>
      </c>
      <c r="Z5">
        <f t="shared" ref="Z5" si="6">ROUND(SUM(W5:Y5),)</f>
        <v>54</v>
      </c>
    </row>
    <row r="6" spans="3:26" x14ac:dyDescent="0.25">
      <c r="C6" s="5">
        <v>4</v>
      </c>
      <c r="D6" s="6">
        <v>230</v>
      </c>
      <c r="E6" s="6">
        <v>50</v>
      </c>
      <c r="F6" s="11">
        <v>3450</v>
      </c>
      <c r="G6" s="11">
        <v>93</v>
      </c>
      <c r="H6" s="11">
        <v>0.8</v>
      </c>
      <c r="I6" s="11">
        <v>305</v>
      </c>
      <c r="J6" s="6">
        <v>450</v>
      </c>
      <c r="K6" s="6">
        <v>180</v>
      </c>
      <c r="L6" s="6">
        <v>1.81</v>
      </c>
      <c r="N6" s="4">
        <v>2</v>
      </c>
      <c r="O6" s="30" cm="1">
        <f t="array" ref="O6">INDEX(F$3:F$23,$N6)</f>
        <v>3500</v>
      </c>
      <c r="P6" s="30" cm="1">
        <f t="array" ref="P6">INDEX(G$3:G$23,$N6)</f>
        <v>90</v>
      </c>
      <c r="Q6" s="30" cm="1">
        <f t="array" ref="Q6">INDEX(H$3:H$23,$N6)</f>
        <v>0.77</v>
      </c>
      <c r="R6" s="30" cm="1">
        <f t="array" ref="R6">INDEX(I$3:I$23,$N6)</f>
        <v>625</v>
      </c>
      <c r="S6" s="37" cm="1">
        <f t="array" ref="S6">INDEX(J$3:J$23,$N6)</f>
        <v>200</v>
      </c>
      <c r="T6" s="31">
        <f t="shared" si="0"/>
        <v>378.31864876053891</v>
      </c>
      <c r="U6" s="32">
        <f t="shared" si="1"/>
        <v>-375</v>
      </c>
      <c r="V6" s="32">
        <f t="shared" si="2"/>
        <v>-50</v>
      </c>
    </row>
    <row r="7" spans="3:26" x14ac:dyDescent="0.25">
      <c r="C7" s="2">
        <v>5</v>
      </c>
      <c r="D7" s="3">
        <v>230</v>
      </c>
      <c r="E7" s="3">
        <v>50</v>
      </c>
      <c r="F7" s="12">
        <v>3200</v>
      </c>
      <c r="G7" s="12">
        <v>59</v>
      </c>
      <c r="H7" s="12">
        <v>0.51</v>
      </c>
      <c r="I7" s="12">
        <v>675</v>
      </c>
      <c r="J7" s="3">
        <v>0</v>
      </c>
      <c r="K7" s="3">
        <v>395</v>
      </c>
      <c r="L7" s="3">
        <v>0</v>
      </c>
      <c r="N7" s="5">
        <v>6</v>
      </c>
      <c r="O7" s="6" cm="1">
        <f t="array" ref="O7">INDEX(F$3:F$23,$N7)</f>
        <v>3200</v>
      </c>
      <c r="P7" s="6" cm="1">
        <f t="array" ref="P7">INDEX(G$3:G$23,$N7)</f>
        <v>68</v>
      </c>
      <c r="Q7" s="6" cm="1">
        <f t="array" ref="Q7">INDEX(H$3:H$23,$N7)</f>
        <v>0.59</v>
      </c>
      <c r="R7" s="6" cm="1">
        <f t="array" ref="R7">INDEX(I$3:I$23,$N7)</f>
        <v>570</v>
      </c>
      <c r="S7" s="38" cm="1">
        <f t="array" ref="S7">INDEX(J$3:J$23,$N7)</f>
        <v>166</v>
      </c>
      <c r="T7" s="31">
        <f t="shared" si="0"/>
        <v>320.3997503120126</v>
      </c>
      <c r="U7" s="32">
        <f t="shared" si="1"/>
        <v>-320</v>
      </c>
      <c r="V7" s="32">
        <f t="shared" si="2"/>
        <v>-16</v>
      </c>
    </row>
    <row r="8" spans="3:26" x14ac:dyDescent="0.25">
      <c r="C8" s="4">
        <v>6</v>
      </c>
      <c r="D8">
        <v>230</v>
      </c>
      <c r="E8">
        <v>50</v>
      </c>
      <c r="F8" s="10">
        <v>3200</v>
      </c>
      <c r="G8" s="10">
        <v>68</v>
      </c>
      <c r="H8" s="10">
        <v>0.59</v>
      </c>
      <c r="I8" s="10">
        <v>570</v>
      </c>
      <c r="J8">
        <v>166</v>
      </c>
      <c r="K8">
        <v>335</v>
      </c>
      <c r="L8" s="30">
        <v>0.67</v>
      </c>
      <c r="N8" s="2">
        <v>6</v>
      </c>
      <c r="O8" s="3" cm="1">
        <f t="array" ref="O8">INDEX(F$3:F$23,$N8)</f>
        <v>3200</v>
      </c>
      <c r="P8" s="3" cm="1">
        <f t="array" ref="P8">INDEX(G$3:G$23,$N8)</f>
        <v>68</v>
      </c>
      <c r="Q8" s="3" cm="1">
        <f t="array" ref="Q8">INDEX(H$3:H$23,$N8)</f>
        <v>0.59</v>
      </c>
      <c r="R8" s="3" cm="1">
        <f t="array" ref="R8">INDEX(I$3:I$23,$N8)</f>
        <v>570</v>
      </c>
      <c r="S8" s="36" cm="1">
        <f t="array" ref="S8">INDEX(J$3:J$23,$N8)</f>
        <v>166</v>
      </c>
      <c r="T8" s="31">
        <f t="shared" si="0"/>
        <v>320.3997503120126</v>
      </c>
      <c r="U8" s="32">
        <f t="shared" si="1"/>
        <v>-320</v>
      </c>
      <c r="V8" s="32">
        <f t="shared" si="2"/>
        <v>-16</v>
      </c>
      <c r="W8" s="30">
        <f t="shared" ref="W8" si="7">DEGREES(ACOS((U9*U8+V9*V8)/T8/T9))</f>
        <v>4.7322381424797459</v>
      </c>
      <c r="X8" s="30">
        <f t="shared" ref="X8" si="8">DEGREES(ACOS((U9*U10+V9*V10)/T9/T10))</f>
        <v>36.698037262864304</v>
      </c>
      <c r="Y8" s="30">
        <f t="shared" ref="Y8" si="9">DEGREES(ACOS((U10*U8+V10*V8)/T10/T8))</f>
        <v>41.430275405344013</v>
      </c>
      <c r="Z8">
        <f t="shared" ref="Z8" si="10">ROUND(SUM(W8:Y8),)</f>
        <v>83</v>
      </c>
    </row>
    <row r="9" spans="3:26" x14ac:dyDescent="0.25">
      <c r="C9" s="4">
        <v>7</v>
      </c>
      <c r="D9">
        <v>230</v>
      </c>
      <c r="E9">
        <v>50</v>
      </c>
      <c r="F9" s="10">
        <v>3200</v>
      </c>
      <c r="G9" s="10">
        <v>81</v>
      </c>
      <c r="H9" s="10">
        <v>0.69</v>
      </c>
      <c r="I9" s="10">
        <v>425</v>
      </c>
      <c r="J9">
        <v>308</v>
      </c>
      <c r="K9">
        <v>250</v>
      </c>
      <c r="L9" s="30">
        <v>1.24</v>
      </c>
      <c r="N9" s="4">
        <v>2</v>
      </c>
      <c r="O9" s="30" cm="1">
        <f t="array" ref="O9">INDEX(F$3:F$23,$N9)</f>
        <v>3500</v>
      </c>
      <c r="P9" s="30" cm="1">
        <f t="array" ref="P9">INDEX(G$3:G$23,$N9)</f>
        <v>90</v>
      </c>
      <c r="Q9" s="30" cm="1">
        <f t="array" ref="Q9">INDEX(H$3:H$23,$N9)</f>
        <v>0.77</v>
      </c>
      <c r="R9" s="30" cm="1">
        <f t="array" ref="R9">INDEX(I$3:I$23,$N9)</f>
        <v>625</v>
      </c>
      <c r="S9" s="37" cm="1">
        <f t="array" ref="S9">INDEX(J$3:J$23,$N9)</f>
        <v>200</v>
      </c>
      <c r="T9" s="31">
        <f t="shared" si="0"/>
        <v>378.31864876053891</v>
      </c>
      <c r="U9" s="32">
        <f t="shared" si="1"/>
        <v>-375</v>
      </c>
      <c r="V9" s="32">
        <f t="shared" si="2"/>
        <v>-50</v>
      </c>
    </row>
    <row r="10" spans="3:26" x14ac:dyDescent="0.25">
      <c r="C10" s="5">
        <v>8</v>
      </c>
      <c r="D10" s="6">
        <v>230</v>
      </c>
      <c r="E10" s="6">
        <v>50</v>
      </c>
      <c r="F10" s="11">
        <v>3200</v>
      </c>
      <c r="G10" s="11">
        <v>75</v>
      </c>
      <c r="H10" s="11">
        <v>0.64</v>
      </c>
      <c r="I10" s="11">
        <v>280</v>
      </c>
      <c r="J10" s="6">
        <v>388</v>
      </c>
      <c r="K10" s="6">
        <v>165</v>
      </c>
      <c r="L10" s="6">
        <v>1.56</v>
      </c>
      <c r="N10" s="5">
        <v>3</v>
      </c>
      <c r="O10" s="6" cm="1">
        <f t="array" ref="O10">INDEX(F$3:F$23,$N10)</f>
        <v>3375</v>
      </c>
      <c r="P10" s="6" cm="1">
        <f t="array" ref="P10">INDEX(G$3:G$23,$N10)</f>
        <v>96</v>
      </c>
      <c r="Q10" s="6" cm="1">
        <f t="array" ref="Q10">INDEX(H$3:H$23,$N10)</f>
        <v>0.8</v>
      </c>
      <c r="R10" s="6" cm="1">
        <f t="array" ref="R10">INDEX(I$3:I$23,$N10)</f>
        <v>455</v>
      </c>
      <c r="S10" s="38" cm="1">
        <f t="array" ref="S10">INDEX(J$3:J$23,$N10)</f>
        <v>350</v>
      </c>
      <c r="T10" s="31">
        <f t="shared" si="0"/>
        <v>286.40006983239374</v>
      </c>
      <c r="U10" s="32">
        <f t="shared" si="1"/>
        <v>-205</v>
      </c>
      <c r="V10" s="32">
        <f t="shared" si="2"/>
        <v>-200</v>
      </c>
    </row>
    <row r="11" spans="3:26" x14ac:dyDescent="0.25">
      <c r="C11" s="2">
        <v>9</v>
      </c>
      <c r="D11" s="3">
        <v>230</v>
      </c>
      <c r="E11" s="3">
        <v>50</v>
      </c>
      <c r="F11" s="3">
        <v>2600</v>
      </c>
      <c r="G11" s="3">
        <v>32</v>
      </c>
      <c r="H11" s="3">
        <v>0.27</v>
      </c>
      <c r="I11" s="3">
        <v>545</v>
      </c>
      <c r="J11" s="3">
        <v>0</v>
      </c>
      <c r="K11" s="3">
        <v>320</v>
      </c>
      <c r="L11" s="3">
        <v>0</v>
      </c>
      <c r="N11" s="2">
        <v>3</v>
      </c>
      <c r="O11" s="3" cm="1">
        <f t="array" ref="O11">INDEX(F$3:F$23,$N11)</f>
        <v>3375</v>
      </c>
      <c r="P11" s="3" cm="1">
        <f t="array" ref="P11">INDEX(G$3:G$23,$N11)</f>
        <v>96</v>
      </c>
      <c r="Q11" s="3" cm="1">
        <f t="array" ref="Q11">INDEX(H$3:H$23,$N11)</f>
        <v>0.8</v>
      </c>
      <c r="R11" s="3" cm="1">
        <f t="array" ref="R11">INDEX(I$3:I$23,$N11)</f>
        <v>455</v>
      </c>
      <c r="S11" s="36" cm="1">
        <f t="array" ref="S11">INDEX(J$3:J$23,$N11)</f>
        <v>350</v>
      </c>
      <c r="T11" s="31">
        <f t="shared" si="0"/>
        <v>286.40006983239374</v>
      </c>
      <c r="U11" s="32">
        <f t="shared" si="1"/>
        <v>-205</v>
      </c>
      <c r="V11" s="32">
        <f t="shared" si="2"/>
        <v>-200</v>
      </c>
      <c r="W11" s="30">
        <f t="shared" ref="W11" si="11">DEGREES(ACOS((U12*U11+V12*V11)/T11/T12))</f>
        <v>41.430275405344013</v>
      </c>
      <c r="X11" s="30">
        <f t="shared" ref="X11" si="12">DEGREES(ACOS((U12*U13+V12*V13)/T12/T13))</f>
        <v>39.215122105863337</v>
      </c>
      <c r="Y11" s="30">
        <f t="shared" ref="Y11" si="13">DEGREES(ACOS((U13*U11+V13*V11)/T13/T11))</f>
        <v>2.215153299480809</v>
      </c>
      <c r="Z11">
        <f t="shared" ref="Z11" si="14">ROUND(SUM(W11:Y11),)</f>
        <v>83</v>
      </c>
    </row>
    <row r="12" spans="3:26" x14ac:dyDescent="0.25">
      <c r="C12" s="4">
        <v>10</v>
      </c>
      <c r="D12">
        <v>230</v>
      </c>
      <c r="E12">
        <v>50</v>
      </c>
      <c r="F12">
        <v>2600</v>
      </c>
      <c r="G12">
        <v>37</v>
      </c>
      <c r="H12">
        <v>0.31</v>
      </c>
      <c r="I12">
        <v>465</v>
      </c>
      <c r="J12">
        <v>110</v>
      </c>
      <c r="K12">
        <v>275</v>
      </c>
      <c r="L12" s="30">
        <v>0.44</v>
      </c>
      <c r="N12" s="4">
        <v>6</v>
      </c>
      <c r="O12" s="30" cm="1">
        <f t="array" ref="O12">INDEX(F$3:F$23,$N12)</f>
        <v>3200</v>
      </c>
      <c r="P12" s="30" cm="1">
        <f t="array" ref="P12">INDEX(G$3:G$23,$N12)</f>
        <v>68</v>
      </c>
      <c r="Q12" s="30" cm="1">
        <f t="array" ref="Q12">INDEX(H$3:H$23,$N12)</f>
        <v>0.59</v>
      </c>
      <c r="R12" s="30" cm="1">
        <f t="array" ref="R12">INDEX(I$3:I$23,$N12)</f>
        <v>570</v>
      </c>
      <c r="S12" s="37" cm="1">
        <f t="array" ref="S12">INDEX(J$3:J$23,$N12)</f>
        <v>166</v>
      </c>
      <c r="T12" s="31">
        <f t="shared" si="0"/>
        <v>320.3997503120126</v>
      </c>
      <c r="U12" s="32">
        <f t="shared" si="1"/>
        <v>-320</v>
      </c>
      <c r="V12" s="32">
        <f t="shared" si="2"/>
        <v>-16</v>
      </c>
    </row>
    <row r="13" spans="3:26" x14ac:dyDescent="0.25">
      <c r="C13" s="4">
        <v>11</v>
      </c>
      <c r="D13">
        <v>230</v>
      </c>
      <c r="E13">
        <v>50</v>
      </c>
      <c r="F13">
        <v>2600</v>
      </c>
      <c r="G13">
        <v>43</v>
      </c>
      <c r="H13">
        <v>0.37</v>
      </c>
      <c r="I13">
        <v>345</v>
      </c>
      <c r="J13">
        <v>204</v>
      </c>
      <c r="K13">
        <v>205</v>
      </c>
      <c r="L13" s="30">
        <v>0.82</v>
      </c>
      <c r="N13" s="5">
        <v>7</v>
      </c>
      <c r="O13" s="6" cm="1">
        <f t="array" ref="O13">INDEX(F$3:F$23,$N13)</f>
        <v>3200</v>
      </c>
      <c r="P13" s="6" cm="1">
        <f t="array" ref="P13">INDEX(G$3:G$23,$N13)</f>
        <v>81</v>
      </c>
      <c r="Q13" s="6" cm="1">
        <f t="array" ref="Q13">INDEX(H$3:H$23,$N13)</f>
        <v>0.69</v>
      </c>
      <c r="R13" s="6" cm="1">
        <f t="array" ref="R13">INDEX(I$3:I$23,$N13)</f>
        <v>425</v>
      </c>
      <c r="S13" s="38" cm="1">
        <f t="array" ref="S13">INDEX(J$3:J$23,$N13)</f>
        <v>308</v>
      </c>
      <c r="T13" s="31">
        <f t="shared" si="0"/>
        <v>235.77319610167734</v>
      </c>
      <c r="U13" s="32">
        <f t="shared" si="1"/>
        <v>-175</v>
      </c>
      <c r="V13" s="32">
        <f t="shared" si="2"/>
        <v>-158</v>
      </c>
    </row>
    <row r="14" spans="3:26" x14ac:dyDescent="0.25">
      <c r="C14" s="5">
        <v>12</v>
      </c>
      <c r="D14" s="6">
        <v>230</v>
      </c>
      <c r="E14" s="6">
        <v>50</v>
      </c>
      <c r="F14" s="6">
        <v>2600</v>
      </c>
      <c r="G14" s="6">
        <v>40</v>
      </c>
      <c r="H14" s="6">
        <v>0.34</v>
      </c>
      <c r="I14" s="6">
        <v>230</v>
      </c>
      <c r="J14" s="6">
        <v>256</v>
      </c>
      <c r="K14" s="6">
        <v>135</v>
      </c>
      <c r="L14" s="6">
        <v>1.03</v>
      </c>
      <c r="N14" s="2">
        <v>7</v>
      </c>
      <c r="O14" s="3" cm="1">
        <f t="array" ref="O14">INDEX(F$3:F$23,$N14)</f>
        <v>3200</v>
      </c>
      <c r="P14" s="3" cm="1">
        <f t="array" ref="P14">INDEX(G$3:G$23,$N14)</f>
        <v>81</v>
      </c>
      <c r="Q14" s="3" cm="1">
        <f t="array" ref="Q14">INDEX(H$3:H$23,$N14)</f>
        <v>0.69</v>
      </c>
      <c r="R14" s="3" cm="1">
        <f t="array" ref="R14">INDEX(I$3:I$23,$N14)</f>
        <v>425</v>
      </c>
      <c r="S14" s="36" cm="1">
        <f t="array" ref="S14">INDEX(J$3:J$23,$N14)</f>
        <v>308</v>
      </c>
      <c r="T14" s="31">
        <f t="shared" si="0"/>
        <v>235.77319610167734</v>
      </c>
      <c r="U14" s="32">
        <f t="shared" si="1"/>
        <v>-175</v>
      </c>
      <c r="V14" s="32">
        <f t="shared" si="2"/>
        <v>-158</v>
      </c>
      <c r="W14" s="30">
        <f t="shared" ref="W14" si="15">DEGREES(ACOS((U15*U14+V15*V14)/T14/T15))</f>
        <v>2.215153299480809</v>
      </c>
      <c r="X14" s="30">
        <f t="shared" ref="X14" si="16">DEGREES(ACOS((U15*U16+V15*V16)/T15/T16))</f>
        <v>35.318461553074641</v>
      </c>
      <c r="Y14" s="30">
        <f t="shared" ref="Y14" si="17">DEGREES(ACOS((U16*U14+V16*V14)/T16/T14))</f>
        <v>37.533614852555296</v>
      </c>
      <c r="Z14">
        <f t="shared" ref="Z14" si="18">ROUND(SUM(W14:Y14),)</f>
        <v>75</v>
      </c>
    </row>
    <row r="15" spans="3:26" x14ac:dyDescent="0.25">
      <c r="C15" s="2">
        <v>13</v>
      </c>
      <c r="D15" s="3">
        <v>230</v>
      </c>
      <c r="E15" s="3">
        <v>50</v>
      </c>
      <c r="F15" s="3">
        <v>2000</v>
      </c>
      <c r="G15" s="3">
        <v>15</v>
      </c>
      <c r="H15" s="3">
        <v>0.12</v>
      </c>
      <c r="I15" s="3">
        <v>420</v>
      </c>
      <c r="J15" s="3">
        <v>0</v>
      </c>
      <c r="K15" s="3">
        <v>250</v>
      </c>
      <c r="L15" s="3">
        <v>0</v>
      </c>
      <c r="N15" s="4">
        <v>3</v>
      </c>
      <c r="O15" s="30" cm="1">
        <f t="array" ref="O15">INDEX(F$3:F$23,$N15)</f>
        <v>3375</v>
      </c>
      <c r="P15" s="30" cm="1">
        <f t="array" ref="P15">INDEX(G$3:G$23,$N15)</f>
        <v>96</v>
      </c>
      <c r="Q15" s="30" cm="1">
        <f t="array" ref="Q15">INDEX(H$3:H$23,$N15)</f>
        <v>0.8</v>
      </c>
      <c r="R15" s="30" cm="1">
        <f t="array" ref="R15">INDEX(I$3:I$23,$N15)</f>
        <v>455</v>
      </c>
      <c r="S15" s="37" cm="1">
        <f t="array" ref="S15">INDEX(J$3:J$23,$N15)</f>
        <v>350</v>
      </c>
      <c r="T15" s="31">
        <f t="shared" si="0"/>
        <v>286.40006983239374</v>
      </c>
      <c r="U15" s="32">
        <f t="shared" si="1"/>
        <v>-205</v>
      </c>
      <c r="V15" s="32">
        <f t="shared" si="2"/>
        <v>-200</v>
      </c>
    </row>
    <row r="16" spans="3:26" x14ac:dyDescent="0.25">
      <c r="C16" s="4">
        <v>14</v>
      </c>
      <c r="D16">
        <v>230</v>
      </c>
      <c r="E16">
        <v>50</v>
      </c>
      <c r="F16">
        <v>2000</v>
      </c>
      <c r="G16">
        <v>17</v>
      </c>
      <c r="H16">
        <v>0.14000000000000001</v>
      </c>
      <c r="I16">
        <v>355</v>
      </c>
      <c r="J16">
        <v>65</v>
      </c>
      <c r="K16">
        <v>210</v>
      </c>
      <c r="L16" s="30">
        <v>0.26</v>
      </c>
      <c r="N16" s="5">
        <v>4</v>
      </c>
      <c r="O16" s="6" cm="1">
        <f t="array" ref="O16">INDEX(F$3:F$23,$N16)</f>
        <v>3450</v>
      </c>
      <c r="P16" s="6" cm="1">
        <f t="array" ref="P16">INDEX(G$3:G$23,$N16)</f>
        <v>93</v>
      </c>
      <c r="Q16" s="6" cm="1">
        <f t="array" ref="Q16">INDEX(H$3:H$23,$N16)</f>
        <v>0.8</v>
      </c>
      <c r="R16" s="6" cm="1">
        <f t="array" ref="R16">INDEX(I$3:I$23,$N16)</f>
        <v>305</v>
      </c>
      <c r="S16" s="38" cm="1">
        <f t="array" ref="S16">INDEX(J$3:J$23,$N16)</f>
        <v>450</v>
      </c>
      <c r="T16" s="31">
        <f t="shared" si="0"/>
        <v>305</v>
      </c>
      <c r="U16" s="32">
        <f t="shared" si="1"/>
        <v>-55</v>
      </c>
      <c r="V16" s="32">
        <f t="shared" si="2"/>
        <v>-300</v>
      </c>
    </row>
    <row r="17" spans="1:26" x14ac:dyDescent="0.25">
      <c r="C17" s="4">
        <v>15</v>
      </c>
      <c r="D17">
        <v>230</v>
      </c>
      <c r="E17">
        <v>50</v>
      </c>
      <c r="F17">
        <v>2000</v>
      </c>
      <c r="G17">
        <v>20</v>
      </c>
      <c r="H17">
        <v>0.17</v>
      </c>
      <c r="I17">
        <v>265</v>
      </c>
      <c r="J17">
        <v>120</v>
      </c>
      <c r="K17">
        <v>155</v>
      </c>
      <c r="L17" s="30">
        <v>0.48</v>
      </c>
      <c r="N17" s="2">
        <v>4</v>
      </c>
      <c r="O17" s="3" cm="1">
        <f t="array" ref="O17">INDEX(F$3:F$23,$N17)</f>
        <v>3450</v>
      </c>
      <c r="P17" s="3" cm="1">
        <f t="array" ref="P17">INDEX(G$3:G$23,$N17)</f>
        <v>93</v>
      </c>
      <c r="Q17" s="3" cm="1">
        <f t="array" ref="Q17">INDEX(H$3:H$23,$N17)</f>
        <v>0.8</v>
      </c>
      <c r="R17" s="3" cm="1">
        <f t="array" ref="R17">INDEX(I$3:I$23,$N17)</f>
        <v>305</v>
      </c>
      <c r="S17" s="36" cm="1">
        <f t="array" ref="S17">INDEX(J$3:J$23,$N17)</f>
        <v>450</v>
      </c>
      <c r="T17" s="31">
        <f t="shared" si="0"/>
        <v>305</v>
      </c>
      <c r="U17" s="32">
        <f t="shared" si="1"/>
        <v>-55</v>
      </c>
      <c r="V17" s="32">
        <f t="shared" si="2"/>
        <v>-300</v>
      </c>
      <c r="W17" s="30">
        <f t="shared" ref="W17" si="19">DEGREES(ACOS((U18*U17+V18*V17)/T17/T18))</f>
        <v>37.533614852555296</v>
      </c>
      <c r="X17" s="30">
        <f t="shared" ref="X17" si="20">DEGREES(ACOS((U18*U19+V18*V19)/T18/T19))</f>
        <v>40.738205275598041</v>
      </c>
      <c r="Y17" s="30">
        <f t="shared" ref="Y17" si="21">DEGREES(ACOS((U19*U17+V19*V17)/T19/T17))</f>
        <v>3.2045904230427271</v>
      </c>
      <c r="Z17">
        <f t="shared" ref="Z17" si="22">ROUND(SUM(W17:Y17),)</f>
        <v>81</v>
      </c>
    </row>
    <row r="18" spans="1:26" x14ac:dyDescent="0.25">
      <c r="C18" s="5">
        <v>16</v>
      </c>
      <c r="D18" s="6">
        <v>230</v>
      </c>
      <c r="E18" s="6">
        <v>50</v>
      </c>
      <c r="F18" s="6">
        <v>2000</v>
      </c>
      <c r="G18" s="6">
        <v>18</v>
      </c>
      <c r="H18" s="6">
        <v>0.16</v>
      </c>
      <c r="I18" s="6">
        <v>175</v>
      </c>
      <c r="J18" s="6">
        <v>152</v>
      </c>
      <c r="K18" s="6">
        <v>105</v>
      </c>
      <c r="L18" s="6">
        <v>0.61</v>
      </c>
      <c r="N18" s="4">
        <v>7</v>
      </c>
      <c r="O18" s="30" cm="1">
        <f t="array" ref="O18">INDEX(F$3:F$23,$N18)</f>
        <v>3200</v>
      </c>
      <c r="P18" s="30" cm="1">
        <f t="array" ref="P18">INDEX(G$3:G$23,$N18)</f>
        <v>81</v>
      </c>
      <c r="Q18" s="30" cm="1">
        <f t="array" ref="Q18">INDEX(H$3:H$23,$N18)</f>
        <v>0.69</v>
      </c>
      <c r="R18" s="30" cm="1">
        <f t="array" ref="R18">INDEX(I$3:I$23,$N18)</f>
        <v>425</v>
      </c>
      <c r="S18" s="37" cm="1">
        <f t="array" ref="S18">INDEX(J$3:J$23,$N18)</f>
        <v>308</v>
      </c>
      <c r="T18" s="31">
        <f t="shared" si="0"/>
        <v>235.77319610167734</v>
      </c>
      <c r="U18" s="32">
        <f t="shared" si="1"/>
        <v>-175</v>
      </c>
      <c r="V18" s="32">
        <f t="shared" si="2"/>
        <v>-158</v>
      </c>
    </row>
    <row r="19" spans="1:26" x14ac:dyDescent="0.25">
      <c r="C19" s="34">
        <v>17</v>
      </c>
      <c r="D19" s="35"/>
      <c r="E19" s="35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/>
      <c r="L19" s="35"/>
      <c r="N19" s="5">
        <v>8</v>
      </c>
      <c r="O19" s="6" cm="1">
        <f t="array" ref="O19">INDEX(F$3:F$23,$N19)</f>
        <v>3200</v>
      </c>
      <c r="P19" s="6" cm="1">
        <f t="array" ref="P19">INDEX(G$3:G$23,$N19)</f>
        <v>75</v>
      </c>
      <c r="Q19" s="6" cm="1">
        <f t="array" ref="Q19">INDEX(H$3:H$23,$N19)</f>
        <v>0.64</v>
      </c>
      <c r="R19" s="6" cm="1">
        <f t="array" ref="R19">INDEX(I$3:I$23,$N19)</f>
        <v>280</v>
      </c>
      <c r="S19" s="38" cm="1">
        <f t="array" ref="S19">INDEX(J$3:J$23,$N19)</f>
        <v>388</v>
      </c>
      <c r="T19" s="31">
        <f t="shared" si="0"/>
        <v>239.88330496305906</v>
      </c>
      <c r="U19" s="32">
        <f t="shared" si="1"/>
        <v>-30</v>
      </c>
      <c r="V19" s="32">
        <f t="shared" si="2"/>
        <v>-238</v>
      </c>
    </row>
    <row r="20" spans="1:26" x14ac:dyDescent="0.25">
      <c r="C20" s="34">
        <v>18</v>
      </c>
      <c r="D20" s="35"/>
      <c r="E20" s="35"/>
      <c r="F20" s="35">
        <v>2000</v>
      </c>
      <c r="G20" s="35">
        <v>20</v>
      </c>
      <c r="H20" s="35">
        <v>0.15</v>
      </c>
      <c r="I20" s="35">
        <v>0</v>
      </c>
      <c r="J20" s="35">
        <v>175</v>
      </c>
      <c r="K20" s="35"/>
      <c r="L20" s="35"/>
      <c r="N20" s="2">
        <v>5</v>
      </c>
      <c r="O20" s="3" cm="1">
        <f t="array" ref="O20">INDEX(F$3:F$23,$N20)</f>
        <v>3200</v>
      </c>
      <c r="P20" s="3" cm="1">
        <f t="array" ref="P20">INDEX(G$3:G$23,$N20)</f>
        <v>59</v>
      </c>
      <c r="Q20" s="3" cm="1">
        <f t="array" ref="Q20">INDEX(H$3:H$23,$N20)</f>
        <v>0.51</v>
      </c>
      <c r="R20" s="3" cm="1">
        <f t="array" ref="R20">INDEX(I$3:I$23,$N20)</f>
        <v>675</v>
      </c>
      <c r="S20" s="36" cm="1">
        <f t="array" ref="S20">INDEX(J$3:J$23,$N20)</f>
        <v>0</v>
      </c>
      <c r="T20" s="31">
        <f t="shared" si="0"/>
        <v>450.69390943299868</v>
      </c>
      <c r="U20" s="32">
        <f t="shared" si="1"/>
        <v>-425</v>
      </c>
      <c r="V20" s="32">
        <f t="shared" si="2"/>
        <v>150</v>
      </c>
      <c r="W20" s="30">
        <f t="shared" ref="W20" si="23">DEGREES(ACOS((U21*U20+V21*V20)/T20/T21))</f>
        <v>22.302440054287977</v>
      </c>
      <c r="X20" s="30">
        <f t="shared" ref="X20" si="24">DEGREES(ACOS((U21*U22+V21*V22)/T21/T22))</f>
        <v>29.81458415734069</v>
      </c>
      <c r="Y20" s="30">
        <f t="shared" ref="Y20" si="25">DEGREES(ACOS((U22*U20+V22*V20)/T22/T20))</f>
        <v>7.5121441030527532</v>
      </c>
      <c r="Z20">
        <f t="shared" ref="Z20" si="26">ROUND(SUM(W20:Y20),)</f>
        <v>60</v>
      </c>
    </row>
    <row r="21" spans="1:26" x14ac:dyDescent="0.25">
      <c r="C21" s="34">
        <v>19</v>
      </c>
      <c r="D21" s="35"/>
      <c r="E21" s="35"/>
      <c r="F21" s="35">
        <v>2600</v>
      </c>
      <c r="G21" s="35">
        <v>40</v>
      </c>
      <c r="H21" s="35">
        <v>0.3</v>
      </c>
      <c r="I21" s="35">
        <v>0</v>
      </c>
      <c r="J21" s="35">
        <v>300</v>
      </c>
      <c r="K21" s="35"/>
      <c r="L21" s="35"/>
      <c r="N21" s="4">
        <v>6</v>
      </c>
      <c r="O21" s="30" cm="1">
        <f t="array" ref="O21">INDEX(F$3:F$23,$N21)</f>
        <v>3200</v>
      </c>
      <c r="P21" s="30" cm="1">
        <f t="array" ref="P21">INDEX(G$3:G$23,$N21)</f>
        <v>68</v>
      </c>
      <c r="Q21" s="30" cm="1">
        <f t="array" ref="Q21">INDEX(H$3:H$23,$N21)</f>
        <v>0.59</v>
      </c>
      <c r="R21" s="30" cm="1">
        <f t="array" ref="R21">INDEX(I$3:I$23,$N21)</f>
        <v>570</v>
      </c>
      <c r="S21" s="37" cm="1">
        <f t="array" ref="S21">INDEX(J$3:J$23,$N21)</f>
        <v>166</v>
      </c>
      <c r="T21" s="31">
        <f t="shared" si="0"/>
        <v>320.3997503120126</v>
      </c>
      <c r="U21" s="32">
        <f t="shared" si="1"/>
        <v>-320</v>
      </c>
      <c r="V21" s="32">
        <f t="shared" si="2"/>
        <v>-16</v>
      </c>
    </row>
    <row r="22" spans="1:26" x14ac:dyDescent="0.25">
      <c r="C22" s="34">
        <v>20</v>
      </c>
      <c r="D22" s="35"/>
      <c r="E22" s="35"/>
      <c r="F22" s="35">
        <v>3200</v>
      </c>
      <c r="G22" s="35">
        <v>80</v>
      </c>
      <c r="H22" s="35">
        <v>0.6</v>
      </c>
      <c r="I22" s="35">
        <v>0</v>
      </c>
      <c r="J22" s="35">
        <v>450</v>
      </c>
      <c r="K22" s="35"/>
      <c r="L22" s="35"/>
      <c r="N22" s="5">
        <v>9</v>
      </c>
      <c r="O22" s="6" cm="1">
        <f t="array" ref="O22">INDEX(F$3:F$23,$N22)</f>
        <v>2600</v>
      </c>
      <c r="P22" s="6" cm="1">
        <f t="array" ref="P22">INDEX(G$3:G$23,$N22)</f>
        <v>32</v>
      </c>
      <c r="Q22" s="6" cm="1">
        <f t="array" ref="Q22">INDEX(H$3:H$23,$N22)</f>
        <v>0.27</v>
      </c>
      <c r="R22" s="6" cm="1">
        <f t="array" ref="R22">INDEX(I$3:I$23,$N22)</f>
        <v>545</v>
      </c>
      <c r="S22" s="38" cm="1">
        <f t="array" ref="S22">INDEX(J$3:J$23,$N22)</f>
        <v>0</v>
      </c>
      <c r="T22" s="31">
        <f t="shared" si="0"/>
        <v>330.94561486745823</v>
      </c>
      <c r="U22" s="32">
        <f t="shared" si="1"/>
        <v>-295</v>
      </c>
      <c r="V22" s="32">
        <f t="shared" si="2"/>
        <v>150</v>
      </c>
    </row>
    <row r="23" spans="1:26" x14ac:dyDescent="0.25">
      <c r="C23" s="34">
        <v>21</v>
      </c>
      <c r="D23" s="35"/>
      <c r="E23" s="35"/>
      <c r="F23" s="35">
        <v>3500</v>
      </c>
      <c r="G23" s="35">
        <v>95</v>
      </c>
      <c r="H23" s="35">
        <v>0.8</v>
      </c>
      <c r="I23" s="35">
        <v>0</v>
      </c>
      <c r="J23" s="35">
        <v>550</v>
      </c>
      <c r="K23" s="35"/>
      <c r="L23" s="35"/>
      <c r="N23" s="2">
        <v>9</v>
      </c>
      <c r="O23" s="3" cm="1">
        <f t="array" ref="O23">INDEX(F$3:F$23,$N23)</f>
        <v>2600</v>
      </c>
      <c r="P23" s="3" cm="1">
        <f t="array" ref="P23">INDEX(G$3:G$23,$N23)</f>
        <v>32</v>
      </c>
      <c r="Q23" s="3" cm="1">
        <f t="array" ref="Q23">INDEX(H$3:H$23,$N23)</f>
        <v>0.27</v>
      </c>
      <c r="R23" s="3" cm="1">
        <f t="array" ref="R23">INDEX(I$3:I$23,$N23)</f>
        <v>545</v>
      </c>
      <c r="S23" s="36" cm="1">
        <f t="array" ref="S23">INDEX(J$3:J$23,$N23)</f>
        <v>0</v>
      </c>
      <c r="T23" s="31">
        <f t="shared" si="0"/>
        <v>330.94561486745823</v>
      </c>
      <c r="U23" s="32">
        <f t="shared" si="1"/>
        <v>-295</v>
      </c>
      <c r="V23" s="32">
        <f t="shared" si="2"/>
        <v>150</v>
      </c>
      <c r="W23" s="30">
        <f t="shared" ref="W23" si="27">DEGREES(ACOS((U24*U23+V24*V23)/T23/T24))</f>
        <v>29.81458415734069</v>
      </c>
      <c r="X23" s="30">
        <f t="shared" ref="X23" si="28">DEGREES(ACOS((U24*U25+V24*V25)/T24/T25))</f>
        <v>13.401588954739999</v>
      </c>
      <c r="Y23" s="30">
        <f t="shared" ref="Y23" si="29">DEGREES(ACOS((U25*U23+V25*V23)/T25/T23))</f>
        <v>16.412995202600719</v>
      </c>
      <c r="Z23">
        <f t="shared" ref="Z23" si="30">ROUND(SUM(W23:Y23),)</f>
        <v>60</v>
      </c>
    </row>
    <row r="24" spans="1:26" x14ac:dyDescent="0.25">
      <c r="N24" s="4">
        <v>6</v>
      </c>
      <c r="O24" s="30" cm="1">
        <f t="array" ref="O24">INDEX(F$3:F$23,$N24)</f>
        <v>3200</v>
      </c>
      <c r="P24" s="30" cm="1">
        <f t="array" ref="P24">INDEX(G$3:G$23,$N24)</f>
        <v>68</v>
      </c>
      <c r="Q24" s="30" cm="1">
        <f t="array" ref="Q24">INDEX(H$3:H$23,$N24)</f>
        <v>0.59</v>
      </c>
      <c r="R24" s="30" cm="1">
        <f t="array" ref="R24">INDEX(I$3:I$23,$N24)</f>
        <v>570</v>
      </c>
      <c r="S24" s="37" cm="1">
        <f t="array" ref="S24">INDEX(J$3:J$23,$N24)</f>
        <v>166</v>
      </c>
      <c r="T24" s="31">
        <f t="shared" si="0"/>
        <v>320.3997503120126</v>
      </c>
      <c r="U24" s="32">
        <f t="shared" si="1"/>
        <v>-320</v>
      </c>
      <c r="V24" s="32">
        <f t="shared" si="2"/>
        <v>-16</v>
      </c>
    </row>
    <row r="25" spans="1:26" ht="16.5" thickBot="1" x14ac:dyDescent="0.3">
      <c r="B25" s="8"/>
      <c r="N25" s="5">
        <v>10</v>
      </c>
      <c r="O25" s="6" cm="1">
        <f t="array" ref="O25">INDEX(F$3:F$23,$N25)</f>
        <v>2600</v>
      </c>
      <c r="P25" s="6" cm="1">
        <f t="array" ref="P25">INDEX(G$3:G$23,$N25)</f>
        <v>37</v>
      </c>
      <c r="Q25" s="6" cm="1">
        <f t="array" ref="Q25">INDEX(H$3:H$23,$N25)</f>
        <v>0.31</v>
      </c>
      <c r="R25" s="6" cm="1">
        <f t="array" ref="R25">INDEX(I$3:I$23,$N25)</f>
        <v>465</v>
      </c>
      <c r="S25" s="38" cm="1">
        <f t="array" ref="S25">INDEX(J$3:J$23,$N25)</f>
        <v>110</v>
      </c>
      <c r="T25" s="31">
        <f t="shared" si="0"/>
        <v>218.68927728629038</v>
      </c>
      <c r="U25" s="32">
        <f t="shared" si="1"/>
        <v>-215</v>
      </c>
      <c r="V25" s="32">
        <f t="shared" si="2"/>
        <v>40</v>
      </c>
    </row>
    <row r="26" spans="1:26" x14ac:dyDescent="0.25">
      <c r="F26" s="22">
        <f>MATCH(360,Z2:Z85,)</f>
        <v>52</v>
      </c>
      <c r="G26" s="23" t="s">
        <v>23</v>
      </c>
      <c r="H26" s="23" t="s">
        <v>24</v>
      </c>
      <c r="I26" s="23" t="s">
        <v>25</v>
      </c>
      <c r="J26" s="23" t="s">
        <v>3</v>
      </c>
      <c r="K26" s="24" t="s">
        <v>26</v>
      </c>
      <c r="N26" s="2">
        <v>10</v>
      </c>
      <c r="O26" s="3" cm="1">
        <f t="array" ref="O26">INDEX(F$3:F$23,$N26)</f>
        <v>2600</v>
      </c>
      <c r="P26" s="3" cm="1">
        <f t="array" ref="P26">INDEX(G$3:G$23,$N26)</f>
        <v>37</v>
      </c>
      <c r="Q26" s="3" cm="1">
        <f t="array" ref="Q26">INDEX(H$3:H$23,$N26)</f>
        <v>0.31</v>
      </c>
      <c r="R26" s="3" cm="1">
        <f t="array" ref="R26">INDEX(I$3:I$23,$N26)</f>
        <v>465</v>
      </c>
      <c r="S26" s="36" cm="1">
        <f t="array" ref="S26">INDEX(J$3:J$23,$N26)</f>
        <v>110</v>
      </c>
      <c r="T26" s="31">
        <f t="shared" si="0"/>
        <v>218.68927728629038</v>
      </c>
      <c r="U26" s="32">
        <f t="shared" si="1"/>
        <v>-215</v>
      </c>
      <c r="V26" s="32">
        <f t="shared" si="2"/>
        <v>40</v>
      </c>
      <c r="W26" s="30">
        <f t="shared" ref="W26" si="31">DEGREES(ACOS((U27*U26+V27*V26)/T26/T27))</f>
        <v>13.401588954740024</v>
      </c>
      <c r="X26" s="30">
        <f t="shared" ref="X26" si="32">DEGREES(ACOS((U27*U28+V27*V28)/T27/T28))</f>
        <v>39.215122105863337</v>
      </c>
      <c r="Y26" s="30">
        <f t="shared" ref="Y26" si="33">DEGREES(ACOS((U28*U26+V28*V26)/T28/T26))</f>
        <v>52.616711060603322</v>
      </c>
      <c r="Z26">
        <f t="shared" ref="Z26" si="34">ROUND(SUM(W26:Y26),)</f>
        <v>105</v>
      </c>
    </row>
    <row r="27" spans="1:26" x14ac:dyDescent="0.25">
      <c r="F27" s="25" cm="1">
        <f t="array" ref="F27">INDEX($N$2:$N$85,$F$26+ROW(A1)-1)</f>
        <v>12</v>
      </c>
      <c r="G27" s="15" cm="1">
        <f t="array" ref="G27">INDEX(I$3:I$23,$F27)</f>
        <v>230</v>
      </c>
      <c r="H27" s="15" cm="1">
        <f t="array" ref="H27">INDEX(J$3:J$23,$F27)</f>
        <v>256</v>
      </c>
      <c r="I27" s="15" cm="1">
        <f t="array" ref="I27">INDEX(F$3:F$23,$F27)</f>
        <v>2600</v>
      </c>
      <c r="J27" s="15" cm="1">
        <f t="array" ref="J27">INDEX(G$3:G$23,$F27)</f>
        <v>40</v>
      </c>
      <c r="K27" s="26" cm="1">
        <f t="array" ref="K27">INDEX(H$3:H$23,$F27)</f>
        <v>0.34</v>
      </c>
      <c r="N27" s="4">
        <v>6</v>
      </c>
      <c r="O27" s="30" cm="1">
        <f t="array" ref="O27">INDEX(F$3:F$23,$N27)</f>
        <v>3200</v>
      </c>
      <c r="P27" s="30" cm="1">
        <f t="array" ref="P27">INDEX(G$3:G$23,$N27)</f>
        <v>68</v>
      </c>
      <c r="Q27" s="30" cm="1">
        <f t="array" ref="Q27">INDEX(H$3:H$23,$N27)</f>
        <v>0.59</v>
      </c>
      <c r="R27" s="30" cm="1">
        <f t="array" ref="R27">INDEX(I$3:I$23,$N27)</f>
        <v>570</v>
      </c>
      <c r="S27" s="37" cm="1">
        <f t="array" ref="S27">INDEX(J$3:J$23,$N27)</f>
        <v>166</v>
      </c>
      <c r="T27" s="31">
        <f t="shared" si="0"/>
        <v>320.3997503120126</v>
      </c>
      <c r="U27" s="32">
        <f t="shared" si="1"/>
        <v>-320</v>
      </c>
      <c r="V27" s="32">
        <f t="shared" si="2"/>
        <v>-16</v>
      </c>
    </row>
    <row r="28" spans="1:26" x14ac:dyDescent="0.25">
      <c r="F28" s="25" cm="1">
        <f t="array" ref="F28">INDEX($N$2:$N$85,$F$26+ROW(A2)-1)</f>
        <v>15</v>
      </c>
      <c r="G28" s="15" cm="1">
        <f t="array" ref="G28">INDEX(I$3:I$23,$F28)</f>
        <v>265</v>
      </c>
      <c r="H28" s="15" cm="1">
        <f t="array" ref="H28">INDEX(J$3:J$23,$F28)</f>
        <v>120</v>
      </c>
      <c r="I28" s="15" cm="1">
        <f t="array" ref="I28">INDEX(F$3:F$23,$F28)</f>
        <v>2000</v>
      </c>
      <c r="J28" s="15" cm="1">
        <f t="array" ref="J28">INDEX(G$3:G$23,$F28)</f>
        <v>20</v>
      </c>
      <c r="K28" s="26" cm="1">
        <f t="array" ref="K28">INDEX(H$3:H$23,$F28)</f>
        <v>0.17</v>
      </c>
      <c r="N28" s="5">
        <v>7</v>
      </c>
      <c r="O28" s="6" cm="1">
        <f t="array" ref="O28">INDEX(F$3:F$23,$N28)</f>
        <v>3200</v>
      </c>
      <c r="P28" s="6" cm="1">
        <f t="array" ref="P28">INDEX(G$3:G$23,$N28)</f>
        <v>81</v>
      </c>
      <c r="Q28" s="6" cm="1">
        <f t="array" ref="Q28">INDEX(H$3:H$23,$N28)</f>
        <v>0.69</v>
      </c>
      <c r="R28" s="6" cm="1">
        <f t="array" ref="R28">INDEX(I$3:I$23,$N28)</f>
        <v>425</v>
      </c>
      <c r="S28" s="38" cm="1">
        <f t="array" ref="S28">INDEX(J$3:J$23,$N28)</f>
        <v>308</v>
      </c>
      <c r="T28" s="31">
        <f t="shared" si="0"/>
        <v>235.77319610167734</v>
      </c>
      <c r="U28" s="32">
        <f t="shared" si="1"/>
        <v>-175</v>
      </c>
      <c r="V28" s="32">
        <f t="shared" si="2"/>
        <v>-158</v>
      </c>
    </row>
    <row r="29" spans="1:26" ht="16.5" thickBot="1" x14ac:dyDescent="0.3">
      <c r="B29" s="14" t="s">
        <v>9</v>
      </c>
      <c r="F29" s="27" cm="1">
        <f t="array" ref="F29">INDEX($N$2:$N$85,$F$26+ROW(A3)-1)</f>
        <v>16</v>
      </c>
      <c r="G29" s="28" cm="1">
        <f t="array" ref="G29">INDEX(I$3:I$23,$F29)</f>
        <v>175</v>
      </c>
      <c r="H29" s="28" cm="1">
        <f t="array" ref="H29">INDEX(J$3:J$23,$F29)</f>
        <v>152</v>
      </c>
      <c r="I29" s="28" cm="1">
        <f t="array" ref="I29">INDEX(F$3:F$23,$F29)</f>
        <v>2000</v>
      </c>
      <c r="J29" s="28" cm="1">
        <f t="array" ref="J29">INDEX(G$3:G$23,$F29)</f>
        <v>18</v>
      </c>
      <c r="K29" s="29" cm="1">
        <f t="array" ref="K29">INDEX(H$3:H$23,$F29)</f>
        <v>0.16</v>
      </c>
      <c r="N29" s="2">
        <v>7</v>
      </c>
      <c r="O29" s="3" cm="1">
        <f t="array" ref="O29">INDEX(F$3:F$23,$N29)</f>
        <v>3200</v>
      </c>
      <c r="P29" s="3" cm="1">
        <f t="array" ref="P29">INDEX(G$3:G$23,$N29)</f>
        <v>81</v>
      </c>
      <c r="Q29" s="3" cm="1">
        <f t="array" ref="Q29">INDEX(H$3:H$23,$N29)</f>
        <v>0.69</v>
      </c>
      <c r="R29" s="3" cm="1">
        <f t="array" ref="R29">INDEX(I$3:I$23,$N29)</f>
        <v>425</v>
      </c>
      <c r="S29" s="36" cm="1">
        <f t="array" ref="S29">INDEX(J$3:J$23,$N29)</f>
        <v>308</v>
      </c>
      <c r="T29" s="31">
        <f t="shared" si="0"/>
        <v>235.77319610167734</v>
      </c>
      <c r="U29" s="32">
        <f t="shared" si="1"/>
        <v>-175</v>
      </c>
      <c r="V29" s="32">
        <f t="shared" si="2"/>
        <v>-158</v>
      </c>
      <c r="W29" s="30">
        <f t="shared" ref="W29" si="35">DEGREES(ACOS((U30*U29+V30*V29)/T29/T30))</f>
        <v>52.616711060603322</v>
      </c>
      <c r="X29" s="30">
        <f t="shared" ref="X29" si="36">DEGREES(ACOS((U30*U31+V30*V31)/T30/T31))</f>
        <v>40.153995374974642</v>
      </c>
      <c r="Y29" s="30">
        <f t="shared" ref="Y29" si="37">DEGREES(ACOS((U31*U29+V31*V29)/T31/T29))</f>
        <v>12.462715685628686</v>
      </c>
      <c r="Z29">
        <f t="shared" ref="Z29" si="38">ROUND(SUM(W29:Y29),)</f>
        <v>105</v>
      </c>
    </row>
    <row r="30" spans="1:26" ht="16.5" thickBot="1" x14ac:dyDescent="0.3">
      <c r="A30" t="s">
        <v>11</v>
      </c>
      <c r="B30" s="13">
        <v>250</v>
      </c>
      <c r="N30" s="4">
        <v>10</v>
      </c>
      <c r="O30" s="30" cm="1">
        <f t="array" ref="O30">INDEX(F$3:F$23,$N30)</f>
        <v>2600</v>
      </c>
      <c r="P30" s="30" cm="1">
        <f t="array" ref="P30">INDEX(G$3:G$23,$N30)</f>
        <v>37</v>
      </c>
      <c r="Q30" s="30" cm="1">
        <f t="array" ref="Q30">INDEX(H$3:H$23,$N30)</f>
        <v>0.31</v>
      </c>
      <c r="R30" s="30" cm="1">
        <f t="array" ref="R30">INDEX(I$3:I$23,$N30)</f>
        <v>465</v>
      </c>
      <c r="S30" s="37" cm="1">
        <f t="array" ref="S30">INDEX(J$3:J$23,$N30)</f>
        <v>110</v>
      </c>
      <c r="T30" s="31">
        <f t="shared" si="0"/>
        <v>218.68927728629038</v>
      </c>
      <c r="U30" s="32">
        <f t="shared" si="1"/>
        <v>-215</v>
      </c>
      <c r="V30" s="32">
        <f t="shared" si="2"/>
        <v>40</v>
      </c>
    </row>
    <row r="31" spans="1:26" x14ac:dyDescent="0.25">
      <c r="A31" t="s">
        <v>12</v>
      </c>
      <c r="B31" s="13">
        <v>150</v>
      </c>
      <c r="E31" s="7"/>
      <c r="F31" s="47" t="s">
        <v>25</v>
      </c>
      <c r="G31" s="17" cm="1">
        <f t="array" ref="G31:I31">LINEST(I27:I29,G27:H29,1)</f>
        <v>4.8561151079136691</v>
      </c>
      <c r="H31" s="17">
        <v>1.7266187050359705</v>
      </c>
      <c r="I31" s="18">
        <v>959.7122302158275</v>
      </c>
      <c r="N31" s="5">
        <v>11</v>
      </c>
      <c r="O31" s="6" cm="1">
        <f t="array" ref="O31">INDEX(F$3:F$23,$N31)</f>
        <v>2600</v>
      </c>
      <c r="P31" s="6" cm="1">
        <f t="array" ref="P31">INDEX(G$3:G$23,$N31)</f>
        <v>43</v>
      </c>
      <c r="Q31" s="6" cm="1">
        <f t="array" ref="Q31">INDEX(H$3:H$23,$N31)</f>
        <v>0.37</v>
      </c>
      <c r="R31" s="6" cm="1">
        <f t="array" ref="R31">INDEX(I$3:I$23,$N31)</f>
        <v>345</v>
      </c>
      <c r="S31" s="38" cm="1">
        <f t="array" ref="S31">INDEX(J$3:J$23,$N31)</f>
        <v>204</v>
      </c>
      <c r="T31" s="31">
        <f t="shared" si="0"/>
        <v>109.27488274987991</v>
      </c>
      <c r="U31" s="32">
        <f t="shared" si="1"/>
        <v>-95</v>
      </c>
      <c r="V31" s="32">
        <f t="shared" si="2"/>
        <v>-54</v>
      </c>
    </row>
    <row r="32" spans="1:26" x14ac:dyDescent="0.25">
      <c r="A32" t="s">
        <v>20</v>
      </c>
      <c r="B32">
        <f>I31+H31*$B$30+G31*$B$31</f>
        <v>2119.7841726618703</v>
      </c>
      <c r="F32" s="48" t="s">
        <v>3</v>
      </c>
      <c r="G32" s="16" cm="1">
        <f t="array" ref="G32:I32">LINEST(J27:J29,G27:H29,1)</f>
        <v>0.16816546762589932</v>
      </c>
      <c r="H32" s="16">
        <v>8.2014388489208584E-2</v>
      </c>
      <c r="I32" s="19">
        <v>-21.913669064748198</v>
      </c>
      <c r="N32" s="2">
        <v>11</v>
      </c>
      <c r="O32" s="3" cm="1">
        <f t="array" ref="O32">INDEX(F$3:F$23,$N32)</f>
        <v>2600</v>
      </c>
      <c r="P32" s="3" cm="1">
        <f t="array" ref="P32">INDEX(G$3:G$23,$N32)</f>
        <v>43</v>
      </c>
      <c r="Q32" s="3" cm="1">
        <f t="array" ref="Q32">INDEX(H$3:H$23,$N32)</f>
        <v>0.37</v>
      </c>
      <c r="R32" s="3" cm="1">
        <f t="array" ref="R32">INDEX(I$3:I$23,$N32)</f>
        <v>345</v>
      </c>
      <c r="S32" s="36" cm="1">
        <f t="array" ref="S32">INDEX(J$3:J$23,$N32)</f>
        <v>204</v>
      </c>
      <c r="T32" s="31">
        <f t="shared" si="0"/>
        <v>109.27488274987991</v>
      </c>
      <c r="U32" s="32">
        <f t="shared" si="1"/>
        <v>-95</v>
      </c>
      <c r="V32" s="32">
        <f t="shared" si="2"/>
        <v>-54</v>
      </c>
      <c r="W32" s="30">
        <f t="shared" ref="W32" si="39">DEGREES(ACOS((U33*U32+V33*V32)/T32/T33))</f>
        <v>12.462715685628686</v>
      </c>
      <c r="X32" s="30">
        <f t="shared" ref="X32" si="40">DEGREES(ACOS((U33*U34+V33*V34)/T33/T34))</f>
        <v>40.738205275598041</v>
      </c>
      <c r="Y32" s="30">
        <f t="shared" ref="Y32" si="41">DEGREES(ACOS((U34*U32+V34*V32)/T34/T32))</f>
        <v>53.200920961226714</v>
      </c>
      <c r="Z32">
        <f t="shared" ref="Z32" si="42">ROUND(SUM(W32:Y32),)</f>
        <v>106</v>
      </c>
    </row>
    <row r="33" spans="1:26" ht="16.5" thickBot="1" x14ac:dyDescent="0.3">
      <c r="A33" t="s">
        <v>21</v>
      </c>
      <c r="B33">
        <f>I32+H32*$B$30+G32*$B$31</f>
        <v>23.814748201438846</v>
      </c>
      <c r="F33" s="49" t="s">
        <v>26</v>
      </c>
      <c r="G33" s="20" cm="1">
        <f t="array" ref="G33:I33">LINEST(K27:K29,G27:H29,1)</f>
        <v>1.4073741007194244E-3</v>
      </c>
      <c r="H33" s="20">
        <v>6.1151079136690658E-4</v>
      </c>
      <c r="I33" s="21">
        <v>-0.16093525179856114</v>
      </c>
      <c r="N33" s="4">
        <v>7</v>
      </c>
      <c r="O33" s="30" cm="1">
        <f t="array" ref="O33">INDEX(F$3:F$23,$N33)</f>
        <v>3200</v>
      </c>
      <c r="P33" s="30" cm="1">
        <f t="array" ref="P33">INDEX(G$3:G$23,$N33)</f>
        <v>81</v>
      </c>
      <c r="Q33" s="30" cm="1">
        <f t="array" ref="Q33">INDEX(H$3:H$23,$N33)</f>
        <v>0.69</v>
      </c>
      <c r="R33" s="30" cm="1">
        <f t="array" ref="R33">INDEX(I$3:I$23,$N33)</f>
        <v>425</v>
      </c>
      <c r="S33" s="37" cm="1">
        <f t="array" ref="S33">INDEX(J$3:J$23,$N33)</f>
        <v>308</v>
      </c>
      <c r="T33" s="31">
        <f t="shared" si="0"/>
        <v>235.77319610167734</v>
      </c>
      <c r="U33" s="32">
        <f t="shared" si="1"/>
        <v>-175</v>
      </c>
      <c r="V33" s="32">
        <f t="shared" si="2"/>
        <v>-158</v>
      </c>
    </row>
    <row r="34" spans="1:26" x14ac:dyDescent="0.25">
      <c r="A34" t="s">
        <v>22</v>
      </c>
      <c r="B34">
        <f>I33+H33*$B$30+G33*$B$31</f>
        <v>0.20304856115107917</v>
      </c>
      <c r="N34" s="5">
        <v>8</v>
      </c>
      <c r="O34" s="6" cm="1">
        <f t="array" ref="O34">INDEX(F$3:F$23,$N34)</f>
        <v>3200</v>
      </c>
      <c r="P34" s="6" cm="1">
        <f t="array" ref="P34">INDEX(G$3:G$23,$N34)</f>
        <v>75</v>
      </c>
      <c r="Q34" s="6" cm="1">
        <f t="array" ref="Q34">INDEX(H$3:H$23,$N34)</f>
        <v>0.64</v>
      </c>
      <c r="R34" s="6" cm="1">
        <f t="array" ref="R34">INDEX(I$3:I$23,$N34)</f>
        <v>280</v>
      </c>
      <c r="S34" s="38" cm="1">
        <f t="array" ref="S34">INDEX(J$3:J$23,$N34)</f>
        <v>388</v>
      </c>
      <c r="T34" s="31">
        <f t="shared" si="0"/>
        <v>239.88330496305906</v>
      </c>
      <c r="U34" s="32">
        <f t="shared" si="1"/>
        <v>-30</v>
      </c>
      <c r="V34" s="32">
        <f t="shared" si="2"/>
        <v>-238</v>
      </c>
    </row>
    <row r="35" spans="1:26" x14ac:dyDescent="0.25">
      <c r="N35" s="2">
        <v>8</v>
      </c>
      <c r="O35" s="3" cm="1">
        <f t="array" ref="O35">INDEX(F$3:F$23,$N35)</f>
        <v>3200</v>
      </c>
      <c r="P35" s="3" cm="1">
        <f t="array" ref="P35">INDEX(G$3:G$23,$N35)</f>
        <v>75</v>
      </c>
      <c r="Q35" s="3" cm="1">
        <f t="array" ref="Q35">INDEX(H$3:H$23,$N35)</f>
        <v>0.64</v>
      </c>
      <c r="R35" s="3" cm="1">
        <f t="array" ref="R35">INDEX(I$3:I$23,$N35)</f>
        <v>280</v>
      </c>
      <c r="S35" s="36" cm="1">
        <f t="array" ref="S35">INDEX(J$3:J$23,$N35)</f>
        <v>388</v>
      </c>
      <c r="T35" s="31">
        <f t="shared" si="0"/>
        <v>239.88330496305906</v>
      </c>
      <c r="U35" s="32">
        <f t="shared" si="1"/>
        <v>-30</v>
      </c>
      <c r="V35" s="32">
        <f t="shared" si="2"/>
        <v>-238</v>
      </c>
      <c r="W35" s="30">
        <f t="shared" ref="W35" si="43">DEGREES(ACOS((U36*U35+V36*V35)/T35/T36))</f>
        <v>53.200920961226714</v>
      </c>
      <c r="X35" s="30">
        <f t="shared" ref="X35" si="44">DEGREES(ACOS((U36*U37+V36*V37)/T36/T37))</f>
        <v>71.070100753656291</v>
      </c>
      <c r="Y35" s="30">
        <f t="shared" ref="Y35" si="45">DEGREES(ACOS((U37*U35+V37*V35)/T37/T35))</f>
        <v>17.869179792429556</v>
      </c>
      <c r="Z35">
        <f t="shared" ref="Z35" si="46">ROUND(SUM(W35:Y35),)</f>
        <v>142</v>
      </c>
    </row>
    <row r="36" spans="1:26" x14ac:dyDescent="0.25">
      <c r="N36" s="4">
        <v>11</v>
      </c>
      <c r="O36" s="30" cm="1">
        <f t="array" ref="O36">INDEX(F$3:F$23,$N36)</f>
        <v>2600</v>
      </c>
      <c r="P36" s="30" cm="1">
        <f t="array" ref="P36">INDEX(G$3:G$23,$N36)</f>
        <v>43</v>
      </c>
      <c r="Q36" s="30" cm="1">
        <f t="array" ref="Q36">INDEX(H$3:H$23,$N36)</f>
        <v>0.37</v>
      </c>
      <c r="R36" s="30" cm="1">
        <f t="array" ref="R36">INDEX(I$3:I$23,$N36)</f>
        <v>345</v>
      </c>
      <c r="S36" s="37" cm="1">
        <f t="array" ref="S36">INDEX(J$3:J$23,$N36)</f>
        <v>204</v>
      </c>
      <c r="T36" s="31">
        <f t="shared" si="0"/>
        <v>109.27488274987991</v>
      </c>
      <c r="U36" s="32">
        <f t="shared" si="1"/>
        <v>-95</v>
      </c>
      <c r="V36" s="32">
        <f t="shared" si="2"/>
        <v>-54</v>
      </c>
    </row>
    <row r="37" spans="1:26" x14ac:dyDescent="0.25">
      <c r="N37" s="5">
        <v>12</v>
      </c>
      <c r="O37" s="6" cm="1">
        <f t="array" ref="O37">INDEX(F$3:F$23,$N37)</f>
        <v>2600</v>
      </c>
      <c r="P37" s="6" cm="1">
        <f t="array" ref="P37">INDEX(G$3:G$23,$N37)</f>
        <v>40</v>
      </c>
      <c r="Q37" s="6" cm="1">
        <f t="array" ref="Q37">INDEX(H$3:H$23,$N37)</f>
        <v>0.34</v>
      </c>
      <c r="R37" s="6" cm="1">
        <f t="array" ref="R37">INDEX(I$3:I$23,$N37)</f>
        <v>230</v>
      </c>
      <c r="S37" s="38" cm="1">
        <f t="array" ref="S37">INDEX(J$3:J$23,$N37)</f>
        <v>256</v>
      </c>
      <c r="T37" s="31">
        <f t="shared" si="0"/>
        <v>107.8702924812944</v>
      </c>
      <c r="U37" s="32">
        <f t="shared" si="1"/>
        <v>20</v>
      </c>
      <c r="V37" s="32">
        <f t="shared" si="2"/>
        <v>-106</v>
      </c>
    </row>
    <row r="38" spans="1:26" x14ac:dyDescent="0.25">
      <c r="N38" s="2">
        <v>9</v>
      </c>
      <c r="O38" s="3" cm="1">
        <f t="array" ref="O38">INDEX(F$3:F$23,$N38)</f>
        <v>2600</v>
      </c>
      <c r="P38" s="3" cm="1">
        <f t="array" ref="P38">INDEX(G$3:G$23,$N38)</f>
        <v>32</v>
      </c>
      <c r="Q38" s="3" cm="1">
        <f t="array" ref="Q38">INDEX(H$3:H$23,$N38)</f>
        <v>0.27</v>
      </c>
      <c r="R38" s="3" cm="1">
        <f t="array" ref="R38">INDEX(I$3:I$23,$N38)</f>
        <v>545</v>
      </c>
      <c r="S38" s="36" cm="1">
        <f t="array" ref="S38">INDEX(J$3:J$23,$N38)</f>
        <v>0</v>
      </c>
      <c r="T38" s="31">
        <f t="shared" si="0"/>
        <v>330.94561486745823</v>
      </c>
      <c r="U38" s="32">
        <f t="shared" si="1"/>
        <v>-295</v>
      </c>
      <c r="V38" s="32">
        <f t="shared" si="2"/>
        <v>150</v>
      </c>
      <c r="W38" s="30">
        <f t="shared" ref="W38" si="47">DEGREES(ACOS((U39*U38+V39*V38)/T38/T39))</f>
        <v>16.412995202600719</v>
      </c>
      <c r="X38" s="30">
        <f t="shared" ref="X38" si="48">DEGREES(ACOS((U39*U40+V39*V40)/T39/T40))</f>
        <v>30.88448189637441</v>
      </c>
      <c r="Y38" s="30">
        <f t="shared" ref="Y38" si="49">DEGREES(ACOS((U40*U38+V40*V38)/T40/T38))</f>
        <v>14.471486693773707</v>
      </c>
      <c r="Z38">
        <f t="shared" ref="Z38" si="50">ROUND(SUM(W38:Y38),)</f>
        <v>62</v>
      </c>
    </row>
    <row r="39" spans="1:26" x14ac:dyDescent="0.25">
      <c r="N39" s="4">
        <v>10</v>
      </c>
      <c r="O39" s="30" cm="1">
        <f t="array" ref="O39">INDEX(F$3:F$23,$N39)</f>
        <v>2600</v>
      </c>
      <c r="P39" s="30" cm="1">
        <f t="array" ref="P39">INDEX(G$3:G$23,$N39)</f>
        <v>37</v>
      </c>
      <c r="Q39" s="30" cm="1">
        <f t="array" ref="Q39">INDEX(H$3:H$23,$N39)</f>
        <v>0.31</v>
      </c>
      <c r="R39" s="30" cm="1">
        <f t="array" ref="R39">INDEX(I$3:I$23,$N39)</f>
        <v>465</v>
      </c>
      <c r="S39" s="37" cm="1">
        <f t="array" ref="S39">INDEX(J$3:J$23,$N39)</f>
        <v>110</v>
      </c>
      <c r="T39" s="31">
        <f t="shared" si="0"/>
        <v>218.68927728629038</v>
      </c>
      <c r="U39" s="32">
        <f t="shared" si="1"/>
        <v>-215</v>
      </c>
      <c r="V39" s="32">
        <f t="shared" si="2"/>
        <v>40</v>
      </c>
    </row>
    <row r="40" spans="1:26" x14ac:dyDescent="0.25">
      <c r="N40" s="5">
        <v>13</v>
      </c>
      <c r="O40" s="6" cm="1">
        <f t="array" ref="O40">INDEX(F$3:F$23,$N40)</f>
        <v>2000</v>
      </c>
      <c r="P40" s="6" cm="1">
        <f t="array" ref="P40">INDEX(G$3:G$23,$N40)</f>
        <v>15</v>
      </c>
      <c r="Q40" s="6" cm="1">
        <f t="array" ref="Q40">INDEX(H$3:H$23,$N40)</f>
        <v>0.12</v>
      </c>
      <c r="R40" s="6" cm="1">
        <f t="array" ref="R40">INDEX(I$3:I$23,$N40)</f>
        <v>420</v>
      </c>
      <c r="S40" s="38" cm="1">
        <f t="array" ref="S40">INDEX(J$3:J$23,$N40)</f>
        <v>0</v>
      </c>
      <c r="T40" s="31">
        <f t="shared" si="0"/>
        <v>226.71568097509268</v>
      </c>
      <c r="U40" s="32">
        <f t="shared" si="1"/>
        <v>-170</v>
      </c>
      <c r="V40" s="32">
        <f t="shared" si="2"/>
        <v>150</v>
      </c>
    </row>
    <row r="41" spans="1:26" x14ac:dyDescent="0.25">
      <c r="N41" s="2">
        <v>10</v>
      </c>
      <c r="O41" s="3" cm="1">
        <f t="array" ref="O41">INDEX(F$3:F$23,$N41)</f>
        <v>2600</v>
      </c>
      <c r="P41" s="3" cm="1">
        <f t="array" ref="P41">INDEX(G$3:G$23,$N41)</f>
        <v>37</v>
      </c>
      <c r="Q41" s="3" cm="1">
        <f t="array" ref="Q41">INDEX(H$3:H$23,$N41)</f>
        <v>0.31</v>
      </c>
      <c r="R41" s="3" cm="1">
        <f t="array" ref="R41">INDEX(I$3:I$23,$N41)</f>
        <v>465</v>
      </c>
      <c r="S41" s="36" cm="1">
        <f t="array" ref="S41">INDEX(J$3:J$23,$N41)</f>
        <v>110</v>
      </c>
      <c r="T41" s="31">
        <f t="shared" si="0"/>
        <v>218.68927728629038</v>
      </c>
      <c r="U41" s="32">
        <f t="shared" si="1"/>
        <v>-215</v>
      </c>
      <c r="V41" s="32">
        <f t="shared" si="2"/>
        <v>40</v>
      </c>
      <c r="W41" s="30">
        <f t="shared" ref="W41" si="51">DEGREES(ACOS((U42*U41+V42*V41)/T41/T42))</f>
        <v>30.88448189637441</v>
      </c>
      <c r="X41" s="30">
        <f t="shared" ref="X41" si="52">DEGREES(ACOS((U42*U43+V42*V43)/T42/T43))</f>
        <v>2.4326715824973215</v>
      </c>
      <c r="Y41" s="30">
        <f t="shared" ref="Y41" si="53">DEGREES(ACOS((U43*U41+V43*V41)/T43/T41))</f>
        <v>28.451810313877242</v>
      </c>
      <c r="Z41">
        <f t="shared" ref="Z41" si="54">ROUND(SUM(W41:Y41),)</f>
        <v>62</v>
      </c>
    </row>
    <row r="42" spans="1:26" x14ac:dyDescent="0.25">
      <c r="N42" s="4">
        <v>13</v>
      </c>
      <c r="O42" s="30" cm="1">
        <f t="array" ref="O42">INDEX(F$3:F$23,$N42)</f>
        <v>2000</v>
      </c>
      <c r="P42" s="30" cm="1">
        <f t="array" ref="P42">INDEX(G$3:G$23,$N42)</f>
        <v>15</v>
      </c>
      <c r="Q42" s="30" cm="1">
        <f t="array" ref="Q42">INDEX(H$3:H$23,$N42)</f>
        <v>0.12</v>
      </c>
      <c r="R42" s="30" cm="1">
        <f t="array" ref="R42">INDEX(I$3:I$23,$N42)</f>
        <v>420</v>
      </c>
      <c r="S42" s="37" cm="1">
        <f t="array" ref="S42">INDEX(J$3:J$23,$N42)</f>
        <v>0</v>
      </c>
      <c r="T42" s="31">
        <f t="shared" si="0"/>
        <v>226.71568097509268</v>
      </c>
      <c r="U42" s="32">
        <f t="shared" si="1"/>
        <v>-170</v>
      </c>
      <c r="V42" s="32">
        <f t="shared" si="2"/>
        <v>150</v>
      </c>
    </row>
    <row r="43" spans="1:26" x14ac:dyDescent="0.25">
      <c r="N43" s="5">
        <v>14</v>
      </c>
      <c r="O43" s="6" cm="1">
        <f t="array" ref="O43">INDEX(F$3:F$23,$N43)</f>
        <v>2000</v>
      </c>
      <c r="P43" s="6" cm="1">
        <f t="array" ref="P43">INDEX(G$3:G$23,$N43)</f>
        <v>17</v>
      </c>
      <c r="Q43" s="6" cm="1">
        <f t="array" ref="Q43">INDEX(H$3:H$23,$N43)</f>
        <v>0.14000000000000001</v>
      </c>
      <c r="R43" s="6" cm="1">
        <f t="array" ref="R43">INDEX(I$3:I$23,$N43)</f>
        <v>355</v>
      </c>
      <c r="S43" s="38" cm="1">
        <f t="array" ref="S43">INDEX(J$3:J$23,$N43)</f>
        <v>65</v>
      </c>
      <c r="T43" s="31">
        <f t="shared" si="0"/>
        <v>135.09256086106296</v>
      </c>
      <c r="U43" s="32">
        <f t="shared" si="1"/>
        <v>-105</v>
      </c>
      <c r="V43" s="32">
        <f t="shared" si="2"/>
        <v>85</v>
      </c>
    </row>
    <row r="44" spans="1:26" x14ac:dyDescent="0.25">
      <c r="N44" s="2">
        <v>10</v>
      </c>
      <c r="O44" s="3" cm="1">
        <f t="array" ref="O44">INDEX(F$3:F$23,$N44)</f>
        <v>2600</v>
      </c>
      <c r="P44" s="3" cm="1">
        <f t="array" ref="P44">INDEX(G$3:G$23,$N44)</f>
        <v>37</v>
      </c>
      <c r="Q44" s="3" cm="1">
        <f t="array" ref="Q44">INDEX(H$3:H$23,$N44)</f>
        <v>0.31</v>
      </c>
      <c r="R44" s="3" cm="1">
        <f t="array" ref="R44">INDEX(I$3:I$23,$N44)</f>
        <v>465</v>
      </c>
      <c r="S44" s="36" cm="1">
        <f t="array" ref="S44">INDEX(J$3:J$23,$N44)</f>
        <v>110</v>
      </c>
      <c r="T44" s="31">
        <f t="shared" si="0"/>
        <v>218.68927728629038</v>
      </c>
      <c r="U44" s="32">
        <f t="shared" si="1"/>
        <v>-215</v>
      </c>
      <c r="V44" s="32">
        <f t="shared" si="2"/>
        <v>40</v>
      </c>
      <c r="W44" s="30">
        <f t="shared" ref="W44" si="55">DEGREES(ACOS((U45*U44+V45*V44)/T44/T45))</f>
        <v>40.153995374974642</v>
      </c>
      <c r="X44" s="30">
        <f t="shared" ref="X44" si="56">DEGREES(ACOS((U45*U46+V45*V46)/T45/T46))</f>
        <v>68.605805688851902</v>
      </c>
      <c r="Y44" s="30">
        <f t="shared" ref="Y44" si="57">DEGREES(ACOS((U46*U44+V46*V44)/T46/T44))</f>
        <v>28.451810313877242</v>
      </c>
      <c r="Z44">
        <f t="shared" ref="Z44" si="58">ROUND(SUM(W44:Y44),)</f>
        <v>137</v>
      </c>
    </row>
    <row r="45" spans="1:26" x14ac:dyDescent="0.25">
      <c r="N45" s="4">
        <v>11</v>
      </c>
      <c r="O45" s="30" cm="1">
        <f t="array" ref="O45">INDEX(F$3:F$23,$N45)</f>
        <v>2600</v>
      </c>
      <c r="P45" s="30" cm="1">
        <f t="array" ref="P45">INDEX(G$3:G$23,$N45)</f>
        <v>43</v>
      </c>
      <c r="Q45" s="30" cm="1">
        <f t="array" ref="Q45">INDEX(H$3:H$23,$N45)</f>
        <v>0.37</v>
      </c>
      <c r="R45" s="30" cm="1">
        <f t="array" ref="R45">INDEX(I$3:I$23,$N45)</f>
        <v>345</v>
      </c>
      <c r="S45" s="37" cm="1">
        <f t="array" ref="S45">INDEX(J$3:J$23,$N45)</f>
        <v>204</v>
      </c>
      <c r="T45" s="31">
        <f t="shared" si="0"/>
        <v>109.27488274987991</v>
      </c>
      <c r="U45" s="32">
        <f t="shared" si="1"/>
        <v>-95</v>
      </c>
      <c r="V45" s="32">
        <f t="shared" si="2"/>
        <v>-54</v>
      </c>
    </row>
    <row r="46" spans="1:26" x14ac:dyDescent="0.25">
      <c r="N46" s="5">
        <v>14</v>
      </c>
      <c r="O46" s="6" cm="1">
        <f t="array" ref="O46">INDEX(F$3:F$23,$N46)</f>
        <v>2000</v>
      </c>
      <c r="P46" s="6" cm="1">
        <f t="array" ref="P46">INDEX(G$3:G$23,$N46)</f>
        <v>17</v>
      </c>
      <c r="Q46" s="6" cm="1">
        <f t="array" ref="Q46">INDEX(H$3:H$23,$N46)</f>
        <v>0.14000000000000001</v>
      </c>
      <c r="R46" s="6" cm="1">
        <f t="array" ref="R46">INDEX(I$3:I$23,$N46)</f>
        <v>355</v>
      </c>
      <c r="S46" s="38" cm="1">
        <f t="array" ref="S46">INDEX(J$3:J$23,$N46)</f>
        <v>65</v>
      </c>
      <c r="T46" s="31">
        <f t="shared" si="0"/>
        <v>135.09256086106296</v>
      </c>
      <c r="U46" s="32">
        <f t="shared" si="1"/>
        <v>-105</v>
      </c>
      <c r="V46" s="32">
        <f t="shared" si="2"/>
        <v>85</v>
      </c>
    </row>
    <row r="47" spans="1:26" x14ac:dyDescent="0.25">
      <c r="N47" s="2">
        <v>11</v>
      </c>
      <c r="O47" s="3" cm="1">
        <f t="array" ref="O47">INDEX(F$3:F$23,$N47)</f>
        <v>2600</v>
      </c>
      <c r="P47" s="3" cm="1">
        <f t="array" ref="P47">INDEX(G$3:G$23,$N47)</f>
        <v>43</v>
      </c>
      <c r="Q47" s="3" cm="1">
        <f t="array" ref="Q47">INDEX(H$3:H$23,$N47)</f>
        <v>0.37</v>
      </c>
      <c r="R47" s="3" cm="1">
        <f t="array" ref="R47">INDEX(I$3:I$23,$N47)</f>
        <v>345</v>
      </c>
      <c r="S47" s="36" cm="1">
        <f t="array" ref="S47">INDEX(J$3:J$23,$N47)</f>
        <v>204</v>
      </c>
      <c r="T47" s="31">
        <f t="shared" si="0"/>
        <v>109.27488274987991</v>
      </c>
      <c r="U47" s="32">
        <f t="shared" si="1"/>
        <v>-95</v>
      </c>
      <c r="V47" s="32">
        <f t="shared" si="2"/>
        <v>-54</v>
      </c>
      <c r="W47" s="30">
        <f t="shared" ref="W47" si="59">DEGREES(ACOS((U48*U47+V48*V47)/T47/T48))</f>
        <v>68.605805688851902</v>
      </c>
      <c r="X47" s="30">
        <f t="shared" ref="X47" si="60">DEGREES(ACOS((U48*U49+V48*V49)/T48/T49))</f>
        <v>24.443954780416522</v>
      </c>
      <c r="Y47" s="30">
        <f t="shared" ref="Y47" si="61">DEGREES(ACOS((U49*U47+V49*V47)/T49/T47))</f>
        <v>93.049760469268435</v>
      </c>
      <c r="Z47">
        <f t="shared" ref="Z47" si="62">ROUND(SUM(W47:Y47),)</f>
        <v>186</v>
      </c>
    </row>
    <row r="48" spans="1:26" x14ac:dyDescent="0.25">
      <c r="N48" s="4">
        <v>14</v>
      </c>
      <c r="O48" s="30" cm="1">
        <f t="array" ref="O48">INDEX(F$3:F$23,$N48)</f>
        <v>2000</v>
      </c>
      <c r="P48" s="30" cm="1">
        <f t="array" ref="P48">INDEX(G$3:G$23,$N48)</f>
        <v>17</v>
      </c>
      <c r="Q48" s="30" cm="1">
        <f t="array" ref="Q48">INDEX(H$3:H$23,$N48)</f>
        <v>0.14000000000000001</v>
      </c>
      <c r="R48" s="30" cm="1">
        <f t="array" ref="R48">INDEX(I$3:I$23,$N48)</f>
        <v>355</v>
      </c>
      <c r="S48" s="37" cm="1">
        <f t="array" ref="S48">INDEX(J$3:J$23,$N48)</f>
        <v>65</v>
      </c>
      <c r="T48" s="31">
        <f t="shared" si="0"/>
        <v>135.09256086106296</v>
      </c>
      <c r="U48" s="32">
        <f t="shared" si="1"/>
        <v>-105</v>
      </c>
      <c r="V48" s="32">
        <f t="shared" si="2"/>
        <v>85</v>
      </c>
    </row>
    <row r="49" spans="14:26" x14ac:dyDescent="0.25">
      <c r="N49" s="5">
        <v>15</v>
      </c>
      <c r="O49" s="6" cm="1">
        <f t="array" ref="O49">INDEX(F$3:F$23,$N49)</f>
        <v>2000</v>
      </c>
      <c r="P49" s="6" cm="1">
        <f t="array" ref="P49">INDEX(G$3:G$23,$N49)</f>
        <v>20</v>
      </c>
      <c r="Q49" s="6" cm="1">
        <f t="array" ref="Q49">INDEX(H$3:H$23,$N49)</f>
        <v>0.17</v>
      </c>
      <c r="R49" s="6" cm="1">
        <f t="array" ref="R49">INDEX(I$3:I$23,$N49)</f>
        <v>265</v>
      </c>
      <c r="S49" s="38" cm="1">
        <f t="array" ref="S49">INDEX(J$3:J$23,$N49)</f>
        <v>120</v>
      </c>
      <c r="T49" s="31">
        <f t="shared" si="0"/>
        <v>33.541019662496844</v>
      </c>
      <c r="U49" s="32">
        <f t="shared" si="1"/>
        <v>-15</v>
      </c>
      <c r="V49" s="32">
        <f t="shared" si="2"/>
        <v>30</v>
      </c>
    </row>
    <row r="50" spans="14:26" x14ac:dyDescent="0.25">
      <c r="N50" s="2">
        <v>11</v>
      </c>
      <c r="O50" s="3" cm="1">
        <f t="array" ref="O50">INDEX(F$3:F$23,$N50)</f>
        <v>2600</v>
      </c>
      <c r="P50" s="3" cm="1">
        <f t="array" ref="P50">INDEX(G$3:G$23,$N50)</f>
        <v>43</v>
      </c>
      <c r="Q50" s="3" cm="1">
        <f t="array" ref="Q50">INDEX(H$3:H$23,$N50)</f>
        <v>0.37</v>
      </c>
      <c r="R50" s="3" cm="1">
        <f t="array" ref="R50">INDEX(I$3:I$23,$N50)</f>
        <v>345</v>
      </c>
      <c r="S50" s="36" cm="1">
        <f t="array" ref="S50">INDEX(J$3:J$23,$N50)</f>
        <v>204</v>
      </c>
      <c r="T50" s="31">
        <f t="shared" si="0"/>
        <v>109.27488274987991</v>
      </c>
      <c r="U50" s="32">
        <f t="shared" si="1"/>
        <v>-95</v>
      </c>
      <c r="V50" s="32">
        <f t="shared" si="2"/>
        <v>-54</v>
      </c>
      <c r="W50" s="30">
        <f t="shared" ref="W50" si="63">DEGREES(ACOS((U51*U50+V51*V50)/T50/T51))</f>
        <v>71.070100753656291</v>
      </c>
      <c r="X50" s="30">
        <f t="shared" ref="X50" si="64">DEGREES(ACOS((U51*U52+V51*V52)/T51/T52))</f>
        <v>164.11986122292478</v>
      </c>
      <c r="Y50" s="30">
        <f t="shared" ref="Y50" si="65">DEGREES(ACOS((U52*U50+V52*V50)/T52/T50))</f>
        <v>93.049760469268435</v>
      </c>
      <c r="Z50">
        <f t="shared" ref="Z50" si="66">ROUND(SUM(W50:Y50),)</f>
        <v>328</v>
      </c>
    </row>
    <row r="51" spans="14:26" x14ac:dyDescent="0.25">
      <c r="N51" s="4">
        <v>12</v>
      </c>
      <c r="O51" s="30" cm="1">
        <f t="array" ref="O51">INDEX(F$3:F$23,$N51)</f>
        <v>2600</v>
      </c>
      <c r="P51" s="30" cm="1">
        <f t="array" ref="P51">INDEX(G$3:G$23,$N51)</f>
        <v>40</v>
      </c>
      <c r="Q51" s="30" cm="1">
        <f t="array" ref="Q51">INDEX(H$3:H$23,$N51)</f>
        <v>0.34</v>
      </c>
      <c r="R51" s="30" cm="1">
        <f t="array" ref="R51">INDEX(I$3:I$23,$N51)</f>
        <v>230</v>
      </c>
      <c r="S51" s="37" cm="1">
        <f t="array" ref="S51">INDEX(J$3:J$23,$N51)</f>
        <v>256</v>
      </c>
      <c r="T51" s="31">
        <f t="shared" si="0"/>
        <v>107.8702924812944</v>
      </c>
      <c r="U51" s="32">
        <f t="shared" si="1"/>
        <v>20</v>
      </c>
      <c r="V51" s="32">
        <f t="shared" si="2"/>
        <v>-106</v>
      </c>
    </row>
    <row r="52" spans="14:26" x14ac:dyDescent="0.25">
      <c r="N52" s="5">
        <v>15</v>
      </c>
      <c r="O52" s="6" cm="1">
        <f t="array" ref="O52">INDEX(F$3:F$23,$N52)</f>
        <v>2000</v>
      </c>
      <c r="P52" s="6" cm="1">
        <f t="array" ref="P52">INDEX(G$3:G$23,$N52)</f>
        <v>20</v>
      </c>
      <c r="Q52" s="6" cm="1">
        <f t="array" ref="Q52">INDEX(H$3:H$23,$N52)</f>
        <v>0.17</v>
      </c>
      <c r="R52" s="6" cm="1">
        <f t="array" ref="R52">INDEX(I$3:I$23,$N52)</f>
        <v>265</v>
      </c>
      <c r="S52" s="38" cm="1">
        <f t="array" ref="S52">INDEX(J$3:J$23,$N52)</f>
        <v>120</v>
      </c>
      <c r="T52" s="31">
        <f t="shared" si="0"/>
        <v>33.541019662496844</v>
      </c>
      <c r="U52" s="32">
        <f t="shared" si="1"/>
        <v>-15</v>
      </c>
      <c r="V52" s="32">
        <f t="shared" si="2"/>
        <v>30</v>
      </c>
    </row>
    <row r="53" spans="14:26" x14ac:dyDescent="0.25">
      <c r="N53" s="2">
        <v>12</v>
      </c>
      <c r="O53" s="3" cm="1">
        <f t="array" ref="O53">INDEX(F$3:F$23,$N53)</f>
        <v>2600</v>
      </c>
      <c r="P53" s="3" cm="1">
        <f t="array" ref="P53">INDEX(G$3:G$23,$N53)</f>
        <v>40</v>
      </c>
      <c r="Q53" s="3" cm="1">
        <f t="array" ref="Q53">INDEX(H$3:H$23,$N53)</f>
        <v>0.34</v>
      </c>
      <c r="R53" s="3" cm="1">
        <f t="array" ref="R53">INDEX(I$3:I$23,$N53)</f>
        <v>230</v>
      </c>
      <c r="S53" s="36" cm="1">
        <f t="array" ref="S53">INDEX(J$3:J$23,$N53)</f>
        <v>256</v>
      </c>
      <c r="T53" s="31">
        <f t="shared" si="0"/>
        <v>107.8702924812944</v>
      </c>
      <c r="U53" s="32">
        <f t="shared" si="1"/>
        <v>20</v>
      </c>
      <c r="V53" s="32">
        <f t="shared" si="2"/>
        <v>-106</v>
      </c>
      <c r="W53" s="30">
        <f t="shared" ref="W53" si="67">DEGREES(ACOS((U54*U53+V54*V53)/T53/T54))</f>
        <v>164.11986122292478</v>
      </c>
      <c r="X53" s="30">
        <f t="shared" ref="X53" si="68">DEGREES(ACOS((U54*U55+V54*V55)/T54/T55))</f>
        <v>118.09257661929091</v>
      </c>
      <c r="Y53" s="30">
        <f t="shared" ref="Y53" si="69">DEGREES(ACOS((U55*U53+V55*V53)/T55/T53))</f>
        <v>77.78756215778435</v>
      </c>
      <c r="Z53">
        <f t="shared" ref="Z53" si="70">ROUND(SUM(W53:Y53),)</f>
        <v>360</v>
      </c>
    </row>
    <row r="54" spans="14:26" x14ac:dyDescent="0.25">
      <c r="N54" s="4">
        <v>15</v>
      </c>
      <c r="O54" s="30" cm="1">
        <f t="array" ref="O54">INDEX(F$3:F$23,$N54)</f>
        <v>2000</v>
      </c>
      <c r="P54" s="30" cm="1">
        <f t="array" ref="P54">INDEX(G$3:G$23,$N54)</f>
        <v>20</v>
      </c>
      <c r="Q54" s="30" cm="1">
        <f t="array" ref="Q54">INDEX(H$3:H$23,$N54)</f>
        <v>0.17</v>
      </c>
      <c r="R54" s="30" cm="1">
        <f t="array" ref="R54">INDEX(I$3:I$23,$N54)</f>
        <v>265</v>
      </c>
      <c r="S54" s="37" cm="1">
        <f t="array" ref="S54">INDEX(J$3:J$23,$N54)</f>
        <v>120</v>
      </c>
      <c r="T54" s="31">
        <f t="shared" si="0"/>
        <v>33.541019662496844</v>
      </c>
      <c r="U54" s="32">
        <f t="shared" si="1"/>
        <v>-15</v>
      </c>
      <c r="V54" s="32">
        <f t="shared" si="2"/>
        <v>30</v>
      </c>
    </row>
    <row r="55" spans="14:26" x14ac:dyDescent="0.25">
      <c r="N55" s="5">
        <v>16</v>
      </c>
      <c r="O55" s="6" cm="1">
        <f t="array" ref="O55">INDEX(F$3:F$23,$N55)</f>
        <v>2000</v>
      </c>
      <c r="P55" s="6" cm="1">
        <f t="array" ref="P55">INDEX(G$3:G$23,$N55)</f>
        <v>18</v>
      </c>
      <c r="Q55" s="6" cm="1">
        <f t="array" ref="Q55">INDEX(H$3:H$23,$N55)</f>
        <v>0.16</v>
      </c>
      <c r="R55" s="6" cm="1">
        <f t="array" ref="R55">INDEX(I$3:I$23,$N55)</f>
        <v>175</v>
      </c>
      <c r="S55" s="38" cm="1">
        <f t="array" ref="S55">INDEX(J$3:J$23,$N55)</f>
        <v>152</v>
      </c>
      <c r="T55" s="31">
        <f t="shared" si="0"/>
        <v>75.026661927610775</v>
      </c>
      <c r="U55" s="32">
        <f t="shared" si="1"/>
        <v>75</v>
      </c>
      <c r="V55" s="32">
        <f t="shared" si="2"/>
        <v>-2</v>
      </c>
    </row>
    <row r="56" spans="14:26" x14ac:dyDescent="0.25">
      <c r="N56" s="2">
        <v>13</v>
      </c>
      <c r="O56" s="3" cm="1">
        <f t="array" ref="O56">INDEX(F$3:F$23,$N56)</f>
        <v>2000</v>
      </c>
      <c r="P56" s="3" cm="1">
        <f t="array" ref="P56">INDEX(G$3:G$23,$N56)</f>
        <v>15</v>
      </c>
      <c r="Q56" s="3" cm="1">
        <f t="array" ref="Q56">INDEX(H$3:H$23,$N56)</f>
        <v>0.12</v>
      </c>
      <c r="R56" s="3" cm="1">
        <f t="array" ref="R56">INDEX(I$3:I$23,$N56)</f>
        <v>420</v>
      </c>
      <c r="S56" s="36" cm="1">
        <f t="array" ref="S56">INDEX(J$3:J$23,$N56)</f>
        <v>0</v>
      </c>
      <c r="T56" s="31">
        <f t="shared" si="0"/>
        <v>226.71568097509268</v>
      </c>
      <c r="U56" s="32">
        <f t="shared" si="1"/>
        <v>-170</v>
      </c>
      <c r="V56" s="32">
        <f t="shared" si="2"/>
        <v>150</v>
      </c>
      <c r="W56" s="30">
        <f t="shared" ref="W56" si="71">DEGREES(ACOS((U57*U56+V57*V56)/T56/T57))</f>
        <v>2.4326715824973215</v>
      </c>
      <c r="X56" s="30">
        <f t="shared" ref="X56" si="72">DEGREES(ACOS((U57*U58+V57*V58)/T57/T58))</f>
        <v>110.04524942542101</v>
      </c>
      <c r="Y56" s="30">
        <f t="shared" ref="Y56" si="73">DEGREES(ACOS((U58*U56+V58*V56)/T58/T56))</f>
        <v>107.61257784292383</v>
      </c>
      <c r="Z56">
        <f t="shared" ref="Z56" si="74">ROUND(SUM(W56:Y56),)</f>
        <v>220</v>
      </c>
    </row>
    <row r="57" spans="14:26" x14ac:dyDescent="0.25">
      <c r="N57" s="4">
        <v>14</v>
      </c>
      <c r="O57" s="30" cm="1">
        <f t="array" ref="O57">INDEX(F$3:F$23,$N57)</f>
        <v>2000</v>
      </c>
      <c r="P57" s="30" cm="1">
        <f t="array" ref="P57">INDEX(G$3:G$23,$N57)</f>
        <v>17</v>
      </c>
      <c r="Q57" s="30" cm="1">
        <f t="array" ref="Q57">INDEX(H$3:H$23,$N57)</f>
        <v>0.14000000000000001</v>
      </c>
      <c r="R57" s="30" cm="1">
        <f t="array" ref="R57">INDEX(I$3:I$23,$N57)</f>
        <v>355</v>
      </c>
      <c r="S57" s="37" cm="1">
        <f t="array" ref="S57">INDEX(J$3:J$23,$N57)</f>
        <v>65</v>
      </c>
      <c r="T57" s="31">
        <f t="shared" si="0"/>
        <v>135.09256086106296</v>
      </c>
      <c r="U57" s="32">
        <f t="shared" si="1"/>
        <v>-105</v>
      </c>
      <c r="V57" s="32">
        <f t="shared" si="2"/>
        <v>85</v>
      </c>
    </row>
    <row r="58" spans="14:26" x14ac:dyDescent="0.25">
      <c r="N58" s="5">
        <v>17</v>
      </c>
      <c r="O58" s="6" cm="1">
        <f t="array" ref="O58">INDEX(F$3:F$23,$N58)</f>
        <v>0</v>
      </c>
      <c r="P58" s="6" cm="1">
        <f t="array" ref="P58">INDEX(G$3:G$23,$N58)</f>
        <v>0</v>
      </c>
      <c r="Q58" s="6" cm="1">
        <f t="array" ref="Q58">INDEX(H$3:H$23,$N58)</f>
        <v>0</v>
      </c>
      <c r="R58" s="6" cm="1">
        <f t="array" ref="R58">INDEX(I$3:I$23,$N58)</f>
        <v>0</v>
      </c>
      <c r="S58" s="38" cm="1">
        <f t="array" ref="S58">INDEX(J$3:J$23,$N58)</f>
        <v>0</v>
      </c>
      <c r="T58" s="31">
        <f t="shared" si="0"/>
        <v>291.54759474226501</v>
      </c>
      <c r="U58" s="32">
        <f t="shared" si="1"/>
        <v>250</v>
      </c>
      <c r="V58" s="32">
        <f t="shared" si="2"/>
        <v>150</v>
      </c>
    </row>
    <row r="59" spans="14:26" x14ac:dyDescent="0.25">
      <c r="N59" s="2">
        <v>14</v>
      </c>
      <c r="O59" s="3" cm="1">
        <f t="array" ref="O59">INDEX(F$3:F$23,$N59)</f>
        <v>2000</v>
      </c>
      <c r="P59" s="3" cm="1">
        <f t="array" ref="P59">INDEX(G$3:G$23,$N59)</f>
        <v>17</v>
      </c>
      <c r="Q59" s="3" cm="1">
        <f t="array" ref="Q59">INDEX(H$3:H$23,$N59)</f>
        <v>0.14000000000000001</v>
      </c>
      <c r="R59" s="3" cm="1">
        <f t="array" ref="R59">INDEX(I$3:I$23,$N59)</f>
        <v>355</v>
      </c>
      <c r="S59" s="36" cm="1">
        <f t="array" ref="S59">INDEX(J$3:J$23,$N59)</f>
        <v>65</v>
      </c>
      <c r="T59" s="31">
        <f t="shared" si="0"/>
        <v>135.09256086106296</v>
      </c>
      <c r="U59" s="32">
        <f t="shared" si="1"/>
        <v>-105</v>
      </c>
      <c r="V59" s="32">
        <f t="shared" si="2"/>
        <v>85</v>
      </c>
      <c r="W59" s="30">
        <f t="shared" ref="W59" si="75">DEGREES(ACOS((U60*U59+V60*V59)/T59/T60))</f>
        <v>24.443954780416522</v>
      </c>
      <c r="X59" s="30">
        <f t="shared" ref="X59" si="76">DEGREES(ACOS((U60*U61+V60*V61)/T60/T61))</f>
        <v>85.601294645004458</v>
      </c>
      <c r="Y59" s="30">
        <f t="shared" ref="Y59" si="77">DEGREES(ACOS((U61*U59+V61*V59)/T61/T59))</f>
        <v>110.04524942542101</v>
      </c>
      <c r="Z59">
        <f t="shared" ref="Z59" si="78">ROUND(SUM(W59:Y59),)</f>
        <v>220</v>
      </c>
    </row>
    <row r="60" spans="14:26" x14ac:dyDescent="0.25">
      <c r="N60" s="4">
        <v>15</v>
      </c>
      <c r="O60" s="30" cm="1">
        <f t="array" ref="O60">INDEX(F$3:F$23,$N60)</f>
        <v>2000</v>
      </c>
      <c r="P60" s="30" cm="1">
        <f t="array" ref="P60">INDEX(G$3:G$23,$N60)</f>
        <v>20</v>
      </c>
      <c r="Q60" s="30" cm="1">
        <f t="array" ref="Q60">INDEX(H$3:H$23,$N60)</f>
        <v>0.17</v>
      </c>
      <c r="R60" s="30" cm="1">
        <f t="array" ref="R60">INDEX(I$3:I$23,$N60)</f>
        <v>265</v>
      </c>
      <c r="S60" s="37" cm="1">
        <f t="array" ref="S60">INDEX(J$3:J$23,$N60)</f>
        <v>120</v>
      </c>
      <c r="T60" s="31">
        <f t="shared" si="0"/>
        <v>33.541019662496844</v>
      </c>
      <c r="U60" s="32">
        <f t="shared" si="1"/>
        <v>-15</v>
      </c>
      <c r="V60" s="32">
        <f t="shared" si="2"/>
        <v>30</v>
      </c>
    </row>
    <row r="61" spans="14:26" x14ac:dyDescent="0.25">
      <c r="N61" s="5">
        <v>17</v>
      </c>
      <c r="O61" s="6" cm="1">
        <f t="array" ref="O61">INDEX(F$3:F$23,$N61)</f>
        <v>0</v>
      </c>
      <c r="P61" s="6" cm="1">
        <f t="array" ref="P61">INDEX(G$3:G$23,$N61)</f>
        <v>0</v>
      </c>
      <c r="Q61" s="6" cm="1">
        <f t="array" ref="Q61">INDEX(H$3:H$23,$N61)</f>
        <v>0</v>
      </c>
      <c r="R61" s="6" cm="1">
        <f t="array" ref="R61">INDEX(I$3:I$23,$N61)</f>
        <v>0</v>
      </c>
      <c r="S61" s="38" cm="1">
        <f t="array" ref="S61">INDEX(J$3:J$23,$N61)</f>
        <v>0</v>
      </c>
      <c r="T61" s="31">
        <f t="shared" si="0"/>
        <v>291.54759474226501</v>
      </c>
      <c r="U61" s="32">
        <f t="shared" si="1"/>
        <v>250</v>
      </c>
      <c r="V61" s="32">
        <f t="shared" si="2"/>
        <v>150</v>
      </c>
    </row>
    <row r="62" spans="14:26" x14ac:dyDescent="0.25">
      <c r="N62" s="2">
        <v>15</v>
      </c>
      <c r="O62" s="3" cm="1">
        <f t="array" ref="O62">INDEX(F$3:F$23,$N62)</f>
        <v>2000</v>
      </c>
      <c r="P62" s="3" cm="1">
        <f t="array" ref="P62">INDEX(G$3:G$23,$N62)</f>
        <v>20</v>
      </c>
      <c r="Q62" s="3" cm="1">
        <f t="array" ref="Q62">INDEX(H$3:H$23,$N62)</f>
        <v>0.17</v>
      </c>
      <c r="R62" s="3" cm="1">
        <f t="array" ref="R62">INDEX(I$3:I$23,$N62)</f>
        <v>265</v>
      </c>
      <c r="S62" s="36" cm="1">
        <f t="array" ref="S62">INDEX(J$3:J$23,$N62)</f>
        <v>120</v>
      </c>
      <c r="T62" s="31">
        <f t="shared" si="0"/>
        <v>33.541019662496844</v>
      </c>
      <c r="U62" s="32">
        <f t="shared" si="1"/>
        <v>-15</v>
      </c>
      <c r="V62" s="32">
        <f t="shared" si="2"/>
        <v>30</v>
      </c>
      <c r="W62" s="30">
        <f t="shared" ref="W62" si="79">DEGREES(ACOS((U63*U62+V63*V62)/T62/T63))</f>
        <v>118.09257661929091</v>
      </c>
      <c r="X62" s="30">
        <f t="shared" ref="X62" si="80">DEGREES(ACOS((U63*U64+V63*V64)/T63/T64))</f>
        <v>32.491281974286444</v>
      </c>
      <c r="Y62" s="30">
        <f t="shared" ref="Y62" si="81">DEGREES(ACOS((U64*U62+V64*V62)/T64/T62))</f>
        <v>85.601294645004458</v>
      </c>
      <c r="Z62">
        <f t="shared" ref="Z62" si="82">ROUND(SUM(W62:Y62),)</f>
        <v>236</v>
      </c>
    </row>
    <row r="63" spans="14:26" x14ac:dyDescent="0.25">
      <c r="N63" s="4">
        <v>16</v>
      </c>
      <c r="O63" s="30" cm="1">
        <f t="array" ref="O63">INDEX(F$3:F$23,$N63)</f>
        <v>2000</v>
      </c>
      <c r="P63" s="30" cm="1">
        <f t="array" ref="P63">INDEX(G$3:G$23,$N63)</f>
        <v>18</v>
      </c>
      <c r="Q63" s="30" cm="1">
        <f t="array" ref="Q63">INDEX(H$3:H$23,$N63)</f>
        <v>0.16</v>
      </c>
      <c r="R63" s="30" cm="1">
        <f t="array" ref="R63">INDEX(I$3:I$23,$N63)</f>
        <v>175</v>
      </c>
      <c r="S63" s="37" cm="1">
        <f t="array" ref="S63">INDEX(J$3:J$23,$N63)</f>
        <v>152</v>
      </c>
      <c r="T63" s="31">
        <f t="shared" si="0"/>
        <v>75.026661927610775</v>
      </c>
      <c r="U63" s="32">
        <f t="shared" si="1"/>
        <v>75</v>
      </c>
      <c r="V63" s="32">
        <f t="shared" si="2"/>
        <v>-2</v>
      </c>
    </row>
    <row r="64" spans="14:26" x14ac:dyDescent="0.25">
      <c r="N64" s="5">
        <v>17</v>
      </c>
      <c r="O64" s="6" cm="1">
        <f t="array" ref="O64">INDEX(F$3:F$23,$N64)</f>
        <v>0</v>
      </c>
      <c r="P64" s="6" cm="1">
        <f t="array" ref="P64">INDEX(G$3:G$23,$N64)</f>
        <v>0</v>
      </c>
      <c r="Q64" s="6" cm="1">
        <f t="array" ref="Q64">INDEX(H$3:H$23,$N64)</f>
        <v>0</v>
      </c>
      <c r="R64" s="6" cm="1">
        <f t="array" ref="R64">INDEX(I$3:I$23,$N64)</f>
        <v>0</v>
      </c>
      <c r="S64" s="38" cm="1">
        <f t="array" ref="S64">INDEX(J$3:J$23,$N64)</f>
        <v>0</v>
      </c>
      <c r="T64" s="31">
        <f t="shared" si="0"/>
        <v>291.54759474226501</v>
      </c>
      <c r="U64" s="32">
        <f t="shared" si="1"/>
        <v>250</v>
      </c>
      <c r="V64" s="32">
        <f t="shared" si="2"/>
        <v>150</v>
      </c>
    </row>
    <row r="65" spans="14:26" x14ac:dyDescent="0.25">
      <c r="N65" s="2">
        <v>16</v>
      </c>
      <c r="O65" s="3" cm="1">
        <f t="array" ref="O65">INDEX(F$3:F$23,$N65)</f>
        <v>2000</v>
      </c>
      <c r="P65" s="3" cm="1">
        <f t="array" ref="P65">INDEX(G$3:G$23,$N65)</f>
        <v>18</v>
      </c>
      <c r="Q65" s="3" cm="1">
        <f t="array" ref="Q65">INDEX(H$3:H$23,$N65)</f>
        <v>0.16</v>
      </c>
      <c r="R65" s="3" cm="1">
        <f t="array" ref="R65">INDEX(I$3:I$23,$N65)</f>
        <v>175</v>
      </c>
      <c r="S65" s="36" cm="1">
        <f t="array" ref="S65">INDEX(J$3:J$23,$N65)</f>
        <v>152</v>
      </c>
      <c r="T65" s="31">
        <f t="shared" si="0"/>
        <v>75.026661927610775</v>
      </c>
      <c r="U65" s="32">
        <f t="shared" si="1"/>
        <v>75</v>
      </c>
      <c r="V65" s="32">
        <f t="shared" si="2"/>
        <v>-2</v>
      </c>
      <c r="W65" s="30">
        <f t="shared" ref="W65" si="83">DEGREES(ACOS((U66*U65+V66*V65)/T65/T66))</f>
        <v>32.491281974286444</v>
      </c>
      <c r="X65" s="30">
        <f t="shared" ref="X65" si="84">DEGREES(ACOS((U66*U67+V66*V67)/T66/T67))</f>
        <v>36.674349669573161</v>
      </c>
      <c r="Y65" s="30">
        <f t="shared" ref="Y65" si="85">DEGREES(ACOS((U67*U65+V67*V65)/T67/T65))</f>
        <v>4.1830676952866286</v>
      </c>
      <c r="Z65">
        <f t="shared" ref="Z65" si="86">ROUND(SUM(W65:Y65),)</f>
        <v>73</v>
      </c>
    </row>
    <row r="66" spans="14:26" x14ac:dyDescent="0.25">
      <c r="N66" s="4">
        <v>17</v>
      </c>
      <c r="O66" s="30" cm="1">
        <f t="array" ref="O66">INDEX(F$3:F$23,$N66)</f>
        <v>0</v>
      </c>
      <c r="P66" s="30" cm="1">
        <f t="array" ref="P66">INDEX(G$3:G$23,$N66)</f>
        <v>0</v>
      </c>
      <c r="Q66" s="30" cm="1">
        <f t="array" ref="Q66">INDEX(H$3:H$23,$N66)</f>
        <v>0</v>
      </c>
      <c r="R66" s="30" cm="1">
        <f t="array" ref="R66">INDEX(I$3:I$23,$N66)</f>
        <v>0</v>
      </c>
      <c r="S66" s="37" cm="1">
        <f t="array" ref="S66">INDEX(J$3:J$23,$N66)</f>
        <v>0</v>
      </c>
      <c r="T66" s="31">
        <f t="shared" si="0"/>
        <v>291.54759474226501</v>
      </c>
      <c r="U66" s="32">
        <f t="shared" si="1"/>
        <v>250</v>
      </c>
      <c r="V66" s="32">
        <f t="shared" si="2"/>
        <v>150</v>
      </c>
    </row>
    <row r="67" spans="14:26" x14ac:dyDescent="0.25">
      <c r="N67" s="5">
        <v>18</v>
      </c>
      <c r="O67" s="6" cm="1">
        <f t="array" ref="O67">INDEX(F$3:F$23,$N67)</f>
        <v>2000</v>
      </c>
      <c r="P67" s="6" cm="1">
        <f t="array" ref="P67">INDEX(G$3:G$23,$N67)</f>
        <v>20</v>
      </c>
      <c r="Q67" s="6" cm="1">
        <f t="array" ref="Q67">INDEX(H$3:H$23,$N67)</f>
        <v>0.15</v>
      </c>
      <c r="R67" s="6" cm="1">
        <f t="array" ref="R67">INDEX(I$3:I$23,$N67)</f>
        <v>0</v>
      </c>
      <c r="S67" s="38" cm="1">
        <f t="array" ref="S67">INDEX(J$3:J$23,$N67)</f>
        <v>175</v>
      </c>
      <c r="T67" s="31">
        <f t="shared" ref="T67:T85" si="87">SQRT(($B$30-R67)^2+($B$31-S67)^2)</f>
        <v>251.24689052802225</v>
      </c>
      <c r="U67" s="32">
        <f t="shared" ref="U67:U85" si="88">$B$30-R67</f>
        <v>250</v>
      </c>
      <c r="V67" s="32">
        <f t="shared" ref="V67:V85" si="89">$B$31-S67</f>
        <v>-25</v>
      </c>
    </row>
    <row r="68" spans="14:26" x14ac:dyDescent="0.25">
      <c r="N68" s="2">
        <v>16</v>
      </c>
      <c r="O68" s="3" cm="1">
        <f t="array" ref="O68">INDEX(F$3:F$23,$N68)</f>
        <v>2000</v>
      </c>
      <c r="P68" s="3" cm="1">
        <f t="array" ref="P68">INDEX(G$3:G$23,$N68)</f>
        <v>18</v>
      </c>
      <c r="Q68" s="3" cm="1">
        <f t="array" ref="Q68">INDEX(H$3:H$23,$N68)</f>
        <v>0.16</v>
      </c>
      <c r="R68" s="3" cm="1">
        <f t="array" ref="R68">INDEX(I$3:I$23,$N68)</f>
        <v>175</v>
      </c>
      <c r="S68" s="36" cm="1">
        <f t="array" ref="S68">INDEX(J$3:J$23,$N68)</f>
        <v>152</v>
      </c>
      <c r="T68" s="31">
        <f t="shared" si="87"/>
        <v>75.026661927610775</v>
      </c>
      <c r="U68" s="32">
        <f t="shared" si="88"/>
        <v>75</v>
      </c>
      <c r="V68" s="32">
        <f t="shared" si="89"/>
        <v>-2</v>
      </c>
      <c r="W68" s="30">
        <f t="shared" ref="W68" si="90">DEGREES(ACOS((U69*U68+V69*V68)/T68/T69))</f>
        <v>77.78756215778435</v>
      </c>
      <c r="X68" s="30">
        <f t="shared" ref="X68" si="91">DEGREES(ACOS((U69*U70+V69*V70)/T69/T70))</f>
        <v>48.351331067923759</v>
      </c>
      <c r="Y68" s="30">
        <f t="shared" ref="Y68" si="92">DEGREES(ACOS((U70*U68+V70*V68)/T70/T68))</f>
        <v>29.436231089860588</v>
      </c>
      <c r="Z68">
        <f t="shared" ref="Z68" si="93">ROUND(SUM(W68:Y68),)</f>
        <v>156</v>
      </c>
    </row>
    <row r="69" spans="14:26" x14ac:dyDescent="0.25">
      <c r="N69" s="4">
        <v>12</v>
      </c>
      <c r="O69" s="30" cm="1">
        <f t="array" ref="O69">INDEX(F$3:F$23,$N69)</f>
        <v>2600</v>
      </c>
      <c r="P69" s="30" cm="1">
        <f t="array" ref="P69">INDEX(G$3:G$23,$N69)</f>
        <v>40</v>
      </c>
      <c r="Q69" s="30" cm="1">
        <f t="array" ref="Q69">INDEX(H$3:H$23,$N69)</f>
        <v>0.34</v>
      </c>
      <c r="R69" s="30" cm="1">
        <f t="array" ref="R69">INDEX(I$3:I$23,$N69)</f>
        <v>230</v>
      </c>
      <c r="S69" s="37" cm="1">
        <f t="array" ref="S69">INDEX(J$3:J$23,$N69)</f>
        <v>256</v>
      </c>
      <c r="T69" s="31">
        <f t="shared" si="87"/>
        <v>107.8702924812944</v>
      </c>
      <c r="U69" s="32">
        <f t="shared" si="88"/>
        <v>20</v>
      </c>
      <c r="V69" s="32">
        <f t="shared" si="89"/>
        <v>-106</v>
      </c>
    </row>
    <row r="70" spans="14:26" x14ac:dyDescent="0.25">
      <c r="N70" s="5">
        <v>19</v>
      </c>
      <c r="O70" s="6" cm="1">
        <f t="array" ref="O70">INDEX(F$3:F$23,$N70)</f>
        <v>2600</v>
      </c>
      <c r="P70" s="6" cm="1">
        <f t="array" ref="P70">INDEX(G$3:G$23,$N70)</f>
        <v>40</v>
      </c>
      <c r="Q70" s="6" cm="1">
        <f t="array" ref="Q70">INDEX(H$3:H$23,$N70)</f>
        <v>0.3</v>
      </c>
      <c r="R70" s="6" cm="1">
        <f t="array" ref="R70">INDEX(I$3:I$23,$N70)</f>
        <v>0</v>
      </c>
      <c r="S70" s="38" cm="1">
        <f t="array" ref="S70">INDEX(J$3:J$23,$N70)</f>
        <v>300</v>
      </c>
      <c r="T70" s="31">
        <f t="shared" si="87"/>
        <v>291.54759474226501</v>
      </c>
      <c r="U70" s="32">
        <f t="shared" si="88"/>
        <v>250</v>
      </c>
      <c r="V70" s="32">
        <f t="shared" si="89"/>
        <v>-150</v>
      </c>
    </row>
    <row r="71" spans="14:26" x14ac:dyDescent="0.25">
      <c r="N71" s="2">
        <v>18</v>
      </c>
      <c r="O71" s="3" cm="1">
        <f t="array" ref="O71">INDEX(F$3:F$23,$N71)</f>
        <v>2000</v>
      </c>
      <c r="P71" s="3" cm="1">
        <f t="array" ref="P71">INDEX(G$3:G$23,$N71)</f>
        <v>20</v>
      </c>
      <c r="Q71" s="3" cm="1">
        <f t="array" ref="Q71">INDEX(H$3:H$23,$N71)</f>
        <v>0.15</v>
      </c>
      <c r="R71" s="3" cm="1">
        <f t="array" ref="R71">INDEX(I$3:I$23,$N71)</f>
        <v>0</v>
      </c>
      <c r="S71" s="36" cm="1">
        <f t="array" ref="S71">INDEX(J$3:J$23,$N71)</f>
        <v>175</v>
      </c>
      <c r="T71" s="31">
        <f t="shared" si="87"/>
        <v>251.24689052802225</v>
      </c>
      <c r="U71" s="32">
        <f t="shared" si="88"/>
        <v>250</v>
      </c>
      <c r="V71" s="32">
        <f t="shared" si="89"/>
        <v>-25</v>
      </c>
      <c r="W71" s="30">
        <f t="shared" ref="W71" si="94">DEGREES(ACOS((U72*U71+V72*V71)/T71/T72))</f>
        <v>4.1830676952866286</v>
      </c>
      <c r="X71" s="30">
        <f t="shared" ref="X71" si="95">DEGREES(ACOS((U72*U73+V72*V73)/T72/T73))</f>
        <v>29.436231089860588</v>
      </c>
      <c r="Y71" s="30">
        <f t="shared" ref="Y71" si="96">DEGREES(ACOS((U73*U71+V73*V71)/T73/T71))</f>
        <v>25.253163394573871</v>
      </c>
      <c r="Z71">
        <f t="shared" ref="Z71" si="97">ROUND(SUM(W71:Y71),)</f>
        <v>59</v>
      </c>
    </row>
    <row r="72" spans="14:26" x14ac:dyDescent="0.25">
      <c r="N72" s="4">
        <v>16</v>
      </c>
      <c r="O72" s="30" cm="1">
        <f t="array" ref="O72">INDEX(F$3:F$23,$N72)</f>
        <v>2000</v>
      </c>
      <c r="P72" s="30" cm="1">
        <f t="array" ref="P72">INDEX(G$3:G$23,$N72)</f>
        <v>18</v>
      </c>
      <c r="Q72" s="30" cm="1">
        <f t="array" ref="Q72">INDEX(H$3:H$23,$N72)</f>
        <v>0.16</v>
      </c>
      <c r="R72" s="30" cm="1">
        <f t="array" ref="R72">INDEX(I$3:I$23,$N72)</f>
        <v>175</v>
      </c>
      <c r="S72" s="37" cm="1">
        <f t="array" ref="S72">INDEX(J$3:J$23,$N72)</f>
        <v>152</v>
      </c>
      <c r="T72" s="31">
        <f t="shared" si="87"/>
        <v>75.026661927610775</v>
      </c>
      <c r="U72" s="32">
        <f t="shared" si="88"/>
        <v>75</v>
      </c>
      <c r="V72" s="32">
        <f t="shared" si="89"/>
        <v>-2</v>
      </c>
    </row>
    <row r="73" spans="14:26" x14ac:dyDescent="0.25">
      <c r="N73" s="5">
        <v>19</v>
      </c>
      <c r="O73" s="6" cm="1">
        <f t="array" ref="O73">INDEX(F$3:F$23,$N73)</f>
        <v>2600</v>
      </c>
      <c r="P73" s="6" cm="1">
        <f t="array" ref="P73">INDEX(G$3:G$23,$N73)</f>
        <v>40</v>
      </c>
      <c r="Q73" s="6" cm="1">
        <f t="array" ref="Q73">INDEX(H$3:H$23,$N73)</f>
        <v>0.3</v>
      </c>
      <c r="R73" s="6" cm="1">
        <f t="array" ref="R73">INDEX(I$3:I$23,$N73)</f>
        <v>0</v>
      </c>
      <c r="S73" s="38" cm="1">
        <f t="array" ref="S73">INDEX(J$3:J$23,$N73)</f>
        <v>300</v>
      </c>
      <c r="T73" s="31">
        <f t="shared" si="87"/>
        <v>291.54759474226501</v>
      </c>
      <c r="U73" s="32">
        <f t="shared" si="88"/>
        <v>250</v>
      </c>
      <c r="V73" s="32">
        <f t="shared" si="89"/>
        <v>-150</v>
      </c>
    </row>
    <row r="74" spans="14:26" x14ac:dyDescent="0.25">
      <c r="N74" s="40">
        <v>12</v>
      </c>
      <c r="O74" s="12" cm="1">
        <f t="array" ref="O74">INDEX(F$3:F$23,$N74)</f>
        <v>2600</v>
      </c>
      <c r="P74" s="12" cm="1">
        <f t="array" ref="P74">INDEX(G$3:G$23,$N74)</f>
        <v>40</v>
      </c>
      <c r="Q74" s="12" cm="1">
        <f t="array" ref="Q74">INDEX(H$3:H$23,$N74)</f>
        <v>0.34</v>
      </c>
      <c r="R74" s="12" cm="1">
        <f t="array" ref="R74">INDEX(I$3:I$23,$N74)</f>
        <v>230</v>
      </c>
      <c r="S74" s="41" cm="1">
        <f t="array" ref="S74">INDEX(J$3:J$23,$N74)</f>
        <v>256</v>
      </c>
      <c r="T74" s="31">
        <f t="shared" si="87"/>
        <v>107.8702924812944</v>
      </c>
      <c r="U74" s="32">
        <f t="shared" si="88"/>
        <v>20</v>
      </c>
      <c r="V74" s="32">
        <f t="shared" si="89"/>
        <v>-106</v>
      </c>
      <c r="W74" s="30">
        <f t="shared" ref="W74" si="98">DEGREES(ACOS((U75*U74+V75*V74)/T74/T75))</f>
        <v>29.120658692262474</v>
      </c>
      <c r="X74" s="30">
        <f t="shared" ref="X74" si="99">DEGREES(ACOS((U75*U76+V75*V76)/T75/T76))</f>
        <v>19.230672375661264</v>
      </c>
      <c r="Y74" s="30">
        <f t="shared" ref="Y74" si="100">DEGREES(ACOS((U76*U74+V76*V74)/T76/T74))</f>
        <v>48.351331067923759</v>
      </c>
      <c r="Z74">
        <f t="shared" ref="Z74" si="101">ROUND(SUM(W74:Y74),)</f>
        <v>97</v>
      </c>
    </row>
    <row r="75" spans="14:26" x14ac:dyDescent="0.25">
      <c r="N75" s="33">
        <v>20</v>
      </c>
      <c r="O75" s="32" cm="1">
        <f t="array" ref="O75">INDEX(F$3:F$23,$N75)</f>
        <v>3200</v>
      </c>
      <c r="P75" s="32" cm="1">
        <f t="array" ref="P75">INDEX(G$3:G$23,$N75)</f>
        <v>80</v>
      </c>
      <c r="Q75" s="32" cm="1">
        <f t="array" ref="Q75">INDEX(H$3:H$23,$N75)</f>
        <v>0.6</v>
      </c>
      <c r="R75" s="32" cm="1">
        <f t="array" ref="R75">INDEX(I$3:I$23,$N75)</f>
        <v>0</v>
      </c>
      <c r="S75" s="39" cm="1">
        <f t="array" ref="S75">INDEX(J$3:J$23,$N75)</f>
        <v>450</v>
      </c>
      <c r="T75" s="31">
        <f t="shared" si="87"/>
        <v>390.51248379533274</v>
      </c>
      <c r="U75" s="32">
        <f t="shared" si="88"/>
        <v>250</v>
      </c>
      <c r="V75" s="32">
        <f t="shared" si="89"/>
        <v>-300</v>
      </c>
    </row>
    <row r="76" spans="14:26" x14ac:dyDescent="0.25">
      <c r="N76" s="42">
        <v>19</v>
      </c>
      <c r="O76" s="11" cm="1">
        <f t="array" ref="O76">INDEX(F$3:F$23,$N76)</f>
        <v>2600</v>
      </c>
      <c r="P76" s="11" cm="1">
        <f t="array" ref="P76">INDEX(G$3:G$23,$N76)</f>
        <v>40</v>
      </c>
      <c r="Q76" s="11" cm="1">
        <f t="array" ref="Q76">INDEX(H$3:H$23,$N76)</f>
        <v>0.3</v>
      </c>
      <c r="R76" s="11" cm="1">
        <f t="array" ref="R76">INDEX(I$3:I$23,$N76)</f>
        <v>0</v>
      </c>
      <c r="S76" s="43" cm="1">
        <f t="array" ref="S76">INDEX(J$3:J$23,$N76)</f>
        <v>300</v>
      </c>
      <c r="T76" s="31">
        <f t="shared" si="87"/>
        <v>291.54759474226501</v>
      </c>
      <c r="U76" s="32">
        <f t="shared" si="88"/>
        <v>250</v>
      </c>
      <c r="V76" s="32">
        <f t="shared" si="89"/>
        <v>-150</v>
      </c>
    </row>
    <row r="77" spans="14:26" x14ac:dyDescent="0.25">
      <c r="N77" s="40">
        <v>12</v>
      </c>
      <c r="O77" s="12" cm="1">
        <f t="array" ref="O77">INDEX(F$3:F$23,$N77)</f>
        <v>2600</v>
      </c>
      <c r="P77" s="12" cm="1">
        <f t="array" ref="P77">INDEX(G$3:G$23,$N77)</f>
        <v>40</v>
      </c>
      <c r="Q77" s="12" cm="1">
        <f t="array" ref="Q77">INDEX(H$3:H$23,$N77)</f>
        <v>0.34</v>
      </c>
      <c r="R77" s="12" cm="1">
        <f t="array" ref="R77">INDEX(I$3:I$23,$N77)</f>
        <v>230</v>
      </c>
      <c r="S77" s="41" cm="1">
        <f t="array" ref="S77">INDEX(J$3:J$23,$N77)</f>
        <v>256</v>
      </c>
      <c r="T77" s="31">
        <f t="shared" si="87"/>
        <v>107.8702924812944</v>
      </c>
      <c r="U77" s="32">
        <f t="shared" si="88"/>
        <v>20</v>
      </c>
      <c r="V77" s="32">
        <f t="shared" si="89"/>
        <v>-106</v>
      </c>
      <c r="W77" s="30">
        <f t="shared" ref="W77" si="102">DEGREES(ACOS((U78*U77+V78*V77)/T77/T78))</f>
        <v>17.869179792429556</v>
      </c>
      <c r="X77" s="30">
        <f t="shared" ref="X77" si="103">DEGREES(ACOS((U78*U79+V78*V79)/T78/T79))</f>
        <v>46.989838484692058</v>
      </c>
      <c r="Y77" s="30">
        <f t="shared" ref="Y77" si="104">DEGREES(ACOS((U79*U77+V79*V77)/T79/T77))</f>
        <v>29.120658692262474</v>
      </c>
      <c r="Z77">
        <f t="shared" ref="Z77" si="105">ROUND(SUM(W77:Y77),)</f>
        <v>94</v>
      </c>
    </row>
    <row r="78" spans="14:26" x14ac:dyDescent="0.25">
      <c r="N78" s="33">
        <v>8</v>
      </c>
      <c r="O78" s="32" cm="1">
        <f t="array" ref="O78">INDEX(F$3:F$23,$N78)</f>
        <v>3200</v>
      </c>
      <c r="P78" s="32" cm="1">
        <f t="array" ref="P78">INDEX(G$3:G$23,$N78)</f>
        <v>75</v>
      </c>
      <c r="Q78" s="32" cm="1">
        <f t="array" ref="Q78">INDEX(H$3:H$23,$N78)</f>
        <v>0.64</v>
      </c>
      <c r="R78" s="32" cm="1">
        <f t="array" ref="R78">INDEX(I$3:I$23,$N78)</f>
        <v>280</v>
      </c>
      <c r="S78" s="39" cm="1">
        <f t="array" ref="S78">INDEX(J$3:J$23,$N78)</f>
        <v>388</v>
      </c>
      <c r="T78" s="31">
        <f t="shared" si="87"/>
        <v>239.88330496305906</v>
      </c>
      <c r="U78" s="32">
        <f t="shared" si="88"/>
        <v>-30</v>
      </c>
      <c r="V78" s="32">
        <f t="shared" si="89"/>
        <v>-238</v>
      </c>
    </row>
    <row r="79" spans="14:26" x14ac:dyDescent="0.25">
      <c r="N79" s="42">
        <v>20</v>
      </c>
      <c r="O79" s="11" cm="1">
        <f t="array" ref="O79">INDEX(F$3:F$23,$N79)</f>
        <v>3200</v>
      </c>
      <c r="P79" s="11" cm="1">
        <f t="array" ref="P79">INDEX(G$3:G$23,$N79)</f>
        <v>80</v>
      </c>
      <c r="Q79" s="11" cm="1">
        <f t="array" ref="Q79">INDEX(H$3:H$23,$N79)</f>
        <v>0.6</v>
      </c>
      <c r="R79" s="11" cm="1">
        <f t="array" ref="R79">INDEX(I$3:I$23,$N79)</f>
        <v>0</v>
      </c>
      <c r="S79" s="43" cm="1">
        <f t="array" ref="S79">INDEX(J$3:J$23,$N79)</f>
        <v>450</v>
      </c>
      <c r="T79" s="31">
        <f t="shared" si="87"/>
        <v>390.51248379533274</v>
      </c>
      <c r="U79" s="32">
        <f t="shared" si="88"/>
        <v>250</v>
      </c>
      <c r="V79" s="32">
        <f t="shared" si="89"/>
        <v>-300</v>
      </c>
    </row>
    <row r="80" spans="14:26" x14ac:dyDescent="0.25">
      <c r="N80" s="40">
        <v>8</v>
      </c>
      <c r="O80" s="12" cm="1">
        <f t="array" ref="O80">INDEX(F$3:F$23,$N80)</f>
        <v>3200</v>
      </c>
      <c r="P80" s="12" cm="1">
        <f t="array" ref="P80">INDEX(G$3:G$23,$N80)</f>
        <v>75</v>
      </c>
      <c r="Q80" s="12" cm="1">
        <f t="array" ref="Q80">INDEX(H$3:H$23,$N80)</f>
        <v>0.64</v>
      </c>
      <c r="R80" s="12" cm="1">
        <f t="array" ref="R80">INDEX(I$3:I$23,$N80)</f>
        <v>280</v>
      </c>
      <c r="S80" s="41" cm="1">
        <f t="array" ref="S80">INDEX(J$3:J$23,$N80)</f>
        <v>388</v>
      </c>
      <c r="T80" s="31">
        <f t="shared" si="87"/>
        <v>239.88330496305906</v>
      </c>
      <c r="U80" s="32">
        <f t="shared" si="88"/>
        <v>-30</v>
      </c>
      <c r="V80" s="32">
        <f t="shared" si="89"/>
        <v>-238</v>
      </c>
      <c r="W80" s="30">
        <f t="shared" ref="W80" si="106">DEGREES(ACOS((U81*U80+V81*V80)/T80/T81))</f>
        <v>3.2045904230427271</v>
      </c>
      <c r="X80" s="30">
        <f t="shared" ref="X80" si="107">DEGREES(ACOS((U81*U82+V81*V82)/T81/T82))</f>
        <v>42.394241023553107</v>
      </c>
      <c r="Y80" s="30">
        <f t="shared" ref="Y80" si="108">DEGREES(ACOS((U82*U80+V82*V80)/T82/T80))</f>
        <v>39.189650600510355</v>
      </c>
      <c r="Z80">
        <f t="shared" ref="Z80" si="109">ROUND(SUM(W80:Y80),)</f>
        <v>85</v>
      </c>
    </row>
    <row r="81" spans="14:26" x14ac:dyDescent="0.25">
      <c r="N81" s="33">
        <v>4</v>
      </c>
      <c r="O81" s="32" cm="1">
        <f t="array" ref="O81">INDEX(F$3:F$23,$N81)</f>
        <v>3450</v>
      </c>
      <c r="P81" s="32" cm="1">
        <f t="array" ref="P81">INDEX(G$3:G$23,$N81)</f>
        <v>93</v>
      </c>
      <c r="Q81" s="32" cm="1">
        <f t="array" ref="Q81">INDEX(H$3:H$23,$N81)</f>
        <v>0.8</v>
      </c>
      <c r="R81" s="32" cm="1">
        <f t="array" ref="R81">INDEX(I$3:I$23,$N81)</f>
        <v>305</v>
      </c>
      <c r="S81" s="39" cm="1">
        <f t="array" ref="S81">INDEX(J$3:J$23,$N81)</f>
        <v>450</v>
      </c>
      <c r="T81" s="31">
        <f t="shared" si="87"/>
        <v>305</v>
      </c>
      <c r="U81" s="32">
        <f t="shared" si="88"/>
        <v>-55</v>
      </c>
      <c r="V81" s="32">
        <f t="shared" si="89"/>
        <v>-300</v>
      </c>
    </row>
    <row r="82" spans="14:26" x14ac:dyDescent="0.25">
      <c r="N82" s="42">
        <v>21</v>
      </c>
      <c r="O82" s="11" cm="1">
        <f t="array" ref="O82">INDEX(F$3:F$23,$N82)</f>
        <v>3500</v>
      </c>
      <c r="P82" s="11" cm="1">
        <f t="array" ref="P82">INDEX(G$3:G$23,$N82)</f>
        <v>95</v>
      </c>
      <c r="Q82" s="11" cm="1">
        <f t="array" ref="Q82">INDEX(H$3:H$23,$N82)</f>
        <v>0.8</v>
      </c>
      <c r="R82" s="11" cm="1">
        <f t="array" ref="R82">INDEX(I$3:I$23,$N82)</f>
        <v>0</v>
      </c>
      <c r="S82" s="43" cm="1">
        <f t="array" ref="S82">INDEX(J$3:J$23,$N82)</f>
        <v>550</v>
      </c>
      <c r="T82" s="31">
        <f t="shared" si="87"/>
        <v>471.69905660283018</v>
      </c>
      <c r="U82" s="32">
        <f t="shared" si="88"/>
        <v>250</v>
      </c>
      <c r="V82" s="32">
        <f t="shared" si="89"/>
        <v>-400</v>
      </c>
    </row>
    <row r="83" spans="14:26" x14ac:dyDescent="0.25">
      <c r="N83" s="40">
        <v>20</v>
      </c>
      <c r="O83" s="12" cm="1">
        <f t="array" ref="O83">INDEX(F$3:F$23,$N83)</f>
        <v>3200</v>
      </c>
      <c r="P83" s="12" cm="1">
        <f t="array" ref="P83">INDEX(G$3:G$23,$N83)</f>
        <v>80</v>
      </c>
      <c r="Q83" s="12" cm="1">
        <f t="array" ref="Q83">INDEX(H$3:H$23,$N83)</f>
        <v>0.6</v>
      </c>
      <c r="R83" s="12" cm="1">
        <f t="array" ref="R83">INDEX(I$3:I$23,$N83)</f>
        <v>0</v>
      </c>
      <c r="S83" s="41" cm="1">
        <f t="array" ref="S83">INDEX(J$3:J$23,$N83)</f>
        <v>450</v>
      </c>
      <c r="T83" s="31">
        <f t="shared" si="87"/>
        <v>390.51248379533274</v>
      </c>
      <c r="U83" s="32">
        <f t="shared" si="88"/>
        <v>250</v>
      </c>
      <c r="V83" s="32">
        <f t="shared" si="89"/>
        <v>-300</v>
      </c>
      <c r="W83" s="30">
        <f t="shared" ref="W83" si="110">DEGREES(ACOS((U84*U83+V84*V83)/T83/T84))</f>
        <v>46.989838484692051</v>
      </c>
      <c r="X83" s="30">
        <f t="shared" ref="X83" si="111">DEGREES(ACOS((U84*U85+V84*V85)/T84/T85))</f>
        <v>39.189650600510348</v>
      </c>
      <c r="Y83" s="30">
        <f t="shared" ref="Y83" si="112">DEGREES(ACOS((U85*U83+V85*V83)/T85/T83))</f>
        <v>7.8001878841817076</v>
      </c>
      <c r="Z83">
        <f t="shared" ref="Z83" si="113">ROUND(SUM(W83:Y83),)</f>
        <v>94</v>
      </c>
    </row>
    <row r="84" spans="14:26" x14ac:dyDescent="0.25">
      <c r="N84" s="33">
        <v>8</v>
      </c>
      <c r="O84" s="32" cm="1">
        <f t="array" ref="O84">INDEX(F$3:F$23,$N84)</f>
        <v>3200</v>
      </c>
      <c r="P84" s="32" cm="1">
        <f t="array" ref="P84">INDEX(G$3:G$23,$N84)</f>
        <v>75</v>
      </c>
      <c r="Q84" s="32" cm="1">
        <f t="array" ref="Q84">INDEX(H$3:H$23,$N84)</f>
        <v>0.64</v>
      </c>
      <c r="R84" s="32" cm="1">
        <f t="array" ref="R84">INDEX(I$3:I$23,$N84)</f>
        <v>280</v>
      </c>
      <c r="S84" s="39" cm="1">
        <f t="array" ref="S84">INDEX(J$3:J$23,$N84)</f>
        <v>388</v>
      </c>
      <c r="T84" s="31">
        <f t="shared" si="87"/>
        <v>239.88330496305906</v>
      </c>
      <c r="U84" s="32">
        <f t="shared" si="88"/>
        <v>-30</v>
      </c>
      <c r="V84" s="32">
        <f t="shared" si="89"/>
        <v>-238</v>
      </c>
    </row>
    <row r="85" spans="14:26" x14ac:dyDescent="0.25">
      <c r="N85" s="42">
        <v>21</v>
      </c>
      <c r="O85" s="11" cm="1">
        <f t="array" ref="O85">INDEX(F$3:F$23,$N85)</f>
        <v>3500</v>
      </c>
      <c r="P85" s="11" cm="1">
        <f t="array" ref="P85">INDEX(G$3:G$23,$N85)</f>
        <v>95</v>
      </c>
      <c r="Q85" s="11" cm="1">
        <f t="array" ref="Q85">INDEX(H$3:H$23,$N85)</f>
        <v>0.8</v>
      </c>
      <c r="R85" s="11" cm="1">
        <f t="array" ref="R85">INDEX(I$3:I$23,$N85)</f>
        <v>0</v>
      </c>
      <c r="S85" s="43" cm="1">
        <f t="array" ref="S85">INDEX(J$3:J$23,$N85)</f>
        <v>550</v>
      </c>
      <c r="T85" s="31">
        <f t="shared" si="87"/>
        <v>471.69905660283018</v>
      </c>
      <c r="U85" s="32">
        <f t="shared" si="88"/>
        <v>250</v>
      </c>
      <c r="V85" s="32">
        <f t="shared" si="89"/>
        <v>-400</v>
      </c>
    </row>
  </sheetData>
  <conditionalFormatting sqref="N2:Z85">
    <cfRule type="expression" dxfId="0" priority="1">
      <formula>$Z2=360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вентилятора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Коштоян Жан</dc:creator>
  <cp:lastModifiedBy>Пользователь Windows</cp:lastModifiedBy>
  <dcterms:created xsi:type="dcterms:W3CDTF">2021-08-21T08:46:35Z</dcterms:created>
  <dcterms:modified xsi:type="dcterms:W3CDTF">2021-08-28T20:52:14Z</dcterms:modified>
</cp:coreProperties>
</file>