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_EXCELWORLD\TEST-104 Распределение просроченной ДЗ 09-09-2021\13-09-2021\"/>
    </mc:Choice>
  </mc:AlternateContent>
  <bookViews>
    <workbookView xWindow="0" yWindow="0" windowWidth="28800" windowHeight="11145" tabRatio="434"/>
  </bookViews>
  <sheets>
    <sheet name="Дебиторка" sheetId="1" r:id="rId1"/>
  </sheets>
  <definedNames>
    <definedName name="период_отсрочки">Дебиторка!$E$1</definedName>
    <definedName name="сумма_оплаты">Дебиторка!$J:$J</definedName>
  </definedNames>
  <calcPr calcId="152511"/>
</workbook>
</file>

<file path=xl/calcChain.xml><?xml version="1.0" encoding="utf-8"?>
<calcChain xmlns="http://schemas.openxmlformats.org/spreadsheetml/2006/main">
  <c r="O49" i="1" l="1"/>
  <c r="S49" i="1" s="1"/>
  <c r="L50" i="1"/>
  <c r="M50" i="1"/>
  <c r="N50" i="1"/>
  <c r="O50" i="1"/>
  <c r="S50" i="1" s="1"/>
  <c r="P50" i="1"/>
  <c r="Q50" i="1"/>
  <c r="R48" i="1"/>
  <c r="R49" i="1"/>
  <c r="R50" i="1"/>
  <c r="K43" i="1"/>
  <c r="K44" i="1"/>
  <c r="K45" i="1"/>
  <c r="K46" i="1"/>
  <c r="K47" i="1"/>
  <c r="K48" i="1"/>
  <c r="K49" i="1"/>
  <c r="L49" i="1" s="1"/>
  <c r="K50" i="1"/>
  <c r="J49" i="1"/>
  <c r="D49" i="1"/>
  <c r="N49" i="1" l="1"/>
  <c r="Q49" i="1"/>
  <c r="M49" i="1"/>
  <c r="P49" i="1"/>
  <c r="C51" i="1"/>
  <c r="J6" i="1"/>
  <c r="O6" i="1"/>
  <c r="S6" i="1" s="1"/>
  <c r="O21" i="1"/>
  <c r="K7" i="1" l="1"/>
  <c r="K6" i="1"/>
  <c r="D6" i="1"/>
  <c r="D7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R11" i="1"/>
  <c r="R12" i="1"/>
  <c r="R15" i="1"/>
  <c r="R16" i="1"/>
  <c r="R17" i="1"/>
  <c r="R19" i="1"/>
  <c r="R20" i="1"/>
  <c r="R21" i="1"/>
  <c r="R22" i="1"/>
  <c r="R23" i="1"/>
  <c r="R25" i="1"/>
  <c r="R26" i="1"/>
  <c r="R28" i="1"/>
  <c r="R30" i="1"/>
  <c r="R31" i="1"/>
  <c r="R32" i="1"/>
  <c r="R34" i="1"/>
  <c r="R36" i="1"/>
  <c r="R37" i="1"/>
  <c r="R38" i="1"/>
  <c r="R41" i="1"/>
  <c r="R43" i="1"/>
  <c r="R44" i="1"/>
  <c r="O7" i="1"/>
  <c r="S7" i="1" s="1"/>
  <c r="K8" i="1"/>
  <c r="L8" i="1" s="1"/>
  <c r="K9" i="1"/>
  <c r="P9" i="1" s="1"/>
  <c r="K10" i="1"/>
  <c r="L10" i="1" s="1"/>
  <c r="K11" i="1"/>
  <c r="N11" i="1" s="1"/>
  <c r="K12" i="1"/>
  <c r="L12" i="1" s="1"/>
  <c r="K13" i="1"/>
  <c r="L13" i="1" s="1"/>
  <c r="K14" i="1"/>
  <c r="L14" i="1" s="1"/>
  <c r="K15" i="1"/>
  <c r="M15" i="1" s="1"/>
  <c r="K16" i="1"/>
  <c r="L16" i="1" s="1"/>
  <c r="K17" i="1"/>
  <c r="O17" i="1" s="1"/>
  <c r="S17" i="1" s="1"/>
  <c r="K18" i="1"/>
  <c r="L18" i="1" s="1"/>
  <c r="K19" i="1"/>
  <c r="P19" i="1" s="1"/>
  <c r="K20" i="1"/>
  <c r="L20" i="1" s="1"/>
  <c r="K21" i="1"/>
  <c r="L21" i="1" s="1"/>
  <c r="K22" i="1"/>
  <c r="M22" i="1" s="1"/>
  <c r="K23" i="1"/>
  <c r="L23" i="1" s="1"/>
  <c r="K24" i="1"/>
  <c r="N24" i="1" s="1"/>
  <c r="K25" i="1"/>
  <c r="L25" i="1" s="1"/>
  <c r="K26" i="1"/>
  <c r="K27" i="1"/>
  <c r="L27" i="1" s="1"/>
  <c r="K28" i="1"/>
  <c r="P28" i="1" s="1"/>
  <c r="K29" i="1"/>
  <c r="L29" i="1" s="1"/>
  <c r="K30" i="1"/>
  <c r="L30" i="1" s="1"/>
  <c r="K31" i="1"/>
  <c r="N31" i="1" s="1"/>
  <c r="K32" i="1"/>
  <c r="L32" i="1" s="1"/>
  <c r="K33" i="1"/>
  <c r="Q33" i="1" s="1"/>
  <c r="K34" i="1"/>
  <c r="L34" i="1" s="1"/>
  <c r="K35" i="1"/>
  <c r="L35" i="1" s="1"/>
  <c r="K36" i="1"/>
  <c r="M36" i="1" s="1"/>
  <c r="K37" i="1"/>
  <c r="L37" i="1" s="1"/>
  <c r="K38" i="1"/>
  <c r="P38" i="1" s="1"/>
  <c r="K39" i="1"/>
  <c r="L39" i="1" s="1"/>
  <c r="K40" i="1"/>
  <c r="Q40" i="1" s="1"/>
  <c r="K41" i="1"/>
  <c r="L41" i="1" s="1"/>
  <c r="K42" i="1"/>
  <c r="L42" i="1" s="1"/>
  <c r="L43" i="1"/>
  <c r="L44" i="1"/>
  <c r="N45" i="1"/>
  <c r="L46" i="1"/>
  <c r="P47" i="1"/>
  <c r="M48" i="1"/>
  <c r="M6" i="1"/>
  <c r="J7" i="1"/>
  <c r="R7" i="1" s="1"/>
  <c r="J8" i="1"/>
  <c r="J9" i="1"/>
  <c r="R9" i="1" s="1"/>
  <c r="J10" i="1"/>
  <c r="Q10" i="1" s="1"/>
  <c r="J11" i="1"/>
  <c r="J12" i="1"/>
  <c r="J13" i="1"/>
  <c r="R13" i="1" s="1"/>
  <c r="J14" i="1"/>
  <c r="R14" i="1" s="1"/>
  <c r="J15" i="1"/>
  <c r="J16" i="1"/>
  <c r="J17" i="1"/>
  <c r="J18" i="1"/>
  <c r="R18" i="1" s="1"/>
  <c r="J19" i="1"/>
  <c r="J20" i="1"/>
  <c r="J21" i="1"/>
  <c r="J22" i="1"/>
  <c r="J23" i="1"/>
  <c r="J24" i="1"/>
  <c r="J25" i="1"/>
  <c r="J26" i="1"/>
  <c r="J27" i="1"/>
  <c r="J28" i="1"/>
  <c r="J29" i="1"/>
  <c r="R29" i="1" s="1"/>
  <c r="J30" i="1"/>
  <c r="J31" i="1"/>
  <c r="J32" i="1"/>
  <c r="J33" i="1"/>
  <c r="J34" i="1"/>
  <c r="P34" i="1" s="1"/>
  <c r="J35" i="1"/>
  <c r="J36" i="1"/>
  <c r="J37" i="1"/>
  <c r="J38" i="1"/>
  <c r="J39" i="1"/>
  <c r="R39" i="1" s="1"/>
  <c r="J40" i="1"/>
  <c r="J41" i="1"/>
  <c r="J42" i="1"/>
  <c r="R42" i="1" s="1"/>
  <c r="J43" i="1"/>
  <c r="J44" i="1"/>
  <c r="J45" i="1"/>
  <c r="R45" i="1" s="1"/>
  <c r="J46" i="1"/>
  <c r="R46" i="1" s="1"/>
  <c r="J47" i="1"/>
  <c r="J48" i="1"/>
  <c r="N44" i="1" l="1"/>
  <c r="P32" i="1"/>
  <c r="Q20" i="1"/>
  <c r="Q12" i="1"/>
  <c r="N43" i="1"/>
  <c r="P31" i="1"/>
  <c r="Q19" i="1"/>
  <c r="L48" i="1"/>
  <c r="P36" i="1"/>
  <c r="Q24" i="1"/>
  <c r="Q8" i="1"/>
  <c r="P33" i="1"/>
  <c r="Q21" i="1"/>
  <c r="O47" i="1"/>
  <c r="S47" i="1" s="1"/>
  <c r="N47" i="1"/>
  <c r="P12" i="1"/>
  <c r="O12" i="1"/>
  <c r="S12" i="1" s="1"/>
  <c r="L6" i="1"/>
  <c r="N7" i="1"/>
  <c r="P6" i="1"/>
  <c r="M7" i="1"/>
  <c r="P26" i="1"/>
  <c r="P42" i="1"/>
  <c r="O33" i="1"/>
  <c r="S33" i="1" s="1"/>
  <c r="N33" i="1"/>
  <c r="P30" i="1"/>
  <c r="M31" i="1"/>
  <c r="L31" i="1"/>
  <c r="L24" i="1"/>
  <c r="Q17" i="1"/>
  <c r="L45" i="1"/>
  <c r="N26" i="1"/>
  <c r="O9" i="1"/>
  <c r="S9" i="1" s="1"/>
  <c r="Q42" i="1"/>
  <c r="M24" i="1"/>
  <c r="N9" i="1"/>
  <c r="O38" i="1"/>
  <c r="S38" i="1" s="1"/>
  <c r="N38" i="1"/>
  <c r="L22" i="1"/>
  <c r="Q6" i="1"/>
  <c r="P37" i="1"/>
  <c r="Q25" i="1"/>
  <c r="M38" i="1"/>
  <c r="P21" i="1"/>
  <c r="L36" i="1"/>
  <c r="O19" i="1"/>
  <c r="S19" i="1" s="1"/>
  <c r="Q35" i="1"/>
  <c r="N19" i="1"/>
  <c r="N17" i="1"/>
  <c r="M17" i="1"/>
  <c r="L15" i="1"/>
  <c r="O26" i="1"/>
  <c r="S26" i="1" s="1"/>
  <c r="Q14" i="1"/>
  <c r="M47" i="1"/>
  <c r="Q44" i="1"/>
  <c r="N42" i="1"/>
  <c r="M40" i="1"/>
  <c r="L38" i="1"/>
  <c r="O35" i="1"/>
  <c r="S35" i="1" s="1"/>
  <c r="M33" i="1"/>
  <c r="Q30" i="1"/>
  <c r="N28" i="1"/>
  <c r="M26" i="1"/>
  <c r="P23" i="1"/>
  <c r="S21" i="1"/>
  <c r="M19" i="1"/>
  <c r="L17" i="1"/>
  <c r="P14" i="1"/>
  <c r="N12" i="1"/>
  <c r="M9" i="1"/>
  <c r="L7" i="1"/>
  <c r="O28" i="1"/>
  <c r="S28" i="1" s="1"/>
  <c r="N6" i="1"/>
  <c r="Q46" i="1"/>
  <c r="P44" i="1"/>
  <c r="M42" i="1"/>
  <c r="L40" i="1"/>
  <c r="Q37" i="1"/>
  <c r="N35" i="1"/>
  <c r="L33" i="1"/>
  <c r="O30" i="1"/>
  <c r="S30" i="1" s="1"/>
  <c r="M28" i="1"/>
  <c r="L26" i="1"/>
  <c r="O23" i="1"/>
  <c r="S23" i="1" s="1"/>
  <c r="N21" i="1"/>
  <c r="L19" i="1"/>
  <c r="P16" i="1"/>
  <c r="O14" i="1"/>
  <c r="S14" i="1" s="1"/>
  <c r="M12" i="1"/>
  <c r="L9" i="1"/>
  <c r="P46" i="1"/>
  <c r="O44" i="1"/>
  <c r="S44" i="1" s="1"/>
  <c r="Q39" i="1"/>
  <c r="O37" i="1"/>
  <c r="S37" i="1" s="1"/>
  <c r="M35" i="1"/>
  <c r="Q32" i="1"/>
  <c r="N30" i="1"/>
  <c r="L28" i="1"/>
  <c r="P25" i="1"/>
  <c r="N23" i="1"/>
  <c r="M21" i="1"/>
  <c r="Q18" i="1"/>
  <c r="O16" i="1"/>
  <c r="S16" i="1" s="1"/>
  <c r="N14" i="1"/>
  <c r="P8" i="1"/>
  <c r="Q48" i="1"/>
  <c r="O46" i="1"/>
  <c r="S46" i="1" s="1"/>
  <c r="M44" i="1"/>
  <c r="Q41" i="1"/>
  <c r="P39" i="1"/>
  <c r="N37" i="1"/>
  <c r="O32" i="1"/>
  <c r="S32" i="1" s="1"/>
  <c r="M30" i="1"/>
  <c r="P27" i="1"/>
  <c r="O25" i="1"/>
  <c r="S25" i="1" s="1"/>
  <c r="M23" i="1"/>
  <c r="P18" i="1"/>
  <c r="N16" i="1"/>
  <c r="M14" i="1"/>
  <c r="P10" i="1"/>
  <c r="O8" i="1"/>
  <c r="S8" i="1" s="1"/>
  <c r="P40" i="1"/>
  <c r="O40" i="1"/>
  <c r="S40" i="1" s="1"/>
  <c r="Q28" i="1"/>
  <c r="Q16" i="1"/>
  <c r="Q27" i="1"/>
  <c r="Q15" i="1"/>
  <c r="P48" i="1"/>
  <c r="N46" i="1"/>
  <c r="P41" i="1"/>
  <c r="O39" i="1"/>
  <c r="S39" i="1" s="1"/>
  <c r="M37" i="1"/>
  <c r="Q34" i="1"/>
  <c r="N32" i="1"/>
  <c r="O27" i="1"/>
  <c r="S27" i="1" s="1"/>
  <c r="N25" i="1"/>
  <c r="P20" i="1"/>
  <c r="O18" i="1"/>
  <c r="S18" i="1" s="1"/>
  <c r="M16" i="1"/>
  <c r="O10" i="1"/>
  <c r="S10" i="1" s="1"/>
  <c r="N8" i="1"/>
  <c r="O48" i="1"/>
  <c r="S48" i="1" s="1"/>
  <c r="Q43" i="1"/>
  <c r="O41" i="1"/>
  <c r="S41" i="1" s="1"/>
  <c r="N39" i="1"/>
  <c r="O34" i="1"/>
  <c r="S34" i="1" s="1"/>
  <c r="M32" i="1"/>
  <c r="P29" i="1"/>
  <c r="N27" i="1"/>
  <c r="M25" i="1"/>
  <c r="Q22" i="1"/>
  <c r="O20" i="1"/>
  <c r="S20" i="1" s="1"/>
  <c r="N18" i="1"/>
  <c r="P13" i="1"/>
  <c r="N10" i="1"/>
  <c r="M8" i="1"/>
  <c r="M45" i="1"/>
  <c r="N40" i="1"/>
  <c r="N48" i="1"/>
  <c r="Q45" i="1"/>
  <c r="P43" i="1"/>
  <c r="N41" i="1"/>
  <c r="M39" i="1"/>
  <c r="Q36" i="1"/>
  <c r="N34" i="1"/>
  <c r="O29" i="1"/>
  <c r="S29" i="1" s="1"/>
  <c r="M27" i="1"/>
  <c r="P22" i="1"/>
  <c r="N20" i="1"/>
  <c r="M18" i="1"/>
  <c r="P15" i="1"/>
  <c r="O13" i="1"/>
  <c r="S13" i="1" s="1"/>
  <c r="M10" i="1"/>
  <c r="P45" i="1"/>
  <c r="O43" i="1"/>
  <c r="S43" i="1" s="1"/>
  <c r="M41" i="1"/>
  <c r="O36" i="1"/>
  <c r="S36" i="1" s="1"/>
  <c r="M34" i="1"/>
  <c r="Q31" i="1"/>
  <c r="N29" i="1"/>
  <c r="P24" i="1"/>
  <c r="O22" i="1"/>
  <c r="S22" i="1" s="1"/>
  <c r="M20" i="1"/>
  <c r="O15" i="1"/>
  <c r="S15" i="1" s="1"/>
  <c r="N13" i="1"/>
  <c r="Q7" i="1"/>
  <c r="L47" i="1"/>
  <c r="P35" i="1"/>
  <c r="Q23" i="1"/>
  <c r="Q47" i="1"/>
  <c r="O45" i="1"/>
  <c r="S45" i="1" s="1"/>
  <c r="M43" i="1"/>
  <c r="Q38" i="1"/>
  <c r="N36" i="1"/>
  <c r="O31" i="1"/>
  <c r="S31" i="1" s="1"/>
  <c r="M29" i="1"/>
  <c r="Q26" i="1"/>
  <c r="O24" i="1"/>
  <c r="S24" i="1" s="1"/>
  <c r="N22" i="1"/>
  <c r="P17" i="1"/>
  <c r="N15" i="1"/>
  <c r="M13" i="1"/>
  <c r="Q9" i="1"/>
  <c r="P7" i="1"/>
  <c r="M46" i="1"/>
  <c r="J51" i="1"/>
  <c r="Q11" i="1"/>
  <c r="L11" i="1"/>
  <c r="P11" i="1"/>
  <c r="M11" i="1"/>
  <c r="R8" i="1"/>
  <c r="R6" i="1"/>
  <c r="R47" i="1"/>
  <c r="R35" i="1"/>
  <c r="R27" i="1"/>
  <c r="R40" i="1"/>
  <c r="R24" i="1"/>
  <c r="R10" i="1"/>
  <c r="O42" i="1"/>
  <c r="S42" i="1" s="1"/>
  <c r="Q29" i="1"/>
  <c r="Q13" i="1"/>
  <c r="R33" i="1"/>
  <c r="O11" i="1"/>
  <c r="S11" i="1" s="1"/>
  <c r="S51" i="1" l="1"/>
  <c r="R51" i="1"/>
  <c r="D50" i="1"/>
  <c r="B1" i="1"/>
</calcChain>
</file>

<file path=xl/comments1.xml><?xml version="1.0" encoding="utf-8"?>
<comments xmlns="http://schemas.openxmlformats.org/spreadsheetml/2006/main">
  <authors>
    <author>Дворец Никита Никитович</author>
  </authors>
  <commentList>
    <comment ref="K48" authorId="0" shapeId="0">
      <text>
        <r>
          <rPr>
            <sz val="9"/>
            <color indexed="81"/>
            <rFont val="Tahoma"/>
            <family val="2"/>
            <charset val="204"/>
          </rPr>
          <t xml:space="preserve">не введена дата оплаты
</t>
        </r>
      </text>
    </comment>
    <comment ref="B49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проверить ввод/наличие данных  в цветных ячейках по каждой строке
</t>
        </r>
      </text>
    </comment>
    <comment ref="C49" authorId="0" shapeId="0">
      <text>
        <r>
          <rPr>
            <sz val="9"/>
            <color indexed="81"/>
            <rFont val="Tahoma"/>
            <family val="2"/>
            <charset val="204"/>
          </rPr>
          <t>Сумма отгрузки не введена.
При вводе суммы в ячейку C49 в ячейке R49 появится сумма задолженности</t>
        </r>
      </text>
    </comment>
  </commentList>
</comments>
</file>

<file path=xl/sharedStrings.xml><?xml version="1.0" encoding="utf-8"?>
<sst xmlns="http://schemas.openxmlformats.org/spreadsheetml/2006/main" count="44" uniqueCount="32">
  <si>
    <t>Сегодня</t>
  </si>
  <si>
    <t>отсрочка, дней</t>
  </si>
  <si>
    <t>Клиент</t>
  </si>
  <si>
    <t>Дата отгрузки</t>
  </si>
  <si>
    <t>До 7 дней</t>
  </si>
  <si>
    <t>От 8 до 15 дней</t>
  </si>
  <si>
    <t>От 16 до 30 дней</t>
  </si>
  <si>
    <t>От 31 до 60 дней</t>
  </si>
  <si>
    <t>От 61 до 90 дней</t>
  </si>
  <si>
    <t>Свыше 90 дней</t>
  </si>
  <si>
    <t>Число дней просрочки</t>
  </si>
  <si>
    <t>000-007</t>
  </si>
  <si>
    <t>008-015</t>
  </si>
  <si>
    <t>016-030</t>
  </si>
  <si>
    <t>031-060</t>
  </si>
  <si>
    <t>061-090</t>
  </si>
  <si>
    <t>090-999</t>
  </si>
  <si>
    <t>Сумма отгрузки, руб</t>
  </si>
  <si>
    <t>Задолженность, итого</t>
  </si>
  <si>
    <t>дата оплаты 1</t>
  </si>
  <si>
    <t>сумма оплаты 1 ,  руб</t>
  </si>
  <si>
    <t>сумма оплаты 2 ,  руб</t>
  </si>
  <si>
    <t>сумма оплаты нарастающим итогом ,  руб</t>
  </si>
  <si>
    <t>дата оплаты текущая</t>
  </si>
  <si>
    <t>сумма оплаты текущая ,  руб</t>
  </si>
  <si>
    <t>11 = 6 -2</t>
  </si>
  <si>
    <t>18 = 10 - 3</t>
  </si>
  <si>
    <t>10 = 7+8+9</t>
  </si>
  <si>
    <t>дата отсрочки</t>
  </si>
  <si>
    <t/>
  </si>
  <si>
    <t>19 = 15</t>
  </si>
  <si>
    <t>в т.ч.: просроченная задолженность (30-60 дней)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</si>
</sst>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0"/>
      <name val="Arial"/>
    </font>
    <font>
      <sz val="9"/>
      <color indexed="81"/>
      <name val="Tahoma"/>
      <family val="2"/>
      <charset val="204"/>
    </font>
    <font>
      <sz val="8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3" fontId="2" fillId="0" borderId="0" xfId="0" applyNumberFormat="1" applyFont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3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 wrapText="1"/>
    </xf>
    <xf numFmtId="3" fontId="2" fillId="0" borderId="0" xfId="0" applyNumberFormat="1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top" wrapText="1"/>
    </xf>
    <xf numFmtId="3" fontId="2" fillId="3" borderId="1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3" fontId="3" fillId="5" borderId="1" xfId="0" applyNumberFormat="1" applyFont="1" applyFill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2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wrapText="1"/>
    </xf>
    <xf numFmtId="3" fontId="2" fillId="5" borderId="1" xfId="0" applyNumberFormat="1" applyFont="1" applyFill="1" applyBorder="1" applyAlignment="1">
      <alignment horizontal="center"/>
    </xf>
    <xf numFmtId="3" fontId="2" fillId="5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2" fillId="6" borderId="4" xfId="0" applyFont="1" applyFill="1" applyBorder="1" applyAlignment="1">
      <alignment wrapText="1"/>
    </xf>
    <xf numFmtId="14" fontId="2" fillId="6" borderId="3" xfId="0" applyNumberFormat="1" applyFont="1" applyFill="1" applyBorder="1" applyAlignment="1">
      <alignment horizontal="center" wrapText="1"/>
    </xf>
    <xf numFmtId="3" fontId="2" fillId="7" borderId="1" xfId="0" applyNumberFormat="1" applyFont="1" applyFill="1" applyBorder="1" applyAlignment="1">
      <alignment horizontal="center"/>
    </xf>
    <xf numFmtId="3" fontId="2" fillId="8" borderId="1" xfId="0" applyNumberFormat="1" applyFont="1" applyFill="1" applyBorder="1" applyAlignment="1">
      <alignment horizontal="center" vertical="center"/>
    </xf>
    <xf numFmtId="1" fontId="2" fillId="9" borderId="1" xfId="0" applyNumberFormat="1" applyFont="1" applyFill="1" applyBorder="1" applyAlignment="1">
      <alignment horizontal="center"/>
    </xf>
    <xf numFmtId="164" fontId="2" fillId="9" borderId="1" xfId="0" applyNumberFormat="1" applyFont="1" applyFill="1" applyBorder="1" applyAlignment="1">
      <alignment horizontal="center"/>
    </xf>
    <xf numFmtId="14" fontId="2" fillId="9" borderId="1" xfId="0" applyNumberFormat="1" applyFont="1" applyFill="1" applyBorder="1" applyAlignment="1">
      <alignment horizontal="center" vertical="center"/>
    </xf>
    <xf numFmtId="1" fontId="2" fillId="8" borderId="1" xfId="0" applyNumberFormat="1" applyFont="1" applyFill="1" applyBorder="1" applyAlignment="1">
      <alignment horizontal="center"/>
    </xf>
    <xf numFmtId="3" fontId="2" fillId="5" borderId="5" xfId="0" applyNumberFormat="1" applyFont="1" applyFill="1" applyBorder="1" applyAlignment="1">
      <alignment horizontal="center" wrapText="1"/>
    </xf>
    <xf numFmtId="3" fontId="2" fillId="5" borderId="6" xfId="0" applyNumberFormat="1" applyFont="1" applyFill="1" applyBorder="1" applyAlignment="1">
      <alignment horizontal="center"/>
    </xf>
    <xf numFmtId="3" fontId="2" fillId="5" borderId="7" xfId="0" applyNumberFormat="1" applyFont="1" applyFill="1" applyBorder="1" applyAlignment="1">
      <alignment horizontal="center"/>
    </xf>
    <xf numFmtId="3" fontId="2" fillId="5" borderId="3" xfId="0" applyNumberFormat="1" applyFont="1" applyFill="1" applyBorder="1" applyAlignment="1">
      <alignment horizontal="center"/>
    </xf>
    <xf numFmtId="3" fontId="2" fillId="8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S67"/>
  <sheetViews>
    <sheetView tabSelected="1" zoomScale="130" zoomScaleNormal="130" workbookViewId="0">
      <pane ySplit="5" topLeftCell="A39" activePane="bottomLeft" state="frozen"/>
      <selection pane="bottomLeft" activeCell="H53" sqref="H53"/>
    </sheetView>
  </sheetViews>
  <sheetFormatPr defaultColWidth="9.140625" defaultRowHeight="11.25" x14ac:dyDescent="0.2"/>
  <cols>
    <col min="1" max="1" width="7.42578125" style="6" customWidth="1"/>
    <col min="2" max="2" width="12.28515625" style="6" customWidth="1"/>
    <col min="3" max="3" width="8.42578125" style="16" customWidth="1"/>
    <col min="4" max="4" width="9.5703125" style="22" customWidth="1"/>
    <col min="5" max="6" width="10.7109375" style="22" customWidth="1"/>
    <col min="7" max="7" width="8.42578125" style="16" customWidth="1"/>
    <col min="8" max="8" width="7.85546875" style="16" bestFit="1" customWidth="1"/>
    <col min="9" max="9" width="10.5703125" style="16" customWidth="1"/>
    <col min="10" max="10" width="13.85546875" style="16" customWidth="1"/>
    <col min="11" max="11" width="8.85546875" style="22" bestFit="1" customWidth="1"/>
    <col min="12" max="13" width="7.7109375" style="22" bestFit="1" customWidth="1"/>
    <col min="14" max="14" width="8" style="22" bestFit="1" customWidth="1"/>
    <col min="15" max="15" width="12.28515625" style="22" bestFit="1" customWidth="1"/>
    <col min="16" max="16" width="8.42578125" style="22" customWidth="1"/>
    <col min="17" max="17" width="7.5703125" style="22" bestFit="1" customWidth="1"/>
    <col min="18" max="18" width="11.85546875" style="6" bestFit="1" customWidth="1"/>
    <col min="19" max="19" width="15.5703125" style="6" bestFit="1" customWidth="1"/>
    <col min="20" max="16384" width="9.140625" style="6"/>
  </cols>
  <sheetData>
    <row r="1" spans="1:19" s="5" customFormat="1" ht="23.25" customHeight="1" thickBot="1" x14ac:dyDescent="0.25">
      <c r="A1" s="49" t="s">
        <v>0</v>
      </c>
      <c r="B1" s="50">
        <f ca="1">TODAY()</f>
        <v>44452</v>
      </c>
      <c r="C1" s="1"/>
      <c r="D1" s="47" t="s">
        <v>1</v>
      </c>
      <c r="E1" s="48">
        <v>30</v>
      </c>
      <c r="F1" s="2"/>
      <c r="G1" s="1"/>
      <c r="H1" s="1"/>
      <c r="I1" s="1"/>
      <c r="J1" s="1"/>
      <c r="K1" s="3"/>
      <c r="L1" s="4"/>
      <c r="M1" s="4"/>
      <c r="N1" s="4"/>
      <c r="O1" s="4"/>
      <c r="P1" s="4"/>
      <c r="Q1" s="4"/>
    </row>
    <row r="2" spans="1:19" x14ac:dyDescent="0.2">
      <c r="C2" s="7"/>
      <c r="D2" s="8"/>
      <c r="E2" s="8"/>
      <c r="F2" s="8"/>
      <c r="G2" s="7"/>
      <c r="H2" s="7"/>
      <c r="I2" s="7"/>
      <c r="J2" s="7"/>
      <c r="K2" s="8"/>
      <c r="L2" s="8"/>
      <c r="M2" s="8"/>
      <c r="N2" s="8"/>
      <c r="O2" s="8"/>
      <c r="P2" s="8"/>
      <c r="Q2" s="8"/>
    </row>
    <row r="3" spans="1:19" s="5" customFormat="1" ht="34.5" customHeight="1" x14ac:dyDescent="0.2">
      <c r="A3" s="36" t="s">
        <v>2</v>
      </c>
      <c r="B3" s="36" t="s">
        <v>3</v>
      </c>
      <c r="C3" s="37" t="s">
        <v>17</v>
      </c>
      <c r="D3" s="38" t="s">
        <v>28</v>
      </c>
      <c r="E3" s="38" t="s">
        <v>19</v>
      </c>
      <c r="F3" s="43" t="s">
        <v>23</v>
      </c>
      <c r="G3" s="37" t="s">
        <v>20</v>
      </c>
      <c r="H3" s="37" t="s">
        <v>21</v>
      </c>
      <c r="I3" s="37" t="s">
        <v>24</v>
      </c>
      <c r="J3" s="40" t="s">
        <v>22</v>
      </c>
      <c r="K3" s="38" t="s">
        <v>10</v>
      </c>
      <c r="L3" s="38" t="s">
        <v>4</v>
      </c>
      <c r="M3" s="38" t="s">
        <v>5</v>
      </c>
      <c r="N3" s="38" t="s">
        <v>6</v>
      </c>
      <c r="O3" s="38" t="s">
        <v>7</v>
      </c>
      <c r="P3" s="38" t="s">
        <v>8</v>
      </c>
      <c r="Q3" s="38" t="s">
        <v>9</v>
      </c>
      <c r="R3" s="46" t="s">
        <v>18</v>
      </c>
      <c r="S3" s="46" t="s">
        <v>31</v>
      </c>
    </row>
    <row r="4" spans="1:19" s="5" customFormat="1" ht="12.75" customHeight="1" x14ac:dyDescent="0.2">
      <c r="A4" s="36">
        <v>1</v>
      </c>
      <c r="B4" s="36">
        <v>2</v>
      </c>
      <c r="C4" s="36">
        <v>3</v>
      </c>
      <c r="D4" s="36">
        <v>4</v>
      </c>
      <c r="E4" s="36">
        <v>5</v>
      </c>
      <c r="F4" s="41">
        <v>6</v>
      </c>
      <c r="G4" s="36">
        <v>7</v>
      </c>
      <c r="H4" s="36">
        <v>8</v>
      </c>
      <c r="I4" s="36">
        <v>9</v>
      </c>
      <c r="J4" s="41" t="s">
        <v>27</v>
      </c>
      <c r="K4" s="36" t="s">
        <v>25</v>
      </c>
      <c r="L4" s="36">
        <v>12</v>
      </c>
      <c r="M4" s="36">
        <v>13</v>
      </c>
      <c r="N4" s="36">
        <v>14</v>
      </c>
      <c r="O4" s="36">
        <v>15</v>
      </c>
      <c r="P4" s="36">
        <v>16</v>
      </c>
      <c r="Q4" s="36">
        <v>17</v>
      </c>
      <c r="R4" s="32" t="s">
        <v>26</v>
      </c>
      <c r="S4" s="32" t="s">
        <v>30</v>
      </c>
    </row>
    <row r="5" spans="1:19" s="9" customFormat="1" x14ac:dyDescent="0.2">
      <c r="A5" s="39"/>
      <c r="B5" s="39"/>
      <c r="C5" s="39"/>
      <c r="D5" s="39"/>
      <c r="E5" s="39"/>
      <c r="F5" s="42"/>
      <c r="G5" s="39"/>
      <c r="H5" s="39"/>
      <c r="I5" s="39"/>
      <c r="J5" s="42"/>
      <c r="K5" s="39"/>
      <c r="L5" s="39" t="s">
        <v>11</v>
      </c>
      <c r="M5" s="39" t="s">
        <v>12</v>
      </c>
      <c r="N5" s="39" t="s">
        <v>13</v>
      </c>
      <c r="O5" s="39" t="s">
        <v>14</v>
      </c>
      <c r="P5" s="39" t="s">
        <v>15</v>
      </c>
      <c r="Q5" s="39" t="s">
        <v>16</v>
      </c>
      <c r="R5" s="33"/>
      <c r="S5" s="31"/>
    </row>
    <row r="6" spans="1:19" x14ac:dyDescent="0.2">
      <c r="A6" s="10"/>
      <c r="B6" s="11">
        <v>44231</v>
      </c>
      <c r="C6" s="12">
        <v>25938822.239999998</v>
      </c>
      <c r="D6" s="13">
        <f>B6+период_отсрочки</f>
        <v>44261</v>
      </c>
      <c r="E6" s="13">
        <v>44276</v>
      </c>
      <c r="F6" s="44">
        <v>44288</v>
      </c>
      <c r="G6" s="14">
        <v>1000000</v>
      </c>
      <c r="H6" s="14"/>
      <c r="I6" s="14"/>
      <c r="J6" s="26">
        <f>SUM(G6:I6)</f>
        <v>1000000</v>
      </c>
      <c r="K6" s="15">
        <f>IFERROR(F6-B6,"-")</f>
        <v>57</v>
      </c>
      <c r="L6" s="14" t="str">
        <f t="shared" ref="L6:Q15" si="0">IFERROR(IF(AND($K6&gt;=--LEFT(L$5,3),$K6&lt;=--RIGHT(L$5,3)),INDEX($A$6:$Q$51,ROW()-5,COLUMN(сумма_оплаты)),"-"),"")</f>
        <v>-</v>
      </c>
      <c r="M6" s="14" t="str">
        <f t="shared" si="0"/>
        <v>-</v>
      </c>
      <c r="N6" s="14" t="str">
        <f t="shared" si="0"/>
        <v>-</v>
      </c>
      <c r="O6" s="14">
        <f>IFERROR(IF(AND($K6&gt;=--LEFT(O$5,3),$K6&lt;=--RIGHT(O$5,3)),INDEX($A$6:$Q$51,ROW()-5,COLUMN(сумма_оплаты)),"-"),"")</f>
        <v>1000000</v>
      </c>
      <c r="P6" s="14" t="str">
        <f t="shared" si="0"/>
        <v>-</v>
      </c>
      <c r="Q6" s="29" t="str">
        <f t="shared" si="0"/>
        <v>-</v>
      </c>
      <c r="R6" s="34">
        <f>IF(C6="","",C6-J6)</f>
        <v>24938822.239999998</v>
      </c>
      <c r="S6" s="35">
        <f>O6</f>
        <v>1000000</v>
      </c>
    </row>
    <row r="7" spans="1:19" x14ac:dyDescent="0.2">
      <c r="A7" s="10"/>
      <c r="B7" s="11">
        <v>44235</v>
      </c>
      <c r="C7" s="12">
        <v>29707567.850000001</v>
      </c>
      <c r="D7" s="13">
        <f t="shared" ref="D7:D49" si="1">B7+период_отсрочки</f>
        <v>44265</v>
      </c>
      <c r="E7" s="13">
        <v>44280</v>
      </c>
      <c r="F7" s="44">
        <v>44297</v>
      </c>
      <c r="G7" s="14">
        <v>15000000</v>
      </c>
      <c r="H7" s="14"/>
      <c r="I7" s="14"/>
      <c r="J7" s="26">
        <f t="shared" ref="J7:J49" si="2">SUM(G7:I7)</f>
        <v>15000000</v>
      </c>
      <c r="K7" s="15">
        <f>IFERROR(F7-B7,"-")</f>
        <v>62</v>
      </c>
      <c r="L7" s="14" t="str">
        <f t="shared" si="0"/>
        <v>-</v>
      </c>
      <c r="M7" s="14" t="str">
        <f t="shared" si="0"/>
        <v>-</v>
      </c>
      <c r="N7" s="14" t="str">
        <f t="shared" si="0"/>
        <v>-</v>
      </c>
      <c r="O7" s="14" t="str">
        <f t="shared" si="0"/>
        <v>-</v>
      </c>
      <c r="P7" s="14">
        <f t="shared" si="0"/>
        <v>15000000</v>
      </c>
      <c r="Q7" s="29" t="str">
        <f t="shared" si="0"/>
        <v>-</v>
      </c>
      <c r="R7" s="34">
        <f t="shared" ref="R7:R50" si="3">IF(C7="","",C7-J7)</f>
        <v>14707567.850000001</v>
      </c>
      <c r="S7" s="35" t="str">
        <f t="shared" ref="S7:S50" si="4">O7</f>
        <v>-</v>
      </c>
    </row>
    <row r="8" spans="1:19" x14ac:dyDescent="0.2">
      <c r="A8" s="10"/>
      <c r="B8" s="11">
        <v>44242</v>
      </c>
      <c r="C8" s="12">
        <v>29615092.079999998</v>
      </c>
      <c r="D8" s="13">
        <f t="shared" si="1"/>
        <v>44272</v>
      </c>
      <c r="E8" s="13">
        <v>44287</v>
      </c>
      <c r="F8" s="44">
        <v>44301</v>
      </c>
      <c r="G8" s="14">
        <v>15000000</v>
      </c>
      <c r="H8" s="14"/>
      <c r="I8" s="14"/>
      <c r="J8" s="26">
        <f t="shared" si="2"/>
        <v>15000000</v>
      </c>
      <c r="K8" s="15">
        <f t="shared" ref="K8:K50" si="5">IFERROR(F8-B8,"-")</f>
        <v>59</v>
      </c>
      <c r="L8" s="14" t="str">
        <f t="shared" si="0"/>
        <v>-</v>
      </c>
      <c r="M8" s="14" t="str">
        <f t="shared" si="0"/>
        <v>-</v>
      </c>
      <c r="N8" s="14" t="str">
        <f t="shared" si="0"/>
        <v>-</v>
      </c>
      <c r="O8" s="14">
        <f t="shared" si="0"/>
        <v>15000000</v>
      </c>
      <c r="P8" s="14" t="str">
        <f t="shared" si="0"/>
        <v>-</v>
      </c>
      <c r="Q8" s="29" t="str">
        <f t="shared" si="0"/>
        <v>-</v>
      </c>
      <c r="R8" s="34">
        <f t="shared" si="3"/>
        <v>14615092.079999998</v>
      </c>
      <c r="S8" s="35">
        <f t="shared" si="4"/>
        <v>15000000</v>
      </c>
    </row>
    <row r="9" spans="1:19" x14ac:dyDescent="0.2">
      <c r="A9" s="10"/>
      <c r="B9" s="11">
        <v>44253</v>
      </c>
      <c r="C9" s="12">
        <v>25354420.699999999</v>
      </c>
      <c r="D9" s="13">
        <f t="shared" si="1"/>
        <v>44283</v>
      </c>
      <c r="E9" s="13">
        <v>44298</v>
      </c>
      <c r="F9" s="44" t="s">
        <v>29</v>
      </c>
      <c r="G9" s="14"/>
      <c r="H9" s="14"/>
      <c r="I9" s="14"/>
      <c r="J9" s="26">
        <f t="shared" si="2"/>
        <v>0</v>
      </c>
      <c r="K9" s="15" t="str">
        <f t="shared" si="5"/>
        <v>-</v>
      </c>
      <c r="L9" s="14" t="str">
        <f t="shared" si="0"/>
        <v>-</v>
      </c>
      <c r="M9" s="14" t="str">
        <f t="shared" si="0"/>
        <v>-</v>
      </c>
      <c r="N9" s="14" t="str">
        <f t="shared" si="0"/>
        <v>-</v>
      </c>
      <c r="O9" s="14" t="str">
        <f t="shared" si="0"/>
        <v>-</v>
      </c>
      <c r="P9" s="14" t="str">
        <f t="shared" si="0"/>
        <v>-</v>
      </c>
      <c r="Q9" s="29" t="str">
        <f t="shared" si="0"/>
        <v>-</v>
      </c>
      <c r="R9" s="34">
        <f t="shared" si="3"/>
        <v>25354420.699999999</v>
      </c>
      <c r="S9" s="35" t="str">
        <f t="shared" si="4"/>
        <v>-</v>
      </c>
    </row>
    <row r="10" spans="1:19" x14ac:dyDescent="0.2">
      <c r="A10" s="10"/>
      <c r="B10" s="11">
        <v>44258</v>
      </c>
      <c r="C10" s="12">
        <v>29601871.82</v>
      </c>
      <c r="D10" s="13">
        <f t="shared" si="1"/>
        <v>44288</v>
      </c>
      <c r="E10" s="13">
        <v>44303</v>
      </c>
      <c r="F10" s="44" t="s">
        <v>29</v>
      </c>
      <c r="G10" s="14"/>
      <c r="H10" s="14"/>
      <c r="I10" s="14"/>
      <c r="J10" s="26">
        <f t="shared" si="2"/>
        <v>0</v>
      </c>
      <c r="K10" s="15" t="str">
        <f t="shared" si="5"/>
        <v>-</v>
      </c>
      <c r="L10" s="14" t="str">
        <f t="shared" si="0"/>
        <v>-</v>
      </c>
      <c r="M10" s="14" t="str">
        <f t="shared" si="0"/>
        <v>-</v>
      </c>
      <c r="N10" s="14" t="str">
        <f t="shared" si="0"/>
        <v>-</v>
      </c>
      <c r="O10" s="14" t="str">
        <f t="shared" si="0"/>
        <v>-</v>
      </c>
      <c r="P10" s="14" t="str">
        <f t="shared" si="0"/>
        <v>-</v>
      </c>
      <c r="Q10" s="29" t="str">
        <f t="shared" si="0"/>
        <v>-</v>
      </c>
      <c r="R10" s="34">
        <f t="shared" si="3"/>
        <v>29601871.82</v>
      </c>
      <c r="S10" s="35" t="str">
        <f t="shared" si="4"/>
        <v>-</v>
      </c>
    </row>
    <row r="11" spans="1:19" x14ac:dyDescent="0.2">
      <c r="A11" s="10"/>
      <c r="B11" s="11">
        <v>44267</v>
      </c>
      <c r="C11" s="12"/>
      <c r="D11" s="13">
        <f t="shared" si="1"/>
        <v>44297</v>
      </c>
      <c r="E11" s="13">
        <v>44312</v>
      </c>
      <c r="F11" s="44">
        <v>44308</v>
      </c>
      <c r="G11" s="14">
        <v>45000000</v>
      </c>
      <c r="H11" s="14"/>
      <c r="I11" s="14"/>
      <c r="J11" s="26">
        <f t="shared" si="2"/>
        <v>45000000</v>
      </c>
      <c r="K11" s="15">
        <f t="shared" si="5"/>
        <v>41</v>
      </c>
      <c r="L11" s="14" t="str">
        <f t="shared" si="0"/>
        <v>-</v>
      </c>
      <c r="M11" s="14" t="str">
        <f t="shared" si="0"/>
        <v>-</v>
      </c>
      <c r="N11" s="14" t="str">
        <f t="shared" si="0"/>
        <v>-</v>
      </c>
      <c r="O11" s="14">
        <f t="shared" si="0"/>
        <v>45000000</v>
      </c>
      <c r="P11" s="14" t="str">
        <f t="shared" si="0"/>
        <v>-</v>
      </c>
      <c r="Q11" s="29" t="str">
        <f t="shared" si="0"/>
        <v>-</v>
      </c>
      <c r="R11" s="34" t="str">
        <f t="shared" si="3"/>
        <v/>
      </c>
      <c r="S11" s="35">
        <f t="shared" si="4"/>
        <v>45000000</v>
      </c>
    </row>
    <row r="12" spans="1:19" x14ac:dyDescent="0.2">
      <c r="A12" s="10"/>
      <c r="B12" s="11">
        <v>44271</v>
      </c>
      <c r="C12" s="12"/>
      <c r="D12" s="13">
        <f t="shared" si="1"/>
        <v>44301</v>
      </c>
      <c r="E12" s="13">
        <v>44316</v>
      </c>
      <c r="F12" s="44">
        <v>44315</v>
      </c>
      <c r="G12" s="14">
        <v>10000000</v>
      </c>
      <c r="H12" s="14"/>
      <c r="I12" s="14"/>
      <c r="J12" s="26">
        <f t="shared" si="2"/>
        <v>10000000</v>
      </c>
      <c r="K12" s="15">
        <f t="shared" si="5"/>
        <v>44</v>
      </c>
      <c r="L12" s="14" t="str">
        <f t="shared" si="0"/>
        <v>-</v>
      </c>
      <c r="M12" s="14" t="str">
        <f t="shared" si="0"/>
        <v>-</v>
      </c>
      <c r="N12" s="14" t="str">
        <f t="shared" si="0"/>
        <v>-</v>
      </c>
      <c r="O12" s="14">
        <f t="shared" si="0"/>
        <v>10000000</v>
      </c>
      <c r="P12" s="14" t="str">
        <f t="shared" si="0"/>
        <v>-</v>
      </c>
      <c r="Q12" s="29" t="str">
        <f t="shared" si="0"/>
        <v>-</v>
      </c>
      <c r="R12" s="34" t="str">
        <f t="shared" si="3"/>
        <v/>
      </c>
      <c r="S12" s="35">
        <f t="shared" si="4"/>
        <v>10000000</v>
      </c>
    </row>
    <row r="13" spans="1:19" x14ac:dyDescent="0.2">
      <c r="A13" s="10"/>
      <c r="B13" s="11">
        <v>44274</v>
      </c>
      <c r="C13" s="12">
        <v>29123331.550000001</v>
      </c>
      <c r="D13" s="13">
        <f t="shared" si="1"/>
        <v>44304</v>
      </c>
      <c r="E13" s="13">
        <v>44319</v>
      </c>
      <c r="F13" s="44">
        <v>44316</v>
      </c>
      <c r="G13" s="14">
        <v>24615902.870000001</v>
      </c>
      <c r="H13" s="14"/>
      <c r="I13" s="14"/>
      <c r="J13" s="26">
        <f t="shared" si="2"/>
        <v>24615902.870000001</v>
      </c>
      <c r="K13" s="15">
        <f t="shared" si="5"/>
        <v>42</v>
      </c>
      <c r="L13" s="14" t="str">
        <f t="shared" si="0"/>
        <v>-</v>
      </c>
      <c r="M13" s="14" t="str">
        <f t="shared" si="0"/>
        <v>-</v>
      </c>
      <c r="N13" s="14" t="str">
        <f t="shared" si="0"/>
        <v>-</v>
      </c>
      <c r="O13" s="14">
        <f t="shared" si="0"/>
        <v>24615902.870000001</v>
      </c>
      <c r="P13" s="14" t="str">
        <f t="shared" si="0"/>
        <v>-</v>
      </c>
      <c r="Q13" s="29" t="str">
        <f t="shared" si="0"/>
        <v>-</v>
      </c>
      <c r="R13" s="34">
        <f t="shared" si="3"/>
        <v>4507428.68</v>
      </c>
      <c r="S13" s="35">
        <f t="shared" si="4"/>
        <v>24615902.870000001</v>
      </c>
    </row>
    <row r="14" spans="1:19" x14ac:dyDescent="0.2">
      <c r="A14" s="10"/>
      <c r="B14" s="11">
        <v>44277</v>
      </c>
      <c r="C14" s="12">
        <v>29227672.489999998</v>
      </c>
      <c r="D14" s="13">
        <f t="shared" si="1"/>
        <v>44307</v>
      </c>
      <c r="E14" s="13">
        <v>44322</v>
      </c>
      <c r="F14" s="44" t="s">
        <v>29</v>
      </c>
      <c r="G14" s="14"/>
      <c r="H14" s="14"/>
      <c r="I14" s="14"/>
      <c r="J14" s="26">
        <f t="shared" si="2"/>
        <v>0</v>
      </c>
      <c r="K14" s="15" t="str">
        <f t="shared" si="5"/>
        <v>-</v>
      </c>
      <c r="L14" s="14" t="str">
        <f t="shared" si="0"/>
        <v>-</v>
      </c>
      <c r="M14" s="14" t="str">
        <f t="shared" si="0"/>
        <v>-</v>
      </c>
      <c r="N14" s="14" t="str">
        <f t="shared" si="0"/>
        <v>-</v>
      </c>
      <c r="O14" s="14" t="str">
        <f t="shared" si="0"/>
        <v>-</v>
      </c>
      <c r="P14" s="14" t="str">
        <f t="shared" si="0"/>
        <v>-</v>
      </c>
      <c r="Q14" s="29" t="str">
        <f t="shared" si="0"/>
        <v>-</v>
      </c>
      <c r="R14" s="34">
        <f t="shared" si="3"/>
        <v>29227672.489999998</v>
      </c>
      <c r="S14" s="35" t="str">
        <f t="shared" si="4"/>
        <v>-</v>
      </c>
    </row>
    <row r="15" spans="1:19" x14ac:dyDescent="0.2">
      <c r="A15" s="10"/>
      <c r="B15" s="11">
        <v>44278</v>
      </c>
      <c r="C15" s="12"/>
      <c r="D15" s="13">
        <f t="shared" si="1"/>
        <v>44308</v>
      </c>
      <c r="E15" s="13">
        <v>44323</v>
      </c>
      <c r="F15" s="44">
        <v>44322</v>
      </c>
      <c r="G15" s="14">
        <v>10000000</v>
      </c>
      <c r="H15" s="14"/>
      <c r="I15" s="14"/>
      <c r="J15" s="26">
        <f t="shared" si="2"/>
        <v>10000000</v>
      </c>
      <c r="K15" s="15">
        <f t="shared" si="5"/>
        <v>44</v>
      </c>
      <c r="L15" s="14" t="str">
        <f t="shared" si="0"/>
        <v>-</v>
      </c>
      <c r="M15" s="14" t="str">
        <f t="shared" si="0"/>
        <v>-</v>
      </c>
      <c r="N15" s="14" t="str">
        <f t="shared" si="0"/>
        <v>-</v>
      </c>
      <c r="O15" s="14">
        <f t="shared" si="0"/>
        <v>10000000</v>
      </c>
      <c r="P15" s="14" t="str">
        <f t="shared" si="0"/>
        <v>-</v>
      </c>
      <c r="Q15" s="29" t="str">
        <f t="shared" si="0"/>
        <v>-</v>
      </c>
      <c r="R15" s="34" t="str">
        <f t="shared" si="3"/>
        <v/>
      </c>
      <c r="S15" s="35">
        <f t="shared" si="4"/>
        <v>10000000</v>
      </c>
    </row>
    <row r="16" spans="1:19" x14ac:dyDescent="0.2">
      <c r="A16" s="10"/>
      <c r="B16" s="11">
        <v>44285</v>
      </c>
      <c r="C16" s="12"/>
      <c r="D16" s="13">
        <f t="shared" si="1"/>
        <v>44315</v>
      </c>
      <c r="E16" s="13">
        <v>44330</v>
      </c>
      <c r="F16" s="44">
        <v>44325</v>
      </c>
      <c r="G16" s="14">
        <v>10000000</v>
      </c>
      <c r="H16" s="14"/>
      <c r="I16" s="14"/>
      <c r="J16" s="26">
        <f t="shared" si="2"/>
        <v>10000000</v>
      </c>
      <c r="K16" s="15">
        <f t="shared" si="5"/>
        <v>40</v>
      </c>
      <c r="L16" s="14" t="str">
        <f t="shared" ref="L16:Q25" si="6">IFERROR(IF(AND($K16&gt;=--LEFT(L$5,3),$K16&lt;=--RIGHT(L$5,3)),INDEX($A$6:$Q$51,ROW()-5,COLUMN(сумма_оплаты)),"-"),"")</f>
        <v>-</v>
      </c>
      <c r="M16" s="14" t="str">
        <f t="shared" si="6"/>
        <v>-</v>
      </c>
      <c r="N16" s="14" t="str">
        <f t="shared" si="6"/>
        <v>-</v>
      </c>
      <c r="O16" s="14">
        <f t="shared" si="6"/>
        <v>10000000</v>
      </c>
      <c r="P16" s="14" t="str">
        <f t="shared" si="6"/>
        <v>-</v>
      </c>
      <c r="Q16" s="29" t="str">
        <f t="shared" si="6"/>
        <v>-</v>
      </c>
      <c r="R16" s="34" t="str">
        <f t="shared" si="3"/>
        <v/>
      </c>
      <c r="S16" s="35">
        <f t="shared" si="4"/>
        <v>10000000</v>
      </c>
    </row>
    <row r="17" spans="1:19" x14ac:dyDescent="0.2">
      <c r="A17" s="10"/>
      <c r="B17" s="11">
        <v>44286</v>
      </c>
      <c r="C17" s="12"/>
      <c r="D17" s="13">
        <f t="shared" si="1"/>
        <v>44316</v>
      </c>
      <c r="E17" s="13">
        <v>44331</v>
      </c>
      <c r="F17" s="44">
        <v>44329</v>
      </c>
      <c r="G17" s="14">
        <v>3000000</v>
      </c>
      <c r="H17" s="14"/>
      <c r="I17" s="14"/>
      <c r="J17" s="26">
        <f t="shared" si="2"/>
        <v>3000000</v>
      </c>
      <c r="K17" s="15">
        <f t="shared" si="5"/>
        <v>43</v>
      </c>
      <c r="L17" s="14" t="str">
        <f t="shared" si="6"/>
        <v>-</v>
      </c>
      <c r="M17" s="14" t="str">
        <f t="shared" si="6"/>
        <v>-</v>
      </c>
      <c r="N17" s="14" t="str">
        <f t="shared" si="6"/>
        <v>-</v>
      </c>
      <c r="O17" s="14">
        <f t="shared" si="6"/>
        <v>3000000</v>
      </c>
      <c r="P17" s="14" t="str">
        <f t="shared" si="6"/>
        <v>-</v>
      </c>
      <c r="Q17" s="29" t="str">
        <f t="shared" si="6"/>
        <v>-</v>
      </c>
      <c r="R17" s="34" t="str">
        <f t="shared" si="3"/>
        <v/>
      </c>
      <c r="S17" s="35">
        <f t="shared" si="4"/>
        <v>3000000</v>
      </c>
    </row>
    <row r="18" spans="1:19" x14ac:dyDescent="0.2">
      <c r="A18" s="10"/>
      <c r="B18" s="11">
        <v>44287</v>
      </c>
      <c r="C18" s="12">
        <v>18203997.600000001</v>
      </c>
      <c r="D18" s="13">
        <f t="shared" si="1"/>
        <v>44317</v>
      </c>
      <c r="E18" s="13">
        <v>44332</v>
      </c>
      <c r="F18" s="44">
        <v>44332</v>
      </c>
      <c r="G18" s="14">
        <v>5000000</v>
      </c>
      <c r="H18" s="14"/>
      <c r="I18" s="14"/>
      <c r="J18" s="26">
        <f t="shared" si="2"/>
        <v>5000000</v>
      </c>
      <c r="K18" s="15">
        <f t="shared" si="5"/>
        <v>45</v>
      </c>
      <c r="L18" s="14" t="str">
        <f t="shared" si="6"/>
        <v>-</v>
      </c>
      <c r="M18" s="14" t="str">
        <f t="shared" si="6"/>
        <v>-</v>
      </c>
      <c r="N18" s="14" t="str">
        <f t="shared" si="6"/>
        <v>-</v>
      </c>
      <c r="O18" s="14">
        <f t="shared" si="6"/>
        <v>5000000</v>
      </c>
      <c r="P18" s="14" t="str">
        <f t="shared" si="6"/>
        <v>-</v>
      </c>
      <c r="Q18" s="29" t="str">
        <f t="shared" si="6"/>
        <v>-</v>
      </c>
      <c r="R18" s="34">
        <f t="shared" si="3"/>
        <v>13203997.600000001</v>
      </c>
      <c r="S18" s="35">
        <f t="shared" si="4"/>
        <v>5000000</v>
      </c>
    </row>
    <row r="19" spans="1:19" x14ac:dyDescent="0.2">
      <c r="A19" s="10"/>
      <c r="B19" s="11">
        <v>44292</v>
      </c>
      <c r="C19" s="12"/>
      <c r="D19" s="13">
        <f t="shared" si="1"/>
        <v>44322</v>
      </c>
      <c r="E19" s="13">
        <v>44337</v>
      </c>
      <c r="F19" s="44">
        <v>44336</v>
      </c>
      <c r="G19" s="14">
        <v>4000000</v>
      </c>
      <c r="H19" s="14"/>
      <c r="I19" s="14"/>
      <c r="J19" s="26">
        <f t="shared" si="2"/>
        <v>4000000</v>
      </c>
      <c r="K19" s="15">
        <f t="shared" si="5"/>
        <v>44</v>
      </c>
      <c r="L19" s="14" t="str">
        <f t="shared" si="6"/>
        <v>-</v>
      </c>
      <c r="M19" s="14" t="str">
        <f t="shared" si="6"/>
        <v>-</v>
      </c>
      <c r="N19" s="14" t="str">
        <f t="shared" si="6"/>
        <v>-</v>
      </c>
      <c r="O19" s="14">
        <f t="shared" si="6"/>
        <v>4000000</v>
      </c>
      <c r="P19" s="14" t="str">
        <f t="shared" si="6"/>
        <v>-</v>
      </c>
      <c r="Q19" s="29" t="str">
        <f t="shared" si="6"/>
        <v>-</v>
      </c>
      <c r="R19" s="34" t="str">
        <f t="shared" si="3"/>
        <v/>
      </c>
      <c r="S19" s="35">
        <f t="shared" si="4"/>
        <v>4000000</v>
      </c>
    </row>
    <row r="20" spans="1:19" x14ac:dyDescent="0.2">
      <c r="A20" s="10"/>
      <c r="B20" s="11">
        <v>44295</v>
      </c>
      <c r="C20" s="12"/>
      <c r="D20" s="13">
        <f t="shared" si="1"/>
        <v>44325</v>
      </c>
      <c r="E20" s="13">
        <v>44340</v>
      </c>
      <c r="F20" s="44" t="s">
        <v>29</v>
      </c>
      <c r="G20" s="14"/>
      <c r="H20" s="14"/>
      <c r="I20" s="14"/>
      <c r="J20" s="26">
        <f t="shared" si="2"/>
        <v>0</v>
      </c>
      <c r="K20" s="15" t="str">
        <f t="shared" si="5"/>
        <v>-</v>
      </c>
      <c r="L20" s="14" t="str">
        <f t="shared" si="6"/>
        <v>-</v>
      </c>
      <c r="M20" s="14" t="str">
        <f t="shared" si="6"/>
        <v>-</v>
      </c>
      <c r="N20" s="14" t="str">
        <f t="shared" si="6"/>
        <v>-</v>
      </c>
      <c r="O20" s="14" t="str">
        <f t="shared" si="6"/>
        <v>-</v>
      </c>
      <c r="P20" s="14" t="str">
        <f t="shared" si="6"/>
        <v>-</v>
      </c>
      <c r="Q20" s="29" t="str">
        <f t="shared" si="6"/>
        <v>-</v>
      </c>
      <c r="R20" s="34" t="str">
        <f t="shared" si="3"/>
        <v/>
      </c>
      <c r="S20" s="35" t="str">
        <f t="shared" si="4"/>
        <v>-</v>
      </c>
    </row>
    <row r="21" spans="1:19" x14ac:dyDescent="0.2">
      <c r="A21" s="10"/>
      <c r="B21" s="11">
        <v>44299</v>
      </c>
      <c r="C21" s="12"/>
      <c r="D21" s="13">
        <f t="shared" si="1"/>
        <v>44329</v>
      </c>
      <c r="E21" s="13">
        <v>44344</v>
      </c>
      <c r="F21" s="44">
        <v>44339</v>
      </c>
      <c r="G21" s="14">
        <v>20000000</v>
      </c>
      <c r="H21" s="14"/>
      <c r="I21" s="14"/>
      <c r="J21" s="26">
        <f t="shared" si="2"/>
        <v>20000000</v>
      </c>
      <c r="K21" s="15">
        <f t="shared" si="5"/>
        <v>40</v>
      </c>
      <c r="L21" s="14" t="str">
        <f t="shared" si="6"/>
        <v>-</v>
      </c>
      <c r="M21" s="14" t="str">
        <f t="shared" si="6"/>
        <v>-</v>
      </c>
      <c r="N21" s="14" t="str">
        <f t="shared" si="6"/>
        <v>-</v>
      </c>
      <c r="O21" s="14">
        <f>IFERROR(IF(AND($K21&gt;=--LEFT(O$5,3),$K21&lt;=--RIGHT(O$5,3)),INDEX($A$6:$Q$51,ROW()-5,COLUMN(сумма_оплаты)),"-"),"")</f>
        <v>20000000</v>
      </c>
      <c r="P21" s="14" t="str">
        <f t="shared" si="6"/>
        <v>-</v>
      </c>
      <c r="Q21" s="29" t="str">
        <f t="shared" si="6"/>
        <v>-</v>
      </c>
      <c r="R21" s="34" t="str">
        <f t="shared" si="3"/>
        <v/>
      </c>
      <c r="S21" s="35">
        <f t="shared" si="4"/>
        <v>20000000</v>
      </c>
    </row>
    <row r="22" spans="1:19" x14ac:dyDescent="0.2">
      <c r="A22" s="10"/>
      <c r="B22" s="11">
        <v>44302</v>
      </c>
      <c r="C22" s="12"/>
      <c r="D22" s="13">
        <f t="shared" si="1"/>
        <v>44332</v>
      </c>
      <c r="E22" s="13">
        <v>44347</v>
      </c>
      <c r="F22" s="44">
        <v>44345</v>
      </c>
      <c r="G22" s="14">
        <v>35952875.859999999</v>
      </c>
      <c r="H22" s="14"/>
      <c r="I22" s="14"/>
      <c r="J22" s="26">
        <f t="shared" si="2"/>
        <v>35952875.859999999</v>
      </c>
      <c r="K22" s="15">
        <f t="shared" si="5"/>
        <v>43</v>
      </c>
      <c r="L22" s="14" t="str">
        <f t="shared" si="6"/>
        <v>-</v>
      </c>
      <c r="M22" s="14" t="str">
        <f t="shared" si="6"/>
        <v>-</v>
      </c>
      <c r="N22" s="14" t="str">
        <f t="shared" si="6"/>
        <v>-</v>
      </c>
      <c r="O22" s="14">
        <f t="shared" si="6"/>
        <v>35952875.859999999</v>
      </c>
      <c r="P22" s="14" t="str">
        <f t="shared" si="6"/>
        <v>-</v>
      </c>
      <c r="Q22" s="29" t="str">
        <f t="shared" si="6"/>
        <v>-</v>
      </c>
      <c r="R22" s="34" t="str">
        <f t="shared" si="3"/>
        <v/>
      </c>
      <c r="S22" s="35">
        <f t="shared" si="4"/>
        <v>35952875.859999999</v>
      </c>
    </row>
    <row r="23" spans="1:19" x14ac:dyDescent="0.2">
      <c r="A23" s="10"/>
      <c r="B23" s="11">
        <v>44306</v>
      </c>
      <c r="C23" s="12"/>
      <c r="D23" s="13">
        <f t="shared" si="1"/>
        <v>44336</v>
      </c>
      <c r="E23" s="13">
        <v>44351</v>
      </c>
      <c r="F23" s="44" t="s">
        <v>29</v>
      </c>
      <c r="G23" s="14"/>
      <c r="H23" s="14"/>
      <c r="I23" s="14"/>
      <c r="J23" s="26">
        <f t="shared" si="2"/>
        <v>0</v>
      </c>
      <c r="K23" s="15" t="str">
        <f t="shared" si="5"/>
        <v>-</v>
      </c>
      <c r="L23" s="14" t="str">
        <f t="shared" si="6"/>
        <v>-</v>
      </c>
      <c r="M23" s="14" t="str">
        <f t="shared" si="6"/>
        <v>-</v>
      </c>
      <c r="N23" s="14" t="str">
        <f t="shared" si="6"/>
        <v>-</v>
      </c>
      <c r="O23" s="14" t="str">
        <f t="shared" si="6"/>
        <v>-</v>
      </c>
      <c r="P23" s="14" t="str">
        <f t="shared" si="6"/>
        <v>-</v>
      </c>
      <c r="Q23" s="29" t="str">
        <f t="shared" si="6"/>
        <v>-</v>
      </c>
      <c r="R23" s="34" t="str">
        <f t="shared" si="3"/>
        <v/>
      </c>
      <c r="S23" s="35" t="str">
        <f t="shared" si="4"/>
        <v>-</v>
      </c>
    </row>
    <row r="24" spans="1:19" x14ac:dyDescent="0.2">
      <c r="A24" s="10"/>
      <c r="B24" s="11">
        <v>44308</v>
      </c>
      <c r="C24" s="12">
        <v>7213916.2999999998</v>
      </c>
      <c r="D24" s="13">
        <f t="shared" si="1"/>
        <v>44338</v>
      </c>
      <c r="E24" s="13">
        <v>44353</v>
      </c>
      <c r="F24" s="44">
        <v>44385</v>
      </c>
      <c r="G24" s="14">
        <v>2000000</v>
      </c>
      <c r="H24" s="14"/>
      <c r="I24" s="14"/>
      <c r="J24" s="26">
        <f t="shared" si="2"/>
        <v>2000000</v>
      </c>
      <c r="K24" s="15">
        <f t="shared" si="5"/>
        <v>77</v>
      </c>
      <c r="L24" s="14" t="str">
        <f t="shared" si="6"/>
        <v>-</v>
      </c>
      <c r="M24" s="14" t="str">
        <f t="shared" si="6"/>
        <v>-</v>
      </c>
      <c r="N24" s="14" t="str">
        <f t="shared" si="6"/>
        <v>-</v>
      </c>
      <c r="O24" s="14" t="str">
        <f t="shared" si="6"/>
        <v>-</v>
      </c>
      <c r="P24" s="14">
        <f t="shared" si="6"/>
        <v>2000000</v>
      </c>
      <c r="Q24" s="29" t="str">
        <f t="shared" si="6"/>
        <v>-</v>
      </c>
      <c r="R24" s="34">
        <f t="shared" si="3"/>
        <v>5213916.3</v>
      </c>
      <c r="S24" s="35" t="str">
        <f t="shared" si="4"/>
        <v>-</v>
      </c>
    </row>
    <row r="25" spans="1:19" x14ac:dyDescent="0.2">
      <c r="A25" s="10"/>
      <c r="B25" s="11">
        <v>44309</v>
      </c>
      <c r="C25" s="12"/>
      <c r="D25" s="13">
        <f t="shared" si="1"/>
        <v>44339</v>
      </c>
      <c r="E25" s="13">
        <v>44354</v>
      </c>
      <c r="F25" s="44" t="s">
        <v>29</v>
      </c>
      <c r="G25" s="14"/>
      <c r="H25" s="14"/>
      <c r="I25" s="14"/>
      <c r="J25" s="26">
        <f t="shared" si="2"/>
        <v>0</v>
      </c>
      <c r="K25" s="15" t="str">
        <f t="shared" si="5"/>
        <v>-</v>
      </c>
      <c r="L25" s="14" t="str">
        <f t="shared" si="6"/>
        <v>-</v>
      </c>
      <c r="M25" s="14" t="str">
        <f t="shared" si="6"/>
        <v>-</v>
      </c>
      <c r="N25" s="14" t="str">
        <f t="shared" si="6"/>
        <v>-</v>
      </c>
      <c r="O25" s="14" t="str">
        <f t="shared" si="6"/>
        <v>-</v>
      </c>
      <c r="P25" s="14" t="str">
        <f t="shared" si="6"/>
        <v>-</v>
      </c>
      <c r="Q25" s="29" t="str">
        <f t="shared" si="6"/>
        <v>-</v>
      </c>
      <c r="R25" s="34" t="str">
        <f t="shared" si="3"/>
        <v/>
      </c>
      <c r="S25" s="35" t="str">
        <f t="shared" si="4"/>
        <v>-</v>
      </c>
    </row>
    <row r="26" spans="1:19" x14ac:dyDescent="0.2">
      <c r="A26" s="10"/>
      <c r="B26" s="11">
        <v>44315</v>
      </c>
      <c r="C26" s="12"/>
      <c r="D26" s="13">
        <f t="shared" si="1"/>
        <v>44345</v>
      </c>
      <c r="E26" s="13">
        <v>44360</v>
      </c>
      <c r="F26" s="44">
        <v>44388</v>
      </c>
      <c r="G26" s="14">
        <v>10000000</v>
      </c>
      <c r="H26" s="14"/>
      <c r="I26" s="14"/>
      <c r="J26" s="26">
        <f t="shared" si="2"/>
        <v>10000000</v>
      </c>
      <c r="K26" s="15">
        <f t="shared" si="5"/>
        <v>73</v>
      </c>
      <c r="L26" s="14" t="str">
        <f t="shared" ref="L26:Q35" si="7">IFERROR(IF(AND($K26&gt;=--LEFT(L$5,3),$K26&lt;=--RIGHT(L$5,3)),INDEX($A$6:$Q$51,ROW()-5,COLUMN(сумма_оплаты)),"-"),"")</f>
        <v>-</v>
      </c>
      <c r="M26" s="14" t="str">
        <f t="shared" si="7"/>
        <v>-</v>
      </c>
      <c r="N26" s="14" t="str">
        <f t="shared" si="7"/>
        <v>-</v>
      </c>
      <c r="O26" s="14" t="str">
        <f t="shared" si="7"/>
        <v>-</v>
      </c>
      <c r="P26" s="14">
        <f t="shared" si="7"/>
        <v>10000000</v>
      </c>
      <c r="Q26" s="29" t="str">
        <f t="shared" si="7"/>
        <v>-</v>
      </c>
      <c r="R26" s="34" t="str">
        <f t="shared" si="3"/>
        <v/>
      </c>
      <c r="S26" s="35" t="str">
        <f t="shared" si="4"/>
        <v>-</v>
      </c>
    </row>
    <row r="27" spans="1:19" x14ac:dyDescent="0.2">
      <c r="A27" s="10"/>
      <c r="B27" s="11">
        <v>44327</v>
      </c>
      <c r="C27" s="12">
        <v>29582305.870000001</v>
      </c>
      <c r="D27" s="13">
        <f t="shared" si="1"/>
        <v>44357</v>
      </c>
      <c r="E27" s="13">
        <v>44372</v>
      </c>
      <c r="F27" s="44">
        <v>44395</v>
      </c>
      <c r="G27" s="14">
        <v>10000000</v>
      </c>
      <c r="H27" s="14"/>
      <c r="I27" s="14"/>
      <c r="J27" s="26">
        <f t="shared" si="2"/>
        <v>10000000</v>
      </c>
      <c r="K27" s="15">
        <f t="shared" si="5"/>
        <v>68</v>
      </c>
      <c r="L27" s="14" t="str">
        <f t="shared" si="7"/>
        <v>-</v>
      </c>
      <c r="M27" s="14" t="str">
        <f t="shared" si="7"/>
        <v>-</v>
      </c>
      <c r="N27" s="14" t="str">
        <f t="shared" si="7"/>
        <v>-</v>
      </c>
      <c r="O27" s="14" t="str">
        <f t="shared" si="7"/>
        <v>-</v>
      </c>
      <c r="P27" s="14">
        <f t="shared" si="7"/>
        <v>10000000</v>
      </c>
      <c r="Q27" s="29" t="str">
        <f t="shared" si="7"/>
        <v>-</v>
      </c>
      <c r="R27" s="34">
        <f t="shared" si="3"/>
        <v>19582305.870000001</v>
      </c>
      <c r="S27" s="35" t="str">
        <f t="shared" si="4"/>
        <v>-</v>
      </c>
    </row>
    <row r="28" spans="1:19" x14ac:dyDescent="0.2">
      <c r="A28" s="10"/>
      <c r="B28" s="11">
        <v>44355</v>
      </c>
      <c r="C28" s="12"/>
      <c r="D28" s="13">
        <f t="shared" si="1"/>
        <v>44385</v>
      </c>
      <c r="E28" s="13">
        <v>44400</v>
      </c>
      <c r="F28" s="44">
        <v>44399</v>
      </c>
      <c r="G28" s="14">
        <v>40000000</v>
      </c>
      <c r="H28" s="14"/>
      <c r="I28" s="14"/>
      <c r="J28" s="26">
        <f t="shared" si="2"/>
        <v>40000000</v>
      </c>
      <c r="K28" s="15">
        <f t="shared" si="5"/>
        <v>44</v>
      </c>
      <c r="L28" s="14" t="str">
        <f t="shared" si="7"/>
        <v>-</v>
      </c>
      <c r="M28" s="14" t="str">
        <f t="shared" si="7"/>
        <v>-</v>
      </c>
      <c r="N28" s="14" t="str">
        <f t="shared" si="7"/>
        <v>-</v>
      </c>
      <c r="O28" s="14">
        <f t="shared" si="7"/>
        <v>40000000</v>
      </c>
      <c r="P28" s="14" t="str">
        <f t="shared" si="7"/>
        <v>-</v>
      </c>
      <c r="Q28" s="29" t="str">
        <f t="shared" si="7"/>
        <v>-</v>
      </c>
      <c r="R28" s="34" t="str">
        <f t="shared" si="3"/>
        <v/>
      </c>
      <c r="S28" s="35">
        <f t="shared" si="4"/>
        <v>40000000</v>
      </c>
    </row>
    <row r="29" spans="1:19" x14ac:dyDescent="0.2">
      <c r="A29" s="10"/>
      <c r="B29" s="11">
        <v>44356</v>
      </c>
      <c r="C29" s="12">
        <v>18932506.940000001</v>
      </c>
      <c r="D29" s="13">
        <f t="shared" si="1"/>
        <v>44386</v>
      </c>
      <c r="E29" s="13">
        <v>44401</v>
      </c>
      <c r="F29" s="44" t="s">
        <v>29</v>
      </c>
      <c r="G29" s="14"/>
      <c r="H29" s="14"/>
      <c r="I29" s="14"/>
      <c r="J29" s="26">
        <f t="shared" si="2"/>
        <v>0</v>
      </c>
      <c r="K29" s="15" t="str">
        <f t="shared" si="5"/>
        <v>-</v>
      </c>
      <c r="L29" s="14" t="str">
        <f t="shared" si="7"/>
        <v>-</v>
      </c>
      <c r="M29" s="14" t="str">
        <f t="shared" si="7"/>
        <v>-</v>
      </c>
      <c r="N29" s="14" t="str">
        <f t="shared" si="7"/>
        <v>-</v>
      </c>
      <c r="O29" s="14" t="str">
        <f t="shared" si="7"/>
        <v>-</v>
      </c>
      <c r="P29" s="14" t="str">
        <f t="shared" si="7"/>
        <v>-</v>
      </c>
      <c r="Q29" s="29" t="str">
        <f t="shared" si="7"/>
        <v>-</v>
      </c>
      <c r="R29" s="34">
        <f t="shared" si="3"/>
        <v>18932506.940000001</v>
      </c>
      <c r="S29" s="35" t="str">
        <f t="shared" si="4"/>
        <v>-</v>
      </c>
    </row>
    <row r="30" spans="1:19" x14ac:dyDescent="0.2">
      <c r="A30" s="10"/>
      <c r="B30" s="11">
        <v>44358</v>
      </c>
      <c r="C30" s="12"/>
      <c r="D30" s="13">
        <f t="shared" si="1"/>
        <v>44388</v>
      </c>
      <c r="E30" s="13">
        <v>44403</v>
      </c>
      <c r="F30" s="44">
        <v>44406</v>
      </c>
      <c r="G30" s="14">
        <v>8000000</v>
      </c>
      <c r="H30" s="14"/>
      <c r="I30" s="14"/>
      <c r="J30" s="26">
        <f t="shared" si="2"/>
        <v>8000000</v>
      </c>
      <c r="K30" s="15">
        <f t="shared" si="5"/>
        <v>48</v>
      </c>
      <c r="L30" s="14" t="str">
        <f t="shared" si="7"/>
        <v>-</v>
      </c>
      <c r="M30" s="14" t="str">
        <f t="shared" si="7"/>
        <v>-</v>
      </c>
      <c r="N30" s="14" t="str">
        <f t="shared" si="7"/>
        <v>-</v>
      </c>
      <c r="O30" s="14">
        <f t="shared" si="7"/>
        <v>8000000</v>
      </c>
      <c r="P30" s="14" t="str">
        <f t="shared" si="7"/>
        <v>-</v>
      </c>
      <c r="Q30" s="29" t="str">
        <f t="shared" si="7"/>
        <v>-</v>
      </c>
      <c r="R30" s="34" t="str">
        <f t="shared" si="3"/>
        <v/>
      </c>
      <c r="S30" s="35">
        <f t="shared" si="4"/>
        <v>8000000</v>
      </c>
    </row>
    <row r="31" spans="1:19" x14ac:dyDescent="0.2">
      <c r="A31" s="10"/>
      <c r="B31" s="11">
        <v>44365</v>
      </c>
      <c r="C31" s="12"/>
      <c r="D31" s="13">
        <f t="shared" si="1"/>
        <v>44395</v>
      </c>
      <c r="E31" s="13">
        <v>44410</v>
      </c>
      <c r="F31" s="44" t="s">
        <v>29</v>
      </c>
      <c r="G31" s="14"/>
      <c r="H31" s="14"/>
      <c r="I31" s="14"/>
      <c r="J31" s="26">
        <f t="shared" si="2"/>
        <v>0</v>
      </c>
      <c r="K31" s="15" t="str">
        <f t="shared" si="5"/>
        <v>-</v>
      </c>
      <c r="L31" s="14" t="str">
        <f t="shared" si="7"/>
        <v>-</v>
      </c>
      <c r="M31" s="14" t="str">
        <f t="shared" si="7"/>
        <v>-</v>
      </c>
      <c r="N31" s="14" t="str">
        <f t="shared" si="7"/>
        <v>-</v>
      </c>
      <c r="O31" s="14" t="str">
        <f t="shared" si="7"/>
        <v>-</v>
      </c>
      <c r="P31" s="14" t="str">
        <f t="shared" si="7"/>
        <v>-</v>
      </c>
      <c r="Q31" s="29" t="str">
        <f t="shared" si="7"/>
        <v>-</v>
      </c>
      <c r="R31" s="34" t="str">
        <f t="shared" si="3"/>
        <v/>
      </c>
      <c r="S31" s="35" t="str">
        <f t="shared" si="4"/>
        <v>-</v>
      </c>
    </row>
    <row r="32" spans="1:19" x14ac:dyDescent="0.2">
      <c r="A32" s="10"/>
      <c r="B32" s="11">
        <v>44369</v>
      </c>
      <c r="C32" s="12"/>
      <c r="D32" s="13">
        <f t="shared" si="1"/>
        <v>44399</v>
      </c>
      <c r="E32" s="13">
        <v>44414</v>
      </c>
      <c r="F32" s="44">
        <v>44409</v>
      </c>
      <c r="G32" s="14">
        <v>1000000</v>
      </c>
      <c r="H32" s="14"/>
      <c r="I32" s="14"/>
      <c r="J32" s="26">
        <f t="shared" si="2"/>
        <v>1000000</v>
      </c>
      <c r="K32" s="15">
        <f t="shared" si="5"/>
        <v>40</v>
      </c>
      <c r="L32" s="14" t="str">
        <f t="shared" si="7"/>
        <v>-</v>
      </c>
      <c r="M32" s="14" t="str">
        <f t="shared" si="7"/>
        <v>-</v>
      </c>
      <c r="N32" s="14" t="str">
        <f t="shared" si="7"/>
        <v>-</v>
      </c>
      <c r="O32" s="14">
        <f t="shared" si="7"/>
        <v>1000000</v>
      </c>
      <c r="P32" s="14" t="str">
        <f t="shared" si="7"/>
        <v>-</v>
      </c>
      <c r="Q32" s="29" t="str">
        <f t="shared" si="7"/>
        <v>-</v>
      </c>
      <c r="R32" s="34" t="str">
        <f t="shared" si="3"/>
        <v/>
      </c>
      <c r="S32" s="35">
        <f t="shared" si="4"/>
        <v>1000000</v>
      </c>
    </row>
    <row r="33" spans="1:19" x14ac:dyDescent="0.2">
      <c r="A33" s="10"/>
      <c r="B33" s="11">
        <v>44375</v>
      </c>
      <c r="C33" s="12">
        <v>13806701.210000001</v>
      </c>
      <c r="D33" s="13">
        <f t="shared" si="1"/>
        <v>44405</v>
      </c>
      <c r="E33" s="13">
        <v>44420</v>
      </c>
      <c r="F33" s="44">
        <v>44416</v>
      </c>
      <c r="G33" s="14">
        <v>3000000</v>
      </c>
      <c r="H33" s="14"/>
      <c r="I33" s="14"/>
      <c r="J33" s="26">
        <f t="shared" si="2"/>
        <v>3000000</v>
      </c>
      <c r="K33" s="15">
        <f t="shared" si="5"/>
        <v>41</v>
      </c>
      <c r="L33" s="14" t="str">
        <f t="shared" si="7"/>
        <v>-</v>
      </c>
      <c r="M33" s="14" t="str">
        <f t="shared" si="7"/>
        <v>-</v>
      </c>
      <c r="N33" s="14" t="str">
        <f t="shared" si="7"/>
        <v>-</v>
      </c>
      <c r="O33" s="14">
        <f t="shared" si="7"/>
        <v>3000000</v>
      </c>
      <c r="P33" s="14" t="str">
        <f t="shared" si="7"/>
        <v>-</v>
      </c>
      <c r="Q33" s="29" t="str">
        <f t="shared" si="7"/>
        <v>-</v>
      </c>
      <c r="R33" s="34">
        <f t="shared" si="3"/>
        <v>10806701.210000001</v>
      </c>
      <c r="S33" s="35">
        <f t="shared" si="4"/>
        <v>3000000</v>
      </c>
    </row>
    <row r="34" spans="1:19" x14ac:dyDescent="0.2">
      <c r="A34" s="10"/>
      <c r="B34" s="11">
        <v>44376</v>
      </c>
      <c r="C34" s="12"/>
      <c r="D34" s="13">
        <f t="shared" si="1"/>
        <v>44406</v>
      </c>
      <c r="E34" s="13">
        <v>44421</v>
      </c>
      <c r="F34" s="44">
        <v>44420</v>
      </c>
      <c r="G34" s="14">
        <v>5000000</v>
      </c>
      <c r="H34" s="14"/>
      <c r="I34" s="14"/>
      <c r="J34" s="26">
        <f t="shared" si="2"/>
        <v>5000000</v>
      </c>
      <c r="K34" s="15">
        <f t="shared" si="5"/>
        <v>44</v>
      </c>
      <c r="L34" s="14" t="str">
        <f t="shared" si="7"/>
        <v>-</v>
      </c>
      <c r="M34" s="14" t="str">
        <f t="shared" si="7"/>
        <v>-</v>
      </c>
      <c r="N34" s="14" t="str">
        <f t="shared" si="7"/>
        <v>-</v>
      </c>
      <c r="O34" s="14">
        <f t="shared" si="7"/>
        <v>5000000</v>
      </c>
      <c r="P34" s="14" t="str">
        <f t="shared" si="7"/>
        <v>-</v>
      </c>
      <c r="Q34" s="29" t="str">
        <f t="shared" si="7"/>
        <v>-</v>
      </c>
      <c r="R34" s="34" t="str">
        <f t="shared" si="3"/>
        <v/>
      </c>
      <c r="S34" s="35">
        <f t="shared" si="4"/>
        <v>5000000</v>
      </c>
    </row>
    <row r="35" spans="1:19" x14ac:dyDescent="0.2">
      <c r="A35" s="10"/>
      <c r="B35" s="11">
        <v>44378</v>
      </c>
      <c r="C35" s="12">
        <v>28592703.550000001</v>
      </c>
      <c r="D35" s="13">
        <f t="shared" si="1"/>
        <v>44408</v>
      </c>
      <c r="E35" s="13">
        <v>44423</v>
      </c>
      <c r="F35" s="44" t="s">
        <v>29</v>
      </c>
      <c r="G35" s="14"/>
      <c r="H35" s="14"/>
      <c r="I35" s="14"/>
      <c r="J35" s="26">
        <f t="shared" si="2"/>
        <v>0</v>
      </c>
      <c r="K35" s="15" t="str">
        <f t="shared" si="5"/>
        <v>-</v>
      </c>
      <c r="L35" s="14" t="str">
        <f t="shared" si="7"/>
        <v>-</v>
      </c>
      <c r="M35" s="14" t="str">
        <f t="shared" si="7"/>
        <v>-</v>
      </c>
      <c r="N35" s="14" t="str">
        <f t="shared" si="7"/>
        <v>-</v>
      </c>
      <c r="O35" s="14" t="str">
        <f t="shared" si="7"/>
        <v>-</v>
      </c>
      <c r="P35" s="14" t="str">
        <f t="shared" si="7"/>
        <v>-</v>
      </c>
      <c r="Q35" s="29" t="str">
        <f t="shared" si="7"/>
        <v>-</v>
      </c>
      <c r="R35" s="34">
        <f t="shared" si="3"/>
        <v>28592703.550000001</v>
      </c>
      <c r="S35" s="35" t="str">
        <f t="shared" si="4"/>
        <v>-</v>
      </c>
    </row>
    <row r="36" spans="1:19" x14ac:dyDescent="0.2">
      <c r="A36" s="10"/>
      <c r="B36" s="11">
        <v>44379</v>
      </c>
      <c r="C36" s="12"/>
      <c r="D36" s="13">
        <f t="shared" si="1"/>
        <v>44409</v>
      </c>
      <c r="E36" s="13">
        <v>44424</v>
      </c>
      <c r="F36" s="44" t="s">
        <v>29</v>
      </c>
      <c r="G36" s="14"/>
      <c r="H36" s="14"/>
      <c r="I36" s="14"/>
      <c r="J36" s="26">
        <f t="shared" si="2"/>
        <v>0</v>
      </c>
      <c r="K36" s="15" t="str">
        <f t="shared" si="5"/>
        <v>-</v>
      </c>
      <c r="L36" s="14" t="str">
        <f t="shared" ref="L36:Q50" si="8">IFERROR(IF(AND($K36&gt;=--LEFT(L$5,3),$K36&lt;=--RIGHT(L$5,3)),INDEX($A$6:$Q$51,ROW()-5,COLUMN(сумма_оплаты)),"-"),"")</f>
        <v>-</v>
      </c>
      <c r="M36" s="14" t="str">
        <f t="shared" si="8"/>
        <v>-</v>
      </c>
      <c r="N36" s="14" t="str">
        <f t="shared" si="8"/>
        <v>-</v>
      </c>
      <c r="O36" s="14" t="str">
        <f t="shared" si="8"/>
        <v>-</v>
      </c>
      <c r="P36" s="14" t="str">
        <f t="shared" si="8"/>
        <v>-</v>
      </c>
      <c r="Q36" s="29" t="str">
        <f t="shared" si="8"/>
        <v>-</v>
      </c>
      <c r="R36" s="34" t="str">
        <f t="shared" si="3"/>
        <v/>
      </c>
      <c r="S36" s="35" t="str">
        <f t="shared" si="4"/>
        <v>-</v>
      </c>
    </row>
    <row r="37" spans="1:19" x14ac:dyDescent="0.2">
      <c r="A37" s="10"/>
      <c r="B37" s="11">
        <v>44386</v>
      </c>
      <c r="C37" s="12"/>
      <c r="D37" s="13">
        <f t="shared" si="1"/>
        <v>44416</v>
      </c>
      <c r="E37" s="13">
        <v>44431</v>
      </c>
      <c r="F37" s="44">
        <v>44437</v>
      </c>
      <c r="G37" s="14">
        <v>8739427.9199999999</v>
      </c>
      <c r="H37" s="14"/>
      <c r="I37" s="14"/>
      <c r="J37" s="26">
        <f t="shared" si="2"/>
        <v>8739427.9199999999</v>
      </c>
      <c r="K37" s="15">
        <f t="shared" si="5"/>
        <v>51</v>
      </c>
      <c r="L37" s="14" t="str">
        <f t="shared" si="8"/>
        <v>-</v>
      </c>
      <c r="M37" s="14" t="str">
        <f t="shared" si="8"/>
        <v>-</v>
      </c>
      <c r="N37" s="14" t="str">
        <f t="shared" si="8"/>
        <v>-</v>
      </c>
      <c r="O37" s="14">
        <f t="shared" si="8"/>
        <v>8739427.9199999999</v>
      </c>
      <c r="P37" s="14" t="str">
        <f t="shared" si="8"/>
        <v>-</v>
      </c>
      <c r="Q37" s="29" t="str">
        <f t="shared" si="8"/>
        <v>-</v>
      </c>
      <c r="R37" s="34" t="str">
        <f t="shared" si="3"/>
        <v/>
      </c>
      <c r="S37" s="35">
        <f t="shared" si="4"/>
        <v>8739427.9199999999</v>
      </c>
    </row>
    <row r="38" spans="1:19" x14ac:dyDescent="0.2">
      <c r="A38" s="10"/>
      <c r="B38" s="11">
        <v>44390</v>
      </c>
      <c r="C38" s="12"/>
      <c r="D38" s="13">
        <f t="shared" si="1"/>
        <v>44420</v>
      </c>
      <c r="E38" s="13">
        <v>44435</v>
      </c>
      <c r="F38" s="44" t="s">
        <v>29</v>
      </c>
      <c r="G38" s="14"/>
      <c r="H38" s="14"/>
      <c r="I38" s="14"/>
      <c r="J38" s="26">
        <f t="shared" si="2"/>
        <v>0</v>
      </c>
      <c r="K38" s="15" t="str">
        <f t="shared" si="5"/>
        <v>-</v>
      </c>
      <c r="L38" s="14" t="str">
        <f t="shared" si="8"/>
        <v>-</v>
      </c>
      <c r="M38" s="14" t="str">
        <f t="shared" si="8"/>
        <v>-</v>
      </c>
      <c r="N38" s="14" t="str">
        <f t="shared" si="8"/>
        <v>-</v>
      </c>
      <c r="O38" s="14" t="str">
        <f t="shared" si="8"/>
        <v>-</v>
      </c>
      <c r="P38" s="14" t="str">
        <f t="shared" si="8"/>
        <v>-</v>
      </c>
      <c r="Q38" s="29" t="str">
        <f t="shared" si="8"/>
        <v>-</v>
      </c>
      <c r="R38" s="34" t="str">
        <f t="shared" si="3"/>
        <v/>
      </c>
      <c r="S38" s="35" t="str">
        <f t="shared" si="4"/>
        <v>-</v>
      </c>
    </row>
    <row r="39" spans="1:19" x14ac:dyDescent="0.2">
      <c r="A39" s="10"/>
      <c r="B39" s="11">
        <v>44392</v>
      </c>
      <c r="C39" s="12">
        <v>24757299.5</v>
      </c>
      <c r="D39" s="13">
        <f t="shared" si="1"/>
        <v>44422</v>
      </c>
      <c r="E39" s="13">
        <v>44437</v>
      </c>
      <c r="F39" s="44">
        <v>44448</v>
      </c>
      <c r="G39" s="14">
        <v>20000000</v>
      </c>
      <c r="H39" s="14"/>
      <c r="I39" s="14"/>
      <c r="J39" s="26">
        <f t="shared" si="2"/>
        <v>20000000</v>
      </c>
      <c r="K39" s="15">
        <f t="shared" si="5"/>
        <v>56</v>
      </c>
      <c r="L39" s="14" t="str">
        <f t="shared" si="8"/>
        <v>-</v>
      </c>
      <c r="M39" s="14" t="str">
        <f t="shared" si="8"/>
        <v>-</v>
      </c>
      <c r="N39" s="14" t="str">
        <f t="shared" si="8"/>
        <v>-</v>
      </c>
      <c r="O39" s="14">
        <f t="shared" si="8"/>
        <v>20000000</v>
      </c>
      <c r="P39" s="14" t="str">
        <f t="shared" si="8"/>
        <v>-</v>
      </c>
      <c r="Q39" s="29" t="str">
        <f t="shared" si="8"/>
        <v>-</v>
      </c>
      <c r="R39" s="34">
        <f t="shared" si="3"/>
        <v>4757299.5</v>
      </c>
      <c r="S39" s="35">
        <f t="shared" si="4"/>
        <v>20000000</v>
      </c>
    </row>
    <row r="40" spans="1:19" x14ac:dyDescent="0.2">
      <c r="A40" s="10"/>
      <c r="B40" s="11">
        <v>44404</v>
      </c>
      <c r="C40" s="12">
        <v>28858860.239999998</v>
      </c>
      <c r="D40" s="13">
        <f t="shared" si="1"/>
        <v>44434</v>
      </c>
      <c r="E40" s="13">
        <v>44449</v>
      </c>
      <c r="F40" s="44">
        <v>44458</v>
      </c>
      <c r="G40" s="14">
        <v>20000000</v>
      </c>
      <c r="H40" s="14"/>
      <c r="I40" s="14"/>
      <c r="J40" s="26">
        <f t="shared" si="2"/>
        <v>20000000</v>
      </c>
      <c r="K40" s="15">
        <f t="shared" si="5"/>
        <v>54</v>
      </c>
      <c r="L40" s="14" t="str">
        <f t="shared" si="8"/>
        <v>-</v>
      </c>
      <c r="M40" s="14" t="str">
        <f t="shared" si="8"/>
        <v>-</v>
      </c>
      <c r="N40" s="14" t="str">
        <f t="shared" si="8"/>
        <v>-</v>
      </c>
      <c r="O40" s="14">
        <f t="shared" si="8"/>
        <v>20000000</v>
      </c>
      <c r="P40" s="14" t="str">
        <f t="shared" si="8"/>
        <v>-</v>
      </c>
      <c r="Q40" s="29" t="str">
        <f t="shared" si="8"/>
        <v>-</v>
      </c>
      <c r="R40" s="34">
        <f t="shared" si="3"/>
        <v>8858860.2399999984</v>
      </c>
      <c r="S40" s="35">
        <f t="shared" si="4"/>
        <v>20000000</v>
      </c>
    </row>
    <row r="41" spans="1:19" x14ac:dyDescent="0.2">
      <c r="A41" s="10"/>
      <c r="B41" s="11">
        <v>44407</v>
      </c>
      <c r="C41" s="12"/>
      <c r="D41" s="13">
        <f t="shared" si="1"/>
        <v>44437</v>
      </c>
      <c r="E41" s="13">
        <v>44452</v>
      </c>
      <c r="F41" s="44" t="s">
        <v>29</v>
      </c>
      <c r="G41" s="14"/>
      <c r="H41" s="14"/>
      <c r="I41" s="14"/>
      <c r="J41" s="26">
        <f t="shared" si="2"/>
        <v>0</v>
      </c>
      <c r="K41" s="15" t="str">
        <f t="shared" si="5"/>
        <v>-</v>
      </c>
      <c r="L41" s="14" t="str">
        <f t="shared" si="8"/>
        <v>-</v>
      </c>
      <c r="M41" s="14" t="str">
        <f t="shared" si="8"/>
        <v>-</v>
      </c>
      <c r="N41" s="14" t="str">
        <f t="shared" si="8"/>
        <v>-</v>
      </c>
      <c r="O41" s="14" t="str">
        <f t="shared" si="8"/>
        <v>-</v>
      </c>
      <c r="P41" s="14" t="str">
        <f t="shared" si="8"/>
        <v>-</v>
      </c>
      <c r="Q41" s="29" t="str">
        <f t="shared" si="8"/>
        <v>-</v>
      </c>
      <c r="R41" s="34" t="str">
        <f t="shared" si="3"/>
        <v/>
      </c>
      <c r="S41" s="35" t="str">
        <f t="shared" si="4"/>
        <v>-</v>
      </c>
    </row>
    <row r="42" spans="1:19" x14ac:dyDescent="0.2">
      <c r="A42" s="10"/>
      <c r="B42" s="11">
        <v>44411</v>
      </c>
      <c r="C42" s="12">
        <v>24581658.960000001</v>
      </c>
      <c r="D42" s="13">
        <f t="shared" si="1"/>
        <v>44441</v>
      </c>
      <c r="E42" s="13">
        <v>44456</v>
      </c>
      <c r="F42" s="44">
        <v>44469</v>
      </c>
      <c r="G42" s="14">
        <v>10000000</v>
      </c>
      <c r="H42" s="14"/>
      <c r="I42" s="14"/>
      <c r="J42" s="26">
        <f t="shared" si="2"/>
        <v>10000000</v>
      </c>
      <c r="K42" s="15">
        <f t="shared" si="5"/>
        <v>58</v>
      </c>
      <c r="L42" s="14" t="str">
        <f t="shared" si="8"/>
        <v>-</v>
      </c>
      <c r="M42" s="14" t="str">
        <f t="shared" si="8"/>
        <v>-</v>
      </c>
      <c r="N42" s="14" t="str">
        <f t="shared" si="8"/>
        <v>-</v>
      </c>
      <c r="O42" s="14">
        <f t="shared" si="8"/>
        <v>10000000</v>
      </c>
      <c r="P42" s="14" t="str">
        <f t="shared" si="8"/>
        <v>-</v>
      </c>
      <c r="Q42" s="29" t="str">
        <f t="shared" si="8"/>
        <v>-</v>
      </c>
      <c r="R42" s="34">
        <f t="shared" si="3"/>
        <v>14581658.960000001</v>
      </c>
      <c r="S42" s="35">
        <f t="shared" si="4"/>
        <v>10000000</v>
      </c>
    </row>
    <row r="43" spans="1:19" x14ac:dyDescent="0.2">
      <c r="A43" s="10"/>
      <c r="B43" s="11">
        <v>44418</v>
      </c>
      <c r="C43" s="12"/>
      <c r="D43" s="13">
        <f t="shared" si="1"/>
        <v>44448</v>
      </c>
      <c r="E43" s="13">
        <v>44463</v>
      </c>
      <c r="F43" s="44" t="s">
        <v>29</v>
      </c>
      <c r="G43" s="14"/>
      <c r="H43" s="14"/>
      <c r="I43" s="14"/>
      <c r="J43" s="26">
        <f t="shared" si="2"/>
        <v>0</v>
      </c>
      <c r="K43" s="15" t="str">
        <f t="shared" si="5"/>
        <v>-</v>
      </c>
      <c r="L43" s="14" t="str">
        <f t="shared" si="8"/>
        <v>-</v>
      </c>
      <c r="M43" s="14" t="str">
        <f t="shared" si="8"/>
        <v>-</v>
      </c>
      <c r="N43" s="14" t="str">
        <f t="shared" si="8"/>
        <v>-</v>
      </c>
      <c r="O43" s="14" t="str">
        <f t="shared" si="8"/>
        <v>-</v>
      </c>
      <c r="P43" s="14" t="str">
        <f t="shared" si="8"/>
        <v>-</v>
      </c>
      <c r="Q43" s="29" t="str">
        <f t="shared" si="8"/>
        <v>-</v>
      </c>
      <c r="R43" s="34" t="str">
        <f t="shared" si="3"/>
        <v/>
      </c>
      <c r="S43" s="35" t="str">
        <f t="shared" si="4"/>
        <v>-</v>
      </c>
    </row>
    <row r="44" spans="1:19" x14ac:dyDescent="0.2">
      <c r="A44" s="10"/>
      <c r="B44" s="11">
        <v>44428</v>
      </c>
      <c r="C44" s="12"/>
      <c r="D44" s="13">
        <f t="shared" si="1"/>
        <v>44458</v>
      </c>
      <c r="E44" s="13">
        <v>44473</v>
      </c>
      <c r="F44" s="44">
        <v>44476</v>
      </c>
      <c r="G44" s="14">
        <v>5000000</v>
      </c>
      <c r="H44" s="14"/>
      <c r="I44" s="14"/>
      <c r="J44" s="26">
        <f t="shared" si="2"/>
        <v>5000000</v>
      </c>
      <c r="K44" s="15">
        <f t="shared" si="5"/>
        <v>48</v>
      </c>
      <c r="L44" s="14" t="str">
        <f t="shared" si="8"/>
        <v>-</v>
      </c>
      <c r="M44" s="14" t="str">
        <f t="shared" si="8"/>
        <v>-</v>
      </c>
      <c r="N44" s="14" t="str">
        <f t="shared" si="8"/>
        <v>-</v>
      </c>
      <c r="O44" s="14">
        <f t="shared" si="8"/>
        <v>5000000</v>
      </c>
      <c r="P44" s="14" t="str">
        <f t="shared" si="8"/>
        <v>-</v>
      </c>
      <c r="Q44" s="29" t="str">
        <f t="shared" si="8"/>
        <v>-</v>
      </c>
      <c r="R44" s="34" t="str">
        <f t="shared" si="3"/>
        <v/>
      </c>
      <c r="S44" s="35">
        <f t="shared" si="4"/>
        <v>5000000</v>
      </c>
    </row>
    <row r="45" spans="1:19" x14ac:dyDescent="0.2">
      <c r="A45" s="10"/>
      <c r="B45" s="11">
        <v>44434</v>
      </c>
      <c r="C45" s="12">
        <v>35550253.539999999</v>
      </c>
      <c r="D45" s="13">
        <f t="shared" si="1"/>
        <v>44464</v>
      </c>
      <c r="E45" s="13">
        <v>44479</v>
      </c>
      <c r="F45" s="44"/>
      <c r="G45" s="14"/>
      <c r="H45" s="14"/>
      <c r="I45" s="14"/>
      <c r="J45" s="26">
        <f t="shared" si="2"/>
        <v>0</v>
      </c>
      <c r="K45" s="56">
        <f t="shared" si="5"/>
        <v>-44434</v>
      </c>
      <c r="L45" s="14" t="str">
        <f t="shared" si="8"/>
        <v>-</v>
      </c>
      <c r="M45" s="14" t="str">
        <f t="shared" si="8"/>
        <v>-</v>
      </c>
      <c r="N45" s="14" t="str">
        <f t="shared" si="8"/>
        <v>-</v>
      </c>
      <c r="O45" s="14" t="str">
        <f t="shared" si="8"/>
        <v>-</v>
      </c>
      <c r="P45" s="14" t="str">
        <f t="shared" si="8"/>
        <v>-</v>
      </c>
      <c r="Q45" s="29" t="str">
        <f t="shared" si="8"/>
        <v>-</v>
      </c>
      <c r="R45" s="34">
        <f t="shared" si="3"/>
        <v>35550253.539999999</v>
      </c>
      <c r="S45" s="35" t="str">
        <f t="shared" si="4"/>
        <v>-</v>
      </c>
    </row>
    <row r="46" spans="1:19" x14ac:dyDescent="0.2">
      <c r="A46" s="10"/>
      <c r="B46" s="11">
        <v>44439</v>
      </c>
      <c r="C46" s="12">
        <v>6952888.0099999998</v>
      </c>
      <c r="D46" s="13">
        <f t="shared" si="1"/>
        <v>44469</v>
      </c>
      <c r="E46" s="13">
        <v>44484</v>
      </c>
      <c r="F46" s="44"/>
      <c r="G46" s="14"/>
      <c r="H46" s="14"/>
      <c r="I46" s="14"/>
      <c r="J46" s="26">
        <f t="shared" si="2"/>
        <v>0</v>
      </c>
      <c r="K46" s="56">
        <f t="shared" si="5"/>
        <v>-44439</v>
      </c>
      <c r="L46" s="14" t="str">
        <f t="shared" si="8"/>
        <v>-</v>
      </c>
      <c r="M46" s="14" t="str">
        <f t="shared" si="8"/>
        <v>-</v>
      </c>
      <c r="N46" s="14" t="str">
        <f t="shared" si="8"/>
        <v>-</v>
      </c>
      <c r="O46" s="14" t="str">
        <f t="shared" si="8"/>
        <v>-</v>
      </c>
      <c r="P46" s="14" t="str">
        <f t="shared" si="8"/>
        <v>-</v>
      </c>
      <c r="Q46" s="29" t="str">
        <f t="shared" si="8"/>
        <v>-</v>
      </c>
      <c r="R46" s="34">
        <f t="shared" si="3"/>
        <v>6952888.0099999998</v>
      </c>
      <c r="S46" s="35" t="str">
        <f t="shared" si="4"/>
        <v>-</v>
      </c>
    </row>
    <row r="47" spans="1:19" x14ac:dyDescent="0.2">
      <c r="A47" s="10"/>
      <c r="B47" s="11">
        <v>44442</v>
      </c>
      <c r="C47" s="12">
        <v>6911768.3799999999</v>
      </c>
      <c r="D47" s="13">
        <f t="shared" si="1"/>
        <v>44472</v>
      </c>
      <c r="E47" s="13">
        <v>44487</v>
      </c>
      <c r="F47" s="44"/>
      <c r="G47" s="14"/>
      <c r="H47" s="14"/>
      <c r="I47" s="14"/>
      <c r="J47" s="26">
        <f t="shared" si="2"/>
        <v>0</v>
      </c>
      <c r="K47" s="56">
        <f t="shared" si="5"/>
        <v>-44442</v>
      </c>
      <c r="L47" s="14" t="str">
        <f t="shared" si="8"/>
        <v>-</v>
      </c>
      <c r="M47" s="14" t="str">
        <f t="shared" si="8"/>
        <v>-</v>
      </c>
      <c r="N47" s="14" t="str">
        <f t="shared" si="8"/>
        <v>-</v>
      </c>
      <c r="O47" s="14" t="str">
        <f t="shared" si="8"/>
        <v>-</v>
      </c>
      <c r="P47" s="14" t="str">
        <f t="shared" si="8"/>
        <v>-</v>
      </c>
      <c r="Q47" s="29" t="str">
        <f t="shared" si="8"/>
        <v>-</v>
      </c>
      <c r="R47" s="34">
        <f t="shared" si="3"/>
        <v>6911768.3799999999</v>
      </c>
      <c r="S47" s="35" t="str">
        <f t="shared" si="4"/>
        <v>-</v>
      </c>
    </row>
    <row r="48" spans="1:19" ht="12" thickBot="1" x14ac:dyDescent="0.25">
      <c r="A48" s="10"/>
      <c r="B48" s="11">
        <v>44446</v>
      </c>
      <c r="C48" s="12"/>
      <c r="D48" s="13">
        <f t="shared" si="1"/>
        <v>44476</v>
      </c>
      <c r="E48" s="13">
        <v>44491</v>
      </c>
      <c r="F48" s="44"/>
      <c r="G48" s="14"/>
      <c r="H48" s="14"/>
      <c r="I48" s="14"/>
      <c r="J48" s="26">
        <f t="shared" si="2"/>
        <v>0</v>
      </c>
      <c r="K48" s="56">
        <f t="shared" si="5"/>
        <v>-44446</v>
      </c>
      <c r="L48" s="14" t="str">
        <f t="shared" si="8"/>
        <v>-</v>
      </c>
      <c r="M48" s="14" t="str">
        <f t="shared" si="8"/>
        <v>-</v>
      </c>
      <c r="N48" s="14" t="str">
        <f t="shared" si="8"/>
        <v>-</v>
      </c>
      <c r="O48" s="14" t="str">
        <f t="shared" si="8"/>
        <v>-</v>
      </c>
      <c r="P48" s="14" t="str">
        <f t="shared" si="8"/>
        <v>-</v>
      </c>
      <c r="Q48" s="29" t="str">
        <f t="shared" si="8"/>
        <v>-</v>
      </c>
      <c r="R48" s="58" t="str">
        <f t="shared" si="3"/>
        <v/>
      </c>
      <c r="S48" s="35" t="str">
        <f t="shared" si="4"/>
        <v>-</v>
      </c>
    </row>
    <row r="49" spans="1:19" ht="12" thickBot="1" x14ac:dyDescent="0.25">
      <c r="A49" s="10"/>
      <c r="B49" s="55">
        <v>44446</v>
      </c>
      <c r="C49" s="52"/>
      <c r="D49" s="13">
        <f t="shared" si="1"/>
        <v>44476</v>
      </c>
      <c r="E49" s="13"/>
      <c r="F49" s="54">
        <v>44449</v>
      </c>
      <c r="G49" s="51">
        <v>25000000</v>
      </c>
      <c r="H49" s="14"/>
      <c r="I49" s="14"/>
      <c r="J49" s="61">
        <f t="shared" si="2"/>
        <v>25000000</v>
      </c>
      <c r="K49" s="53">
        <f t="shared" si="5"/>
        <v>3</v>
      </c>
      <c r="L49" s="14">
        <f t="shared" si="8"/>
        <v>25000000</v>
      </c>
      <c r="M49" s="14" t="str">
        <f t="shared" si="8"/>
        <v>-</v>
      </c>
      <c r="N49" s="14" t="str">
        <f t="shared" si="8"/>
        <v>-</v>
      </c>
      <c r="O49" s="14" t="str">
        <f t="shared" si="8"/>
        <v>-</v>
      </c>
      <c r="P49" s="14" t="str">
        <f t="shared" si="8"/>
        <v>-</v>
      </c>
      <c r="Q49" s="29" t="str">
        <f t="shared" si="8"/>
        <v>-</v>
      </c>
      <c r="R49" s="60" t="str">
        <f t="shared" si="3"/>
        <v/>
      </c>
      <c r="S49" s="57" t="str">
        <f t="shared" si="4"/>
        <v>-</v>
      </c>
    </row>
    <row r="50" spans="1:19" x14ac:dyDescent="0.2">
      <c r="A50" s="10"/>
      <c r="B50" s="17"/>
      <c r="C50" s="12"/>
      <c r="D50" s="13" t="str">
        <f>IF(G50&gt;0,VALUE(#REF!),"")</f>
        <v/>
      </c>
      <c r="E50" s="13"/>
      <c r="F50" s="44"/>
      <c r="G50" s="14"/>
      <c r="H50" s="14"/>
      <c r="I50" s="14"/>
      <c r="J50" s="26"/>
      <c r="K50" s="15">
        <f t="shared" si="5"/>
        <v>0</v>
      </c>
      <c r="L50" s="14">
        <f t="shared" si="8"/>
        <v>0</v>
      </c>
      <c r="M50" s="14" t="str">
        <f t="shared" si="8"/>
        <v>-</v>
      </c>
      <c r="N50" s="14" t="str">
        <f t="shared" si="8"/>
        <v>-</v>
      </c>
      <c r="O50" s="14" t="str">
        <f t="shared" si="8"/>
        <v>-</v>
      </c>
      <c r="P50" s="14" t="str">
        <f t="shared" si="8"/>
        <v>-</v>
      </c>
      <c r="Q50" s="29" t="str">
        <f t="shared" si="8"/>
        <v>-</v>
      </c>
      <c r="R50" s="59" t="str">
        <f t="shared" si="3"/>
        <v/>
      </c>
      <c r="S50" s="35" t="str">
        <f t="shared" si="4"/>
        <v>-</v>
      </c>
    </row>
    <row r="51" spans="1:19" s="21" customFormat="1" x14ac:dyDescent="0.2">
      <c r="A51" s="18"/>
      <c r="B51" s="18"/>
      <c r="C51" s="19">
        <f>SUM(C6:C50)</f>
        <v>442513638.83000004</v>
      </c>
      <c r="D51" s="20"/>
      <c r="E51" s="20"/>
      <c r="F51" s="45"/>
      <c r="G51" s="19"/>
      <c r="H51" s="19"/>
      <c r="I51" s="19"/>
      <c r="J51" s="27">
        <f>SUM(J6:J50)</f>
        <v>366308206.65000004</v>
      </c>
      <c r="K51" s="20"/>
      <c r="L51" s="19"/>
      <c r="M51" s="19"/>
      <c r="N51" s="19"/>
      <c r="O51" s="19"/>
      <c r="P51" s="19"/>
      <c r="Q51" s="30"/>
      <c r="R51" s="28">
        <f>SUM(R6:R50)</f>
        <v>316897735.96000004</v>
      </c>
      <c r="S51" s="28">
        <f>SUM(S6:S50)</f>
        <v>304308206.64999998</v>
      </c>
    </row>
    <row r="53" spans="1:19" x14ac:dyDescent="0.2">
      <c r="S53" s="16"/>
    </row>
    <row r="54" spans="1:19" x14ac:dyDescent="0.2">
      <c r="S54" s="16"/>
    </row>
    <row r="64" spans="1:19" x14ac:dyDescent="0.2">
      <c r="A64" s="23"/>
      <c r="B64" s="23"/>
      <c r="C64" s="24"/>
      <c r="D64" s="25"/>
      <c r="E64" s="25"/>
      <c r="F64" s="25"/>
      <c r="G64" s="24"/>
      <c r="H64" s="24"/>
      <c r="I64" s="24"/>
      <c r="J64" s="24"/>
      <c r="K64" s="25"/>
      <c r="L64" s="25"/>
      <c r="M64" s="25"/>
      <c r="N64" s="25"/>
      <c r="O64" s="25"/>
      <c r="P64" s="25"/>
      <c r="Q64" s="25"/>
    </row>
    <row r="65" spans="1:17" x14ac:dyDescent="0.2">
      <c r="A65" s="23"/>
      <c r="B65" s="23"/>
      <c r="C65" s="24"/>
      <c r="D65" s="25"/>
      <c r="E65" s="25"/>
      <c r="F65" s="25"/>
      <c r="K65" s="25"/>
      <c r="L65" s="25"/>
      <c r="M65" s="25"/>
      <c r="N65" s="25"/>
      <c r="O65" s="25"/>
      <c r="P65" s="24"/>
      <c r="Q65" s="25"/>
    </row>
    <row r="66" spans="1:17" x14ac:dyDescent="0.2">
      <c r="A66" s="23"/>
      <c r="B66" s="23"/>
      <c r="C66" s="24"/>
      <c r="D66" s="25"/>
      <c r="E66" s="25"/>
      <c r="F66" s="25"/>
      <c r="G66" s="24"/>
      <c r="H66" s="24"/>
      <c r="I66" s="24"/>
      <c r="J66" s="24"/>
      <c r="K66" s="25"/>
      <c r="L66" s="25"/>
      <c r="M66" s="25"/>
      <c r="N66" s="25"/>
      <c r="O66" s="25"/>
      <c r="P66" s="25"/>
      <c r="Q66" s="25"/>
    </row>
    <row r="67" spans="1:17" x14ac:dyDescent="0.2">
      <c r="A67" s="23"/>
      <c r="B67" s="23"/>
      <c r="C67" s="24"/>
      <c r="D67" s="25"/>
      <c r="E67" s="25"/>
      <c r="F67" s="25"/>
      <c r="G67" s="24"/>
      <c r="H67" s="24"/>
      <c r="I67" s="24"/>
      <c r="J67" s="24"/>
      <c r="K67" s="25"/>
      <c r="L67" s="25"/>
      <c r="M67" s="25"/>
      <c r="N67" s="25"/>
      <c r="O67" s="25"/>
      <c r="P67" s="25"/>
      <c r="Q67" s="25"/>
    </row>
  </sheetData>
  <pageMargins left="0.75" right="0.75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Дебиторка</vt:lpstr>
      <vt:lpstr>период_отсрочки</vt:lpstr>
      <vt:lpstr>сумма_оплаты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a_kostrov</dc:creator>
  <cp:lastModifiedBy>Дворец Никита Никитович</cp:lastModifiedBy>
  <dcterms:created xsi:type="dcterms:W3CDTF">2015-04-02T08:05:20Z</dcterms:created>
  <dcterms:modified xsi:type="dcterms:W3CDTF">2021-09-13T11:45:50Z</dcterms:modified>
</cp:coreProperties>
</file>