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15" i="1" l="1" a="1"/>
  <c r="P15" i="1" s="1"/>
  <c r="P16" i="1" a="1"/>
  <c r="P16" i="1"/>
  <c r="P17" i="1" a="1"/>
  <c r="P17" i="1" s="1"/>
  <c r="P18" i="1" a="1"/>
  <c r="P18" i="1"/>
  <c r="P19" i="1" a="1"/>
  <c r="P19" i="1" s="1"/>
  <c r="P20" i="1" a="1"/>
  <c r="P20" i="1"/>
  <c r="P21" i="1" a="1"/>
  <c r="P21" i="1" s="1"/>
  <c r="P22" i="1" a="1"/>
  <c r="P22" i="1"/>
  <c r="P23" i="1" a="1"/>
  <c r="P23" i="1" s="1"/>
  <c r="P24" i="1" a="1"/>
  <c r="P24" i="1"/>
  <c r="P25" i="1" a="1"/>
  <c r="P25" i="1" s="1"/>
  <c r="P26" i="1" a="1"/>
  <c r="P26" i="1" s="1"/>
  <c r="P27" i="1" a="1"/>
  <c r="P27" i="1" s="1"/>
  <c r="P14" i="1" a="1"/>
  <c r="P14" i="1" s="1"/>
  <c r="P13" i="1" a="1"/>
  <c r="P13" i="1" s="1"/>
  <c r="P11" i="1" a="1"/>
  <c r="P11" i="1" s="1"/>
  <c r="P12" i="1" a="1"/>
  <c r="P12" i="1"/>
  <c r="P10" i="1" a="1"/>
  <c r="P10" i="1" s="1"/>
  <c r="P5" i="1" a="1"/>
  <c r="P5" i="1" s="1"/>
  <c r="P6" i="1" a="1"/>
  <c r="P6" i="1"/>
  <c r="P7" i="1" a="1"/>
  <c r="P7" i="1" s="1"/>
  <c r="P8" i="1" a="1"/>
  <c r="P8" i="1" s="1"/>
  <c r="P9" i="1" a="1"/>
  <c r="P9" i="1" s="1"/>
  <c r="P4" i="1" a="1"/>
  <c r="P4" i="1" s="1"/>
  <c r="P3" i="1" a="1"/>
  <c r="P3" i="1" s="1"/>
  <c r="O4" i="1" l="1" a="1"/>
  <c r="O4" i="1" s="1"/>
  <c r="O5" i="1" a="1"/>
  <c r="O5" i="1"/>
  <c r="O6" i="1" a="1"/>
  <c r="O6" i="1"/>
  <c r="O7" i="1" a="1"/>
  <c r="O7" i="1"/>
  <c r="O8" i="1" a="1"/>
  <c r="O8" i="1"/>
  <c r="O9" i="1" a="1"/>
  <c r="O9" i="1"/>
  <c r="O10" i="1" a="1"/>
  <c r="O10" i="1"/>
  <c r="O11" i="1" a="1"/>
  <c r="O11" i="1"/>
  <c r="O12" i="1" a="1"/>
  <c r="O12" i="1"/>
  <c r="O13" i="1" a="1"/>
  <c r="O13" i="1"/>
  <c r="O14" i="1" a="1"/>
  <c r="O14" i="1"/>
  <c r="O15" i="1" a="1"/>
  <c r="O15" i="1"/>
  <c r="O16" i="1" a="1"/>
  <c r="O16" i="1"/>
  <c r="O17" i="1" a="1"/>
  <c r="O17" i="1"/>
  <c r="O18" i="1" a="1"/>
  <c r="O18" i="1"/>
  <c r="O19" i="1" a="1"/>
  <c r="O19" i="1"/>
  <c r="O20" i="1" a="1"/>
  <c r="O20" i="1"/>
  <c r="O21" i="1" a="1"/>
  <c r="O21" i="1"/>
  <c r="O22" i="1" a="1"/>
  <c r="O22" i="1"/>
  <c r="O23" i="1" a="1"/>
  <c r="O23" i="1"/>
  <c r="O24" i="1" a="1"/>
  <c r="O24" i="1" s="1"/>
  <c r="O25" i="1" a="1"/>
  <c r="O25" i="1"/>
  <c r="O26" i="1" a="1"/>
  <c r="O26" i="1"/>
  <c r="O27" i="1" a="1"/>
  <c r="O27" i="1"/>
  <c r="O3" i="1" a="1"/>
  <c r="O3" i="1" s="1"/>
  <c r="N4" i="1" a="1"/>
  <c r="N4" i="1" s="1"/>
  <c r="N5" i="1" a="1"/>
  <c r="N5" i="1"/>
  <c r="N6" i="1" a="1"/>
  <c r="N6" i="1" s="1"/>
  <c r="N7" i="1" a="1"/>
  <c r="N7" i="1"/>
  <c r="N8" i="1" a="1"/>
  <c r="N8" i="1" s="1"/>
  <c r="N9" i="1" a="1"/>
  <c r="N9" i="1"/>
  <c r="N10" i="1" a="1"/>
  <c r="N10" i="1" s="1"/>
  <c r="N11" i="1" a="1"/>
  <c r="N11" i="1"/>
  <c r="N12" i="1" a="1"/>
  <c r="N12" i="1" s="1"/>
  <c r="N13" i="1" a="1"/>
  <c r="N13" i="1"/>
  <c r="N14" i="1" a="1"/>
  <c r="N14" i="1" s="1"/>
  <c r="N15" i="1" a="1"/>
  <c r="N15" i="1"/>
  <c r="N16" i="1" a="1"/>
  <c r="N16" i="1" s="1"/>
  <c r="N17" i="1" a="1"/>
  <c r="N17" i="1"/>
  <c r="N18" i="1" a="1"/>
  <c r="N18" i="1" s="1"/>
  <c r="N19" i="1" a="1"/>
  <c r="N19" i="1"/>
  <c r="N20" i="1" a="1"/>
  <c r="N20" i="1" s="1"/>
  <c r="N21" i="1" a="1"/>
  <c r="N21" i="1"/>
  <c r="N22" i="1" a="1"/>
  <c r="N22" i="1" s="1"/>
  <c r="N23" i="1" a="1"/>
  <c r="N23" i="1"/>
  <c r="N24" i="1" a="1"/>
  <c r="N24" i="1" s="1"/>
  <c r="N25" i="1" a="1"/>
  <c r="N25" i="1" s="1"/>
  <c r="N26" i="1" a="1"/>
  <c r="N26" i="1" s="1"/>
  <c r="N27" i="1" a="1"/>
  <c r="N27" i="1" s="1"/>
  <c r="N3" i="1" a="1"/>
  <c r="N3" i="1" s="1"/>
  <c r="L26" i="1" l="1"/>
  <c r="L27" i="1"/>
  <c r="L7" i="1"/>
  <c r="L4" i="1"/>
  <c r="L5" i="1"/>
  <c r="L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3" i="1"/>
</calcChain>
</file>

<file path=xl/sharedStrings.xml><?xml version="1.0" encoding="utf-8"?>
<sst xmlns="http://schemas.openxmlformats.org/spreadsheetml/2006/main" count="104" uniqueCount="6">
  <si>
    <t>Приход</t>
  </si>
  <si>
    <t>Уход</t>
  </si>
  <si>
    <t>не зафиксирован</t>
  </si>
  <si>
    <t>Рабочий график</t>
  </si>
  <si>
    <t>8.00 - 17.00</t>
  </si>
  <si>
    <t>9.00 - 18.00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</si>
</sst>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h]:mm"/>
    <numFmt numFmtId="165" formatCode="[$-F400]h:mm:ss\ AM/PM"/>
    <numFmt numFmtId="166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</borders>
  <cellStyleXfs count="4">
    <xf numFmtId="0" fontId="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50">
    <xf numFmtId="0" fontId="0" fillId="0" borderId="0" xfId="0"/>
    <xf numFmtId="0" fontId="1" fillId="2" borderId="3" xfId="0" applyFont="1" applyFill="1" applyBorder="1" applyAlignment="1">
      <alignment horizontal="center"/>
    </xf>
    <xf numFmtId="20" fontId="1" fillId="0" borderId="0" xfId="0" applyNumberFormat="1" applyFont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0" fillId="0" borderId="15" xfId="0" applyBorder="1" applyAlignment="1">
      <alignment vertical="center"/>
    </xf>
    <xf numFmtId="20" fontId="3" fillId="3" borderId="16" xfId="0" applyNumberFormat="1" applyFont="1" applyFill="1" applyBorder="1" applyAlignment="1">
      <alignment horizontal="center" vertical="center"/>
    </xf>
    <xf numFmtId="20" fontId="3" fillId="3" borderId="7" xfId="0" applyNumberFormat="1" applyFont="1" applyFill="1" applyBorder="1" applyAlignment="1">
      <alignment horizontal="center" vertical="center"/>
    </xf>
    <xf numFmtId="20" fontId="3" fillId="3" borderId="16" xfId="1" applyNumberFormat="1" applyFont="1" applyFill="1" applyBorder="1" applyAlignment="1">
      <alignment horizontal="center" vertical="center"/>
    </xf>
    <xf numFmtId="20" fontId="3" fillId="3" borderId="7" xfId="1" applyNumberFormat="1" applyFont="1" applyFill="1" applyBorder="1" applyAlignment="1">
      <alignment horizontal="center" vertical="center"/>
    </xf>
    <xf numFmtId="20" fontId="4" fillId="3" borderId="16" xfId="2" applyNumberFormat="1" applyFont="1" applyFill="1" applyBorder="1" applyAlignment="1">
      <alignment horizontal="center" vertical="center"/>
    </xf>
    <xf numFmtId="20" fontId="3" fillId="3" borderId="7" xfId="2" applyNumberFormat="1" applyFont="1" applyFill="1" applyBorder="1" applyAlignment="1">
      <alignment horizontal="center" vertical="center"/>
    </xf>
    <xf numFmtId="20" fontId="3" fillId="3" borderId="16" xfId="2" applyNumberFormat="1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20" fontId="0" fillId="3" borderId="13" xfId="0" applyNumberFormat="1" applyFill="1" applyBorder="1" applyAlignment="1">
      <alignment horizontal="center" vertical="center"/>
    </xf>
    <xf numFmtId="20" fontId="3" fillId="3" borderId="9" xfId="0" applyNumberFormat="1" applyFont="1" applyFill="1" applyBorder="1" applyAlignment="1">
      <alignment horizontal="center" vertical="center"/>
    </xf>
    <xf numFmtId="20" fontId="0" fillId="3" borderId="18" xfId="0" applyNumberFormat="1" applyFill="1" applyBorder="1" applyAlignment="1">
      <alignment horizontal="center" vertical="center"/>
    </xf>
    <xf numFmtId="20" fontId="0" fillId="3" borderId="19" xfId="0" applyNumberFormat="1" applyFill="1" applyBorder="1" applyAlignment="1">
      <alignment horizontal="center" vertical="center"/>
    </xf>
    <xf numFmtId="20" fontId="3" fillId="3" borderId="8" xfId="2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20" fontId="3" fillId="3" borderId="10" xfId="1" applyNumberFormat="1" applyFont="1" applyFill="1" applyBorder="1" applyAlignment="1">
      <alignment horizontal="center" vertical="center"/>
    </xf>
    <xf numFmtId="20" fontId="3" fillId="3" borderId="9" xfId="1" applyNumberFormat="1" applyFont="1" applyFill="1" applyBorder="1" applyAlignment="1">
      <alignment horizontal="center" vertical="center"/>
    </xf>
    <xf numFmtId="20" fontId="3" fillId="3" borderId="10" xfId="2" applyNumberFormat="1" applyFont="1" applyFill="1" applyBorder="1" applyAlignment="1">
      <alignment horizontal="center" vertical="center"/>
    </xf>
    <xf numFmtId="20" fontId="3" fillId="3" borderId="9" xfId="2" applyNumberFormat="1" applyFont="1" applyFill="1" applyBorder="1" applyAlignment="1">
      <alignment horizontal="center" vertical="center"/>
    </xf>
    <xf numFmtId="20" fontId="3" fillId="3" borderId="12" xfId="1" applyNumberFormat="1" applyFont="1" applyFill="1" applyBorder="1" applyAlignment="1">
      <alignment horizontal="center" vertical="center"/>
    </xf>
    <xf numFmtId="20" fontId="3" fillId="3" borderId="11" xfId="0" applyNumberFormat="1" applyFont="1" applyFill="1" applyBorder="1" applyAlignment="1">
      <alignment horizontal="center" vertical="center"/>
    </xf>
    <xf numFmtId="20" fontId="0" fillId="3" borderId="21" xfId="0" applyNumberFormat="1" applyFill="1" applyBorder="1" applyAlignment="1">
      <alignment horizontal="center" vertical="center"/>
    </xf>
    <xf numFmtId="20" fontId="0" fillId="3" borderId="22" xfId="0" applyNumberFormat="1" applyFill="1" applyBorder="1" applyAlignment="1">
      <alignment horizontal="center" vertical="center"/>
    </xf>
    <xf numFmtId="20" fontId="3" fillId="3" borderId="13" xfId="2" applyNumberFormat="1" applyFont="1" applyFill="1" applyBorder="1" applyAlignment="1">
      <alignment horizontal="center" vertical="center"/>
    </xf>
    <xf numFmtId="20" fontId="3" fillId="3" borderId="0" xfId="2" applyNumberFormat="1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20" fontId="3" fillId="3" borderId="21" xfId="2" applyNumberFormat="1" applyFont="1" applyFill="1" applyBorder="1" applyAlignment="1">
      <alignment horizontal="center" vertical="center"/>
    </xf>
    <xf numFmtId="20" fontId="3" fillId="3" borderId="22" xfId="2" applyNumberFormat="1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20" fontId="0" fillId="3" borderId="6" xfId="0" applyNumberFormat="1" applyFill="1" applyBorder="1" applyAlignment="1">
      <alignment horizontal="center" vertical="center"/>
    </xf>
    <xf numFmtId="20" fontId="0" fillId="3" borderId="5" xfId="0" applyNumberFormat="1" applyFill="1" applyBorder="1" applyAlignment="1">
      <alignment horizontal="center" vertical="center"/>
    </xf>
    <xf numFmtId="20" fontId="3" fillId="3" borderId="6" xfId="2" applyNumberFormat="1" applyFont="1" applyFill="1" applyBorder="1" applyAlignment="1">
      <alignment horizontal="center" vertical="center"/>
    </xf>
    <xf numFmtId="20" fontId="3" fillId="3" borderId="5" xfId="2" applyNumberFormat="1" applyFont="1" applyFill="1" applyBorder="1" applyAlignment="1">
      <alignment horizontal="center" vertical="center"/>
    </xf>
    <xf numFmtId="20" fontId="0" fillId="3" borderId="0" xfId="0" applyNumberFormat="1" applyFill="1" applyBorder="1" applyAlignment="1">
      <alignment horizontal="center" vertical="center"/>
    </xf>
    <xf numFmtId="20" fontId="3" fillId="3" borderId="10" xfId="0" applyNumberFormat="1" applyFont="1" applyFill="1" applyBorder="1" applyAlignment="1">
      <alignment horizontal="center" vertical="center"/>
    </xf>
    <xf numFmtId="166" fontId="0" fillId="3" borderId="10" xfId="0" applyNumberFormat="1" applyFill="1" applyBorder="1" applyAlignment="1">
      <alignment horizontal="center" vertical="center"/>
    </xf>
    <xf numFmtId="166" fontId="0" fillId="3" borderId="9" xfId="0" applyNumberForma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20" fontId="3" fillId="3" borderId="12" xfId="2" applyNumberFormat="1" applyFont="1" applyFill="1" applyBorder="1" applyAlignment="1">
      <alignment horizontal="center" vertical="center"/>
    </xf>
    <xf numFmtId="20" fontId="3" fillId="3" borderId="18" xfId="2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6" fontId="0" fillId="4" borderId="0" xfId="0" applyNumberFormat="1" applyFill="1"/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P3" sqref="P3"/>
    </sheetView>
  </sheetViews>
  <sheetFormatPr defaultRowHeight="15" x14ac:dyDescent="0.25"/>
  <cols>
    <col min="1" max="1" width="17" customWidth="1"/>
    <col min="2" max="3" width="16.140625" bestFit="1" customWidth="1"/>
    <col min="4" max="5" width="18" bestFit="1" customWidth="1"/>
    <col min="6" max="11" width="16.140625" bestFit="1" customWidth="1"/>
    <col min="12" max="12" width="21.28515625" customWidth="1"/>
    <col min="16" max="16" width="12.140625" customWidth="1"/>
  </cols>
  <sheetData>
    <row r="1" spans="1:16" ht="15.75" thickBot="1" x14ac:dyDescent="0.3">
      <c r="A1" s="47" t="s">
        <v>3</v>
      </c>
      <c r="B1" s="45">
        <v>44452</v>
      </c>
      <c r="C1" s="46"/>
      <c r="D1" s="45">
        <v>44453</v>
      </c>
      <c r="E1" s="46"/>
      <c r="F1" s="45">
        <v>44454</v>
      </c>
      <c r="G1" s="46"/>
      <c r="H1" s="45">
        <v>44455</v>
      </c>
      <c r="I1" s="46"/>
      <c r="J1" s="45">
        <v>44456</v>
      </c>
      <c r="K1" s="46"/>
    </row>
    <row r="2" spans="1:16" ht="15.75" thickBot="1" x14ac:dyDescent="0.3">
      <c r="A2" s="48"/>
      <c r="B2" s="1" t="s">
        <v>0</v>
      </c>
      <c r="C2" s="1" t="s">
        <v>1</v>
      </c>
      <c r="D2" s="1" t="s">
        <v>0</v>
      </c>
      <c r="E2" s="1" t="s">
        <v>1</v>
      </c>
      <c r="F2" s="1" t="s">
        <v>0</v>
      </c>
      <c r="G2" s="1" t="s">
        <v>1</v>
      </c>
      <c r="H2" s="1" t="s">
        <v>0</v>
      </c>
      <c r="I2" s="1" t="s">
        <v>1</v>
      </c>
      <c r="J2" s="1" t="s">
        <v>0</v>
      </c>
      <c r="K2" s="1" t="s">
        <v>1</v>
      </c>
    </row>
    <row r="3" spans="1:16" x14ac:dyDescent="0.25">
      <c r="A3" s="5" t="s">
        <v>4</v>
      </c>
      <c r="B3" s="6" t="s">
        <v>2</v>
      </c>
      <c r="C3" s="7" t="s">
        <v>2</v>
      </c>
      <c r="D3" s="8">
        <v>0.33263888888888887</v>
      </c>
      <c r="E3" s="9">
        <v>0.72777777777777775</v>
      </c>
      <c r="F3" s="8">
        <v>0.31736111111111115</v>
      </c>
      <c r="G3" s="9">
        <v>0.70833333333333337</v>
      </c>
      <c r="H3" s="10">
        <v>0.33333333333333331</v>
      </c>
      <c r="I3" s="11">
        <v>0.71388888888888891</v>
      </c>
      <c r="J3" s="12">
        <v>0.33124999999999999</v>
      </c>
      <c r="K3" s="11">
        <v>0.66666666666666663</v>
      </c>
      <c r="L3" s="3" t="e">
        <f t="shared" ref="L3:L27" si="0">SUM(C3-B3-$A$28,E3-D3-$A$28,G3-F3-$A$28,I3-H3-$A$28,K3-J3-$A$29)</f>
        <v>#VALUE!</v>
      </c>
      <c r="N3" s="49">
        <f t="array" ref="N3">SUM(IFERROR((LEFTB(B$2:K$2)="У")*(B3:K3-A3:J3),))</f>
        <v>1.5020833333333334</v>
      </c>
      <c r="O3" s="49">
        <f t="array" ref="O3">SUM(IFERROR((LEFTB(B$2:K$2)="У")*(IF(B3:K3="",SUBSTITUTE(RIGHTB($A3,5),".",":")-(WEEKDAY(N(+A$1:J$1),2)=5)/24,B3:K3)-IF(A3:J3="",LEFTB($A3,4),A3:J3)),))</f>
        <v>1.5020833333333334</v>
      </c>
      <c r="P3" s="49" t="str">
        <f t="array" ref="P3">IF(O3&lt;SUM(IFERROR(((LEFTB(B$2:K$2)="У")*B3:K3&gt;0)*9-(WEEKDAY(N(+A$1:J$1),2)=5),))/24,"-","")&amp;TEXT(ABS(O3-SUM(IFERROR(((LEFTB(B$2:K$2)="У")*B3:K3&gt;0)*9-(WEEKDAY(N(+A$1:J$1),2)=5),))/24),"[ч]:мм:сс")</f>
        <v>1:03:00</v>
      </c>
    </row>
    <row r="4" spans="1:16" x14ac:dyDescent="0.25">
      <c r="A4" s="13" t="s">
        <v>5</v>
      </c>
      <c r="B4" s="14">
        <v>0.3756944444444445</v>
      </c>
      <c r="C4" s="15">
        <v>0.74930555555555556</v>
      </c>
      <c r="D4" s="16">
        <v>0.37083333333333335</v>
      </c>
      <c r="E4" s="17">
        <v>0.74930555555555556</v>
      </c>
      <c r="F4" s="16">
        <v>0.37152777777777773</v>
      </c>
      <c r="G4" s="17">
        <v>0.74930555555555556</v>
      </c>
      <c r="H4" s="18">
        <v>0.37013888888888885</v>
      </c>
      <c r="I4" s="11">
        <v>0.74930555555555556</v>
      </c>
      <c r="J4" s="16">
        <v>0.36319444444444443</v>
      </c>
      <c r="K4" s="17">
        <v>0.70763888888888893</v>
      </c>
      <c r="L4" s="3">
        <f t="shared" si="0"/>
        <v>2.0138888888888984E-2</v>
      </c>
      <c r="N4" s="49">
        <f t="array" ref="N4">SUM(IFERROR((LEFTB(B$2:K$2)="У")*(B4:K4-A4:J4),))</f>
        <v>1.8534722222222222</v>
      </c>
      <c r="O4" s="49">
        <f t="array" ref="O4">SUM(IFERROR((LEFTB(B$2:K$2)="У")*(IF(B4:K4="",SUBSTITUTE(RIGHTB($A4,5),".",":")-(WEEKDAY(N(+A$1:J$1),2)=5)/24,B4:K4)-IF(A4:J4="",LEFTB($A4,4),A4:J4)),))</f>
        <v>1.8534722222222222</v>
      </c>
      <c r="P4" s="49" t="str">
        <f t="array" ref="P4">IF(O4&lt;SUM(IFERROR(((LEFTB(B$2:K$2)="У")*B4:K4&gt;0)*9-(WEEKDAY(N(+A$1:J$1),2)=5),))/24,"-","")&amp;TEXT(ABS(O4-SUM(IFERROR(((LEFTB(B$2:K$2)="У")*B4:K4&gt;0)*9-(WEEKDAY(N(+A$1:J$1),2)=5),))/24),"[ч]:мм:сс")</f>
        <v>0:29:00</v>
      </c>
    </row>
    <row r="5" spans="1:16" x14ac:dyDescent="0.25">
      <c r="A5" s="19" t="s">
        <v>4</v>
      </c>
      <c r="B5" s="20" t="s">
        <v>2</v>
      </c>
      <c r="C5" s="21" t="s">
        <v>2</v>
      </c>
      <c r="D5" s="16" t="s">
        <v>2</v>
      </c>
      <c r="E5" s="17" t="s">
        <v>2</v>
      </c>
      <c r="F5" s="22" t="s">
        <v>2</v>
      </c>
      <c r="G5" s="23" t="s">
        <v>2</v>
      </c>
      <c r="H5" s="18" t="s">
        <v>2</v>
      </c>
      <c r="I5" s="11" t="s">
        <v>2</v>
      </c>
      <c r="J5" s="22" t="s">
        <v>2</v>
      </c>
      <c r="K5" s="23" t="s">
        <v>2</v>
      </c>
      <c r="L5" s="3" t="e">
        <f t="shared" si="0"/>
        <v>#VALUE!</v>
      </c>
      <c r="N5" s="49">
        <f t="array" ref="N5">SUM(IFERROR((LEFTB(B$2:K$2)="У")*(B5:K5-A5:J5),))</f>
        <v>0</v>
      </c>
      <c r="O5" s="49">
        <f t="array" ref="O5">SUM(IFERROR((LEFTB(B$2:K$2)="У")*(IF(B5:K5="",SUBSTITUTE(RIGHTB($A5,5),".",":")-(WEEKDAY(N(+A$1:J$1),2)=5)/24,B5:K5)-IF(A5:J5="",LEFTB($A5,4),A5:J5)),))</f>
        <v>0</v>
      </c>
      <c r="P5" s="49" t="str">
        <f t="array" ref="P5">IF(O5&lt;SUM(IFERROR(((LEFTB(B$2:K$2)="У")*B5:K5&gt;0)*9-(WEEKDAY(N(+A$1:J$1),2)=5),))/24,"-","")&amp;TEXT(ABS(O5-SUM(IFERROR(((LEFTB(B$2:K$2)="У")*B5:K5&gt;0)*9-(WEEKDAY(N(+A$1:J$1),2)=5),))/24),"[ч]:мм:сс")</f>
        <v>0:00:00</v>
      </c>
    </row>
    <row r="6" spans="1:16" x14ac:dyDescent="0.25">
      <c r="A6" s="19" t="s">
        <v>4</v>
      </c>
      <c r="B6" s="24">
        <v>0.3125</v>
      </c>
      <c r="C6" s="25">
        <v>0.70833333333333337</v>
      </c>
      <c r="D6" s="26">
        <v>0.30902777777777779</v>
      </c>
      <c r="E6" s="27">
        <v>0.70833333333333337</v>
      </c>
      <c r="F6" s="26">
        <v>0.32013888888888892</v>
      </c>
      <c r="G6" s="27">
        <v>0.7090277777777777</v>
      </c>
      <c r="H6" s="28">
        <v>0.29791666666666666</v>
      </c>
      <c r="I6" s="29">
        <v>0.70833333333333337</v>
      </c>
      <c r="J6" s="26">
        <v>0.31319444444444444</v>
      </c>
      <c r="K6" s="27">
        <v>0.66666666666666663</v>
      </c>
      <c r="L6" s="3">
        <f t="shared" si="0"/>
        <v>0.11458333333333331</v>
      </c>
      <c r="N6" s="49">
        <f t="array" ref="N6">SUM(IFERROR((LEFTB(B$2:K$2)="У")*(B6:K6-A6:J6),))</f>
        <v>1.9479166666666665</v>
      </c>
      <c r="O6" s="49">
        <f t="array" ref="O6">SUM(IFERROR((LEFTB(B$2:K$2)="У")*(IF(B6:K6="",SUBSTITUTE(RIGHTB($A6,5),".",":")-(WEEKDAY(N(+A$1:J$1),2)=5)/24,B6:K6)-IF(A6:J6="",LEFTB($A6,4),A6:J6)),))</f>
        <v>1.9479166666666665</v>
      </c>
      <c r="P6" s="49" t="str">
        <f t="array" ref="P6">IF(O6&lt;SUM(IFERROR(((LEFTB(B$2:K$2)="У")*B6:K6&gt;0)*9-(WEEKDAY(N(+A$1:J$1),2)=5),))/24,"-","")&amp;TEXT(ABS(O6-SUM(IFERROR(((LEFTB(B$2:K$2)="У")*B6:K6&gt;0)*9-(WEEKDAY(N(+A$1:J$1),2)=5),))/24),"[ч]:мм:сс")</f>
        <v>2:45:00</v>
      </c>
    </row>
    <row r="7" spans="1:16" x14ac:dyDescent="0.25">
      <c r="A7" s="30" t="s">
        <v>4</v>
      </c>
      <c r="B7" s="26" t="s">
        <v>2</v>
      </c>
      <c r="C7" s="27" t="s">
        <v>2</v>
      </c>
      <c r="D7" s="26" t="s">
        <v>2</v>
      </c>
      <c r="E7" s="27" t="s">
        <v>2</v>
      </c>
      <c r="F7" s="26" t="s">
        <v>2</v>
      </c>
      <c r="G7" s="27" t="s">
        <v>2</v>
      </c>
      <c r="H7" s="31" t="s">
        <v>2</v>
      </c>
      <c r="I7" s="32" t="s">
        <v>2</v>
      </c>
      <c r="J7" s="26" t="s">
        <v>2</v>
      </c>
      <c r="K7" s="27" t="s">
        <v>2</v>
      </c>
      <c r="L7" s="4" t="e">
        <f t="shared" si="0"/>
        <v>#VALUE!</v>
      </c>
      <c r="N7" s="49">
        <f t="array" ref="N7">SUM(IFERROR((LEFTB(B$2:K$2)="У")*(B7:K7-A7:J7),))</f>
        <v>0</v>
      </c>
      <c r="O7" s="49">
        <f t="array" ref="O7">SUM(IFERROR((LEFTB(B$2:K$2)="У")*(IF(B7:K7="",SUBSTITUTE(RIGHTB($A7,5),".",":")-(WEEKDAY(N(+A$1:J$1),2)=5)/24,B7:K7)-IF(A7:J7="",LEFTB($A7,4),A7:J7)),))</f>
        <v>0</v>
      </c>
      <c r="P7" s="49" t="str">
        <f t="array" ref="P7">IF(O7&lt;SUM(IFERROR(((LEFTB(B$2:K$2)="У")*B7:K7&gt;0)*9-(WEEKDAY(N(+A$1:J$1),2)=5),))/24,"-","")&amp;TEXT(ABS(O7-SUM(IFERROR(((LEFTB(B$2:K$2)="У")*B7:K7&gt;0)*9-(WEEKDAY(N(+A$1:J$1),2)=5),))/24),"[ч]:мм:сс")</f>
        <v>0:00:00</v>
      </c>
    </row>
    <row r="8" spans="1:16" x14ac:dyDescent="0.25">
      <c r="A8" s="33" t="s">
        <v>4</v>
      </c>
      <c r="B8" s="34">
        <v>0.33819444444444446</v>
      </c>
      <c r="C8" s="35">
        <v>0.73402777777777783</v>
      </c>
      <c r="D8" s="34">
        <v>0.33819444444444446</v>
      </c>
      <c r="E8" s="35">
        <v>0.70833333333333337</v>
      </c>
      <c r="F8" s="34">
        <v>0.33819444444444446</v>
      </c>
      <c r="G8" s="35">
        <v>0.70833333333333337</v>
      </c>
      <c r="H8" s="36">
        <v>0.33888888888888885</v>
      </c>
      <c r="I8" s="37">
        <v>0.73819444444444438</v>
      </c>
      <c r="J8" s="34">
        <v>0.33749999999999997</v>
      </c>
      <c r="K8" s="35">
        <v>0.66666666666666663</v>
      </c>
      <c r="L8" s="3">
        <f t="shared" si="0"/>
        <v>3.1250000000000056E-2</v>
      </c>
      <c r="N8" s="49">
        <f t="array" ref="N8">SUM(IFERROR((LEFTB(B$2:K$2)="У")*(B8:K8-A8:J8),))</f>
        <v>1.8645833333333333</v>
      </c>
      <c r="O8" s="49">
        <f t="array" ref="O8">SUM(IFERROR((LEFTB(B$2:K$2)="У")*(IF(B8:K8="",SUBSTITUTE(RIGHTB($A8,5),".",":")-(WEEKDAY(N(+A$1:J$1),2)=5)/24,B8:K8)-IF(A8:J8="",LEFTB($A8,4),A8:J8)),))</f>
        <v>1.8645833333333333</v>
      </c>
      <c r="P8" s="49" t="str">
        <f t="array" ref="P8">IF(O8&lt;SUM(IFERROR(((LEFTB(B$2:K$2)="У")*B8:K8&gt;0)*9-(WEEKDAY(N(+A$1:J$1),2)=5),))/24,"-","")&amp;TEXT(ABS(O8-SUM(IFERROR(((LEFTB(B$2:K$2)="У")*B8:K8&gt;0)*9-(WEEKDAY(N(+A$1:J$1),2)=5),))/24),"[ч]:мм:сс")</f>
        <v>0:45:00</v>
      </c>
    </row>
    <row r="9" spans="1:16" x14ac:dyDescent="0.25">
      <c r="A9" s="33" t="s">
        <v>4</v>
      </c>
      <c r="B9" s="14" t="s">
        <v>2</v>
      </c>
      <c r="C9" s="38" t="s">
        <v>2</v>
      </c>
      <c r="D9" s="14" t="s">
        <v>2</v>
      </c>
      <c r="E9" s="38" t="s">
        <v>2</v>
      </c>
      <c r="F9" s="14" t="s">
        <v>2</v>
      </c>
      <c r="G9" s="38" t="s">
        <v>2</v>
      </c>
      <c r="H9" s="18" t="s">
        <v>2</v>
      </c>
      <c r="I9" s="11" t="s">
        <v>2</v>
      </c>
      <c r="J9" s="14" t="s">
        <v>2</v>
      </c>
      <c r="K9" s="38" t="s">
        <v>2</v>
      </c>
      <c r="L9" s="3" t="e">
        <f t="shared" si="0"/>
        <v>#VALUE!</v>
      </c>
      <c r="N9" s="49">
        <f t="array" ref="N9">SUM(IFERROR((LEFTB(B$2:K$2)="У")*(B9:K9-A9:J9),))</f>
        <v>0</v>
      </c>
      <c r="O9" s="49">
        <f t="array" ref="O9">SUM(IFERROR((LEFTB(B$2:K$2)="У")*(IF(B9:K9="",SUBSTITUTE(RIGHTB($A9,5),".",":")-(WEEKDAY(N(+A$1:J$1),2)=5)/24,B9:K9)-IF(A9:J9="",LEFTB($A9,4),A9:J9)),))</f>
        <v>0</v>
      </c>
      <c r="P9" s="49" t="str">
        <f t="array" ref="P9">IF(O9&lt;SUM(IFERROR(((LEFTB(B$2:K$2)="У")*B9:K9&gt;0)*9-(WEEKDAY(N(+A$1:J$1),2)=5),))/24,"-","")&amp;TEXT(ABS(O9-SUM(IFERROR(((LEFTB(B$2:K$2)="У")*B9:K9&gt;0)*9-(WEEKDAY(N(+A$1:J$1),2)=5),))/24),"[ч]:мм:сс")</f>
        <v>0:00:00</v>
      </c>
    </row>
    <row r="10" spans="1:16" x14ac:dyDescent="0.25">
      <c r="A10" s="5" t="s">
        <v>4</v>
      </c>
      <c r="B10" s="20">
        <v>0.3347222222222222</v>
      </c>
      <c r="C10" s="15">
        <v>0.71527777777777779</v>
      </c>
      <c r="D10" s="39">
        <v>0.3354166666666667</v>
      </c>
      <c r="E10" s="15">
        <v>0.70833333333333337</v>
      </c>
      <c r="F10" s="39">
        <v>0.3347222222222222</v>
      </c>
      <c r="G10" s="15">
        <v>0.70972222222222225</v>
      </c>
      <c r="H10" s="18">
        <v>0.3347222222222222</v>
      </c>
      <c r="I10" s="11">
        <v>0.70833333333333337</v>
      </c>
      <c r="J10" s="39">
        <v>0.33958333333333335</v>
      </c>
      <c r="K10" s="15">
        <v>0.66666666666666663</v>
      </c>
      <c r="L10" s="3">
        <f t="shared" si="0"/>
        <v>-4.1666666666665408E-3</v>
      </c>
      <c r="N10" s="49">
        <f t="array" ref="N10">SUM(IFERROR((LEFTB(B$2:K$2)="У")*(B10:K10-A10:J10),))</f>
        <v>1.8291666666666666</v>
      </c>
      <c r="O10" s="49">
        <f t="array" ref="O10">SUM(IFERROR((LEFTB(B$2:K$2)="У")*(IF(B10:K10="",SUBSTITUTE(RIGHTB($A10,5),".",":")-(WEEKDAY(N(+A$1:J$1),2)=5)/24,B10:K10)-IF(A10:J10="",LEFTB($A10,4),A10:J10)),))</f>
        <v>1.8291666666666666</v>
      </c>
      <c r="P10" s="49" t="str">
        <f t="array" ref="P10">IF(O10&lt;SUM(IFERROR(((LEFTB(B$2:K$2)="У")*B10:K10&gt;0)*9-(WEEKDAY(N(+A$1:J$1),2)=5),))/24,"-","")&amp;TEXT(ABS(O10-SUM(IFERROR(((LEFTB(B$2:K$2)="У")*B10:K10&gt;0)*9-(WEEKDAY(N(+A$1:J$1),2)=5),))/24),"[ч]:мм:сс")</f>
        <v>-0:06:00</v>
      </c>
    </row>
    <row r="11" spans="1:16" x14ac:dyDescent="0.25">
      <c r="A11" s="33" t="s">
        <v>4</v>
      </c>
      <c r="B11" s="20">
        <v>0.36527777777777781</v>
      </c>
      <c r="C11" s="15">
        <v>0.75</v>
      </c>
      <c r="D11" s="39">
        <v>0.36249999999999999</v>
      </c>
      <c r="E11" s="15">
        <v>0.75</v>
      </c>
      <c r="F11" s="39">
        <v>0.3666666666666667</v>
      </c>
      <c r="G11" s="15">
        <v>0.75</v>
      </c>
      <c r="H11" s="18">
        <v>0.36527777777777781</v>
      </c>
      <c r="I11" s="11">
        <v>0.75</v>
      </c>
      <c r="J11" s="39">
        <v>0.3215277777777778</v>
      </c>
      <c r="K11" s="15">
        <v>0.67152777777777783</v>
      </c>
      <c r="L11" s="3">
        <f t="shared" si="0"/>
        <v>5.6944444444444409E-2</v>
      </c>
      <c r="N11" s="49">
        <f t="array" ref="N11">SUM(IFERROR((LEFTB(B$2:K$2)="У")*(B11:K11-A11:J11),))</f>
        <v>1.8902777777777777</v>
      </c>
      <c r="O11" s="49">
        <f t="array" ref="O11">SUM(IFERROR((LEFTB(B$2:K$2)="У")*(IF(B11:K11="",SUBSTITUTE(RIGHTB($A11,5),".",":")-(WEEKDAY(N(+A$1:J$1),2)=5)/24,B11:K11)-IF(A11:J11="",LEFTB($A11,4),A11:J11)),))</f>
        <v>1.8902777777777777</v>
      </c>
      <c r="P11" s="49" t="str">
        <f t="array" ref="P11">IF(O11&lt;SUM(IFERROR(((LEFTB(B$2:K$2)="У")*B11:K11&gt;0)*9-(WEEKDAY(N(+A$1:J$1),2)=5),))/24,"-","")&amp;TEXT(ABS(O11-SUM(IFERROR(((LEFTB(B$2:K$2)="У")*B11:K11&gt;0)*9-(WEEKDAY(N(+A$1:J$1),2)=5),))/24),"[ч]:мм:сс")</f>
        <v>1:22:00</v>
      </c>
    </row>
    <row r="12" spans="1:16" x14ac:dyDescent="0.25">
      <c r="A12" s="19" t="s">
        <v>4</v>
      </c>
      <c r="B12" s="20">
        <v>0.33611111111111108</v>
      </c>
      <c r="C12" s="15">
        <v>0.7104166666666667</v>
      </c>
      <c r="D12" s="39">
        <v>0.33819444444444446</v>
      </c>
      <c r="E12" s="15">
        <v>0.70833333333333337</v>
      </c>
      <c r="F12" s="39">
        <v>0.33611111111111108</v>
      </c>
      <c r="G12" s="15">
        <v>0.70833333333333337</v>
      </c>
      <c r="H12" s="18">
        <v>0.34027777777777773</v>
      </c>
      <c r="I12" s="11">
        <v>0.6381944444444444</v>
      </c>
      <c r="J12" s="39">
        <v>0.32847222222222222</v>
      </c>
      <c r="K12" s="15">
        <v>0.66666666666666663</v>
      </c>
      <c r="L12" s="3">
        <f t="shared" si="0"/>
        <v>-8.0555555555555436E-2</v>
      </c>
      <c r="N12" s="49">
        <f t="array" ref="N12">SUM(IFERROR((LEFTB(B$2:K$2)="У")*(B12:K12-A12:J12),))</f>
        <v>1.7527777777777778</v>
      </c>
      <c r="O12" s="49">
        <f t="array" ref="O12">SUM(IFERROR((LEFTB(B$2:K$2)="У")*(IF(B12:K12="",SUBSTITUTE(RIGHTB($A12,5),".",":")-(WEEKDAY(N(+A$1:J$1),2)=5)/24,B12:K12)-IF(A12:J12="",LEFTB($A12,4),A12:J12)),))</f>
        <v>1.7527777777777778</v>
      </c>
      <c r="P12" s="49" t="str">
        <f t="array" ref="P12">IF(O12&lt;SUM(IFERROR(((LEFTB(B$2:K$2)="У")*B12:K12&gt;0)*9-(WEEKDAY(N(+A$1:J$1),2)=5),))/24,"-","")&amp;TEXT(ABS(O12-SUM(IFERROR(((LEFTB(B$2:K$2)="У")*B12:K12&gt;0)*9-(WEEKDAY(N(+A$1:J$1),2)=5),))/24),"[ч]:мм:сс")</f>
        <v>-1:56:00</v>
      </c>
    </row>
    <row r="13" spans="1:16" x14ac:dyDescent="0.25">
      <c r="A13" s="5" t="s">
        <v>4</v>
      </c>
      <c r="B13" s="39">
        <v>0.33819444444444446</v>
      </c>
      <c r="C13" s="15">
        <v>0.70833333333333337</v>
      </c>
      <c r="D13" s="39">
        <v>0.33749999999999997</v>
      </c>
      <c r="E13" s="15">
        <v>0.70833333333333337</v>
      </c>
      <c r="F13" s="39">
        <v>0.33611111111111108</v>
      </c>
      <c r="G13" s="15">
        <v>0.60972222222222217</v>
      </c>
      <c r="H13" s="18" t="s">
        <v>2</v>
      </c>
      <c r="I13" s="11" t="s">
        <v>2</v>
      </c>
      <c r="J13" s="39">
        <v>0.33263888888888887</v>
      </c>
      <c r="K13" s="15">
        <v>0.66666666666666663</v>
      </c>
      <c r="L13" s="3" t="e">
        <f t="shared" si="0"/>
        <v>#VALUE!</v>
      </c>
      <c r="N13" s="49">
        <f t="array" ref="N13">SUM(IFERROR((LEFTB(B$2:K$2)="У")*(B13:K13-A13:J13),))</f>
        <v>1.3486111111111112</v>
      </c>
      <c r="O13" s="49">
        <f t="array" ref="O13">SUM(IFERROR((LEFTB(B$2:K$2)="У")*(IF(B13:K13="",SUBSTITUTE(RIGHTB($A13,5),".",":")-(WEEKDAY(N(+A$1:J$1),2)=5)/24,B13:K13)-IF(A13:J13="",LEFTB($A13,4),A13:J13)),))</f>
        <v>1.3486111111111112</v>
      </c>
      <c r="P13" s="49" t="str">
        <f t="array" ref="P13">IF(O13&lt;SUM(IFERROR(((LEFTB(B$2:K$2)="У")*B13:K13&gt;0)*9-(WEEKDAY(N(+A$1:J$1),2)=5),))/24,"-","")&amp;TEXT(ABS(O13-SUM(IFERROR(((LEFTB(B$2:K$2)="У")*B13:K13&gt;0)*9-(WEEKDAY(N(+A$1:J$1),2)=5),))/24),"[ч]:мм:сс")</f>
        <v>-2:38:00</v>
      </c>
    </row>
    <row r="14" spans="1:16" x14ac:dyDescent="0.25">
      <c r="A14" s="5" t="s">
        <v>4</v>
      </c>
      <c r="B14" s="39" t="s">
        <v>2</v>
      </c>
      <c r="C14" s="15" t="s">
        <v>2</v>
      </c>
      <c r="D14" s="39" t="s">
        <v>2</v>
      </c>
      <c r="E14" s="15" t="s">
        <v>2</v>
      </c>
      <c r="F14" s="39" t="s">
        <v>2</v>
      </c>
      <c r="G14" s="15" t="s">
        <v>2</v>
      </c>
      <c r="H14" s="18" t="s">
        <v>2</v>
      </c>
      <c r="I14" s="11" t="s">
        <v>2</v>
      </c>
      <c r="J14" s="39" t="s">
        <v>2</v>
      </c>
      <c r="K14" s="15" t="s">
        <v>2</v>
      </c>
      <c r="L14" s="3" t="e">
        <f t="shared" si="0"/>
        <v>#VALUE!</v>
      </c>
      <c r="N14" s="49">
        <f t="array" ref="N14">SUM(IFERROR((LEFTB(B$2:K$2)="У")*(B14:K14-A14:J14),))</f>
        <v>0</v>
      </c>
      <c r="O14" s="49">
        <f t="array" ref="O14">SUM(IFERROR((LEFTB(B$2:K$2)="У")*(IF(B14:K14="",SUBSTITUTE(RIGHTB($A14,5),".",":")-(WEEKDAY(N(+A$1:J$1),2)=5)/24,B14:K14)-IF(A14:J14="",LEFTB($A14,4),A14:J14)),))</f>
        <v>0</v>
      </c>
      <c r="P14" s="49" t="str">
        <f t="array" ref="P14">IF(O14&lt;SUM(IFERROR(((LEFTB(B$2:K$2)="У")*B14:K14&gt;0)*9-(WEEKDAY(N(+A$1:J$1),2)=5),))/24,"-","")&amp;TEXT(ABS(O14-SUM(IFERROR(((LEFTB(B$2:K$2)="У")*B14:K14&gt;0)*9-(WEEKDAY(N(+A$1:J$1),2)=5),))/24),"[ч]:мм:сс")</f>
        <v>0:00:00</v>
      </c>
    </row>
    <row r="15" spans="1:16" x14ac:dyDescent="0.25">
      <c r="A15" s="5" t="s">
        <v>4</v>
      </c>
      <c r="B15" s="39">
        <v>0.33749999999999997</v>
      </c>
      <c r="C15" s="15">
        <v>0.71736111111111101</v>
      </c>
      <c r="D15" s="39">
        <v>0.3354166666666667</v>
      </c>
      <c r="E15" s="15">
        <v>0.7090277777777777</v>
      </c>
      <c r="F15" s="39">
        <v>0.33402777777777781</v>
      </c>
      <c r="G15" s="15">
        <v>0.72777777777777775</v>
      </c>
      <c r="H15" s="18">
        <v>0.33263888888888887</v>
      </c>
      <c r="I15" s="11">
        <v>0.72013888888888899</v>
      </c>
      <c r="J15" s="39">
        <v>0.3347222222222222</v>
      </c>
      <c r="K15" s="15">
        <v>0.66666666666666663</v>
      </c>
      <c r="L15" s="3">
        <f t="shared" si="0"/>
        <v>3.3333333333333215E-2</v>
      </c>
      <c r="N15" s="49">
        <f t="array" ref="N15">SUM(IFERROR((LEFTB(B$2:K$2)="У")*(B15:K15-A15:J15),))</f>
        <v>1.8666666666666667</v>
      </c>
      <c r="O15" s="49">
        <f t="array" ref="O15">SUM(IFERROR((LEFTB(B$2:K$2)="У")*(IF(B15:K15="",SUBSTITUTE(RIGHTB($A15,5),".",":")-(WEEKDAY(N(+A$1:J$1),2)=5)/24,B15:K15)-IF(A15:J15="",LEFTB($A15,4),A15:J15)),))</f>
        <v>1.8666666666666667</v>
      </c>
      <c r="P15" s="49" t="str">
        <f t="array" ref="P15">IF(O15&lt;SUM(IFERROR(((LEFTB(B$2:K$2)="У")*B15:K15&gt;0)*9-(WEEKDAY(N(+A$1:J$1),2)=5),))/24,"-","")&amp;TEXT(ABS(O15-SUM(IFERROR(((LEFTB(B$2:K$2)="У")*B15:K15&gt;0)*9-(WEEKDAY(N(+A$1:J$1),2)=5),))/24),"[ч]:мм:сс")</f>
        <v>0:48:00</v>
      </c>
    </row>
    <row r="16" spans="1:16" x14ac:dyDescent="0.25">
      <c r="A16" s="5" t="s">
        <v>4</v>
      </c>
      <c r="B16" s="39">
        <v>0.33819444444444446</v>
      </c>
      <c r="C16" s="15">
        <v>0.71180555555555547</v>
      </c>
      <c r="D16" s="39">
        <v>0.33888888888888885</v>
      </c>
      <c r="E16" s="15">
        <v>0.71944444444444444</v>
      </c>
      <c r="F16" s="39">
        <v>0.35416666666666669</v>
      </c>
      <c r="G16" s="15">
        <v>0.70972222222222225</v>
      </c>
      <c r="H16" s="18">
        <v>0.36041666666666666</v>
      </c>
      <c r="I16" s="11">
        <v>0.7104166666666667</v>
      </c>
      <c r="J16" s="39">
        <v>0.34861111111111115</v>
      </c>
      <c r="K16" s="15">
        <v>0.67013888888888884</v>
      </c>
      <c r="L16" s="3">
        <f t="shared" si="0"/>
        <v>-5.2083333333333426E-2</v>
      </c>
      <c r="N16" s="49">
        <f t="array" ref="N16">SUM(IFERROR((LEFTB(B$2:K$2)="У")*(B16:K16-A16:J16),))</f>
        <v>1.78125</v>
      </c>
      <c r="O16" s="49">
        <f t="array" ref="O16">SUM(IFERROR((LEFTB(B$2:K$2)="У")*(IF(B16:K16="",SUBSTITUTE(RIGHTB($A16,5),".",":")-(WEEKDAY(N(+A$1:J$1),2)=5)/24,B16:K16)-IF(A16:J16="",LEFTB($A16,4),A16:J16)),))</f>
        <v>1.78125</v>
      </c>
      <c r="P16" s="49" t="str">
        <f t="array" ref="P16">IF(O16&lt;SUM(IFERROR(((LEFTB(B$2:K$2)="У")*B16:K16&gt;0)*9-(WEEKDAY(N(+A$1:J$1),2)=5),))/24,"-","")&amp;TEXT(ABS(O16-SUM(IFERROR(((LEFTB(B$2:K$2)="У")*B16:K16&gt;0)*9-(WEEKDAY(N(+A$1:J$1),2)=5),))/24),"[ч]:мм:сс")</f>
        <v>-1:15:00</v>
      </c>
    </row>
    <row r="17" spans="1:16" x14ac:dyDescent="0.25">
      <c r="A17" s="19" t="s">
        <v>4</v>
      </c>
      <c r="B17" s="39">
        <v>0.44722222222222219</v>
      </c>
      <c r="C17" s="15">
        <v>0.67569444444444438</v>
      </c>
      <c r="D17" s="39">
        <v>0.42777777777777781</v>
      </c>
      <c r="E17" s="15">
        <v>0.65902777777777777</v>
      </c>
      <c r="F17" s="39">
        <v>0.51250000000000007</v>
      </c>
      <c r="G17" s="15">
        <v>0.54375000000000007</v>
      </c>
      <c r="H17" s="18">
        <v>0.44027777777777777</v>
      </c>
      <c r="I17" s="11">
        <v>0.66527777777777775</v>
      </c>
      <c r="J17" s="40" t="s">
        <v>2</v>
      </c>
      <c r="K17" s="41" t="s">
        <v>2</v>
      </c>
      <c r="L17" s="3" t="e">
        <f t="shared" si="0"/>
        <v>#VALUE!</v>
      </c>
      <c r="N17" s="49">
        <f t="array" ref="N17">SUM(IFERROR((LEFTB(B$2:K$2)="У")*(B17:K17-A17:J17),))</f>
        <v>0.71597222222222212</v>
      </c>
      <c r="O17" s="49">
        <f t="array" ref="O17">SUM(IFERROR((LEFTB(B$2:K$2)="У")*(IF(B17:K17="",SUBSTITUTE(RIGHTB($A17,5),".",":")-(WEEKDAY(N(+A$1:J$1),2)=5)/24,B17:K17)-IF(A17:J17="",LEFTB($A17,4),A17:J17)),))</f>
        <v>0.71597222222222212</v>
      </c>
      <c r="P17" s="49" t="str">
        <f t="array" ref="P17">IF(O17&lt;SUM(IFERROR(((LEFTB(B$2:K$2)="У")*B17:K17&gt;0)*9-(WEEKDAY(N(+A$1:J$1),2)=5),))/24,"-","")&amp;TEXT(ABS(O17-SUM(IFERROR(((LEFTB(B$2:K$2)="У")*B17:K17&gt;0)*9-(WEEKDAY(N(+A$1:J$1),2)=5),))/24),"[ч]:мм:сс")</f>
        <v>-18:49:00</v>
      </c>
    </row>
    <row r="18" spans="1:16" x14ac:dyDescent="0.25">
      <c r="A18" s="5" t="s">
        <v>4</v>
      </c>
      <c r="B18" s="39">
        <v>0.3888888888888889</v>
      </c>
      <c r="C18" s="15">
        <v>0.77986111111111101</v>
      </c>
      <c r="D18" s="39" t="s">
        <v>2</v>
      </c>
      <c r="E18" s="15" t="s">
        <v>2</v>
      </c>
      <c r="F18" s="39" t="s">
        <v>2</v>
      </c>
      <c r="G18" s="15" t="s">
        <v>2</v>
      </c>
      <c r="H18" s="18" t="s">
        <v>2</v>
      </c>
      <c r="I18" s="11" t="s">
        <v>2</v>
      </c>
      <c r="J18" s="39">
        <v>0.38680555555555557</v>
      </c>
      <c r="K18" s="15">
        <v>0.71111111111111114</v>
      </c>
      <c r="L18" s="3" t="e">
        <f t="shared" si="0"/>
        <v>#VALUE!</v>
      </c>
      <c r="N18" s="49">
        <f t="array" ref="N18">SUM(IFERROR((LEFTB(B$2:K$2)="У")*(B18:K18-A18:J18),))</f>
        <v>0.71527777777777768</v>
      </c>
      <c r="O18" s="49">
        <f t="array" ref="O18">SUM(IFERROR((LEFTB(B$2:K$2)="У")*(IF(B18:K18="",SUBSTITUTE(RIGHTB($A18,5),".",":")-(WEEKDAY(N(+A$1:J$1),2)=5)/24,B18:K18)-IF(A18:J18="",LEFTB($A18,4),A18:J18)),))</f>
        <v>0.71527777777777768</v>
      </c>
      <c r="P18" s="49" t="str">
        <f t="array" ref="P18">IF(O18&lt;SUM(IFERROR(((LEFTB(B$2:K$2)="У")*B18:K18&gt;0)*9-(WEEKDAY(N(+A$1:J$1),2)=5),))/24,"-","")&amp;TEXT(ABS(O18-SUM(IFERROR(((LEFTB(B$2:K$2)="У")*B18:K18&gt;0)*9-(WEEKDAY(N(+A$1:J$1),2)=5),))/24),"[ч]:мм:сс")</f>
        <v>0:10:00</v>
      </c>
    </row>
    <row r="19" spans="1:16" x14ac:dyDescent="0.25">
      <c r="A19" s="19" t="s">
        <v>4</v>
      </c>
      <c r="B19" s="14" t="s">
        <v>2</v>
      </c>
      <c r="C19" s="15" t="s">
        <v>2</v>
      </c>
      <c r="D19" s="39" t="s">
        <v>2</v>
      </c>
      <c r="E19" s="15" t="s">
        <v>2</v>
      </c>
      <c r="F19" s="39" t="s">
        <v>2</v>
      </c>
      <c r="G19" s="15" t="s">
        <v>2</v>
      </c>
      <c r="H19" s="18" t="s">
        <v>2</v>
      </c>
      <c r="I19" s="11" t="s">
        <v>2</v>
      </c>
      <c r="J19" s="39" t="s">
        <v>2</v>
      </c>
      <c r="K19" s="15" t="s">
        <v>2</v>
      </c>
      <c r="L19" s="3" t="e">
        <f t="shared" si="0"/>
        <v>#VALUE!</v>
      </c>
      <c r="N19" s="49">
        <f t="array" ref="N19">SUM(IFERROR((LEFTB(B$2:K$2)="У")*(B19:K19-A19:J19),))</f>
        <v>0</v>
      </c>
      <c r="O19" s="49">
        <f t="array" ref="O19">SUM(IFERROR((LEFTB(B$2:K$2)="У")*(IF(B19:K19="",SUBSTITUTE(RIGHTB($A19,5),".",":")-(WEEKDAY(N(+A$1:J$1),2)=5)/24,B19:K19)-IF(A19:J19="",LEFTB($A19,4),A19:J19)),))</f>
        <v>0</v>
      </c>
      <c r="P19" s="49" t="str">
        <f t="array" ref="P19">IF(O19&lt;SUM(IFERROR(((LEFTB(B$2:K$2)="У")*B19:K19&gt;0)*9-(WEEKDAY(N(+A$1:J$1),2)=5),))/24,"-","")&amp;TEXT(ABS(O19-SUM(IFERROR(((LEFTB(B$2:K$2)="У")*B19:K19&gt;0)*9-(WEEKDAY(N(+A$1:J$1),2)=5),))/24),"[ч]:мм:сс")</f>
        <v>0:00:00</v>
      </c>
    </row>
    <row r="20" spans="1:16" x14ac:dyDescent="0.25">
      <c r="A20" s="19" t="s">
        <v>4</v>
      </c>
      <c r="B20" s="39">
        <v>0.32222222222222224</v>
      </c>
      <c r="C20" s="15">
        <v>0.7104166666666667</v>
      </c>
      <c r="D20" s="39">
        <v>0.32222222222222224</v>
      </c>
      <c r="E20" s="15">
        <v>0.70833333333333337</v>
      </c>
      <c r="F20" s="39">
        <v>0.3215277777777778</v>
      </c>
      <c r="G20" s="15">
        <v>0.70833333333333337</v>
      </c>
      <c r="H20" s="18">
        <v>0.3215277777777778</v>
      </c>
      <c r="I20" s="11">
        <v>0.70833333333333337</v>
      </c>
      <c r="J20" s="39" t="s">
        <v>2</v>
      </c>
      <c r="K20" s="15" t="s">
        <v>2</v>
      </c>
      <c r="L20" s="3" t="e">
        <f t="shared" si="0"/>
        <v>#VALUE!</v>
      </c>
      <c r="N20" s="49">
        <f t="array" ref="N20">SUM(IFERROR((LEFTB(B$2:K$2)="У")*(B20:K20-A20:J20),))</f>
        <v>1.5479166666666668</v>
      </c>
      <c r="O20" s="49">
        <f t="array" ref="O20">SUM(IFERROR((LEFTB(B$2:K$2)="У")*(IF(B20:K20="",SUBSTITUTE(RIGHTB($A20,5),".",":")-(WEEKDAY(N(+A$1:J$1),2)=5)/24,B20:K20)-IF(A20:J20="",LEFTB($A20,4),A20:J20)),))</f>
        <v>1.5479166666666668</v>
      </c>
      <c r="P20" s="49" t="str">
        <f t="array" ref="P20">IF(O20&lt;SUM(IFERROR(((LEFTB(B$2:K$2)="У")*B20:K20&gt;0)*9-(WEEKDAY(N(+A$1:J$1),2)=5),))/24,"-","")&amp;TEXT(ABS(O20-SUM(IFERROR(((LEFTB(B$2:K$2)="У")*B20:K20&gt;0)*9-(WEEKDAY(N(+A$1:J$1),2)=5),))/24),"[ч]:мм:сс")</f>
        <v>1:09:00</v>
      </c>
    </row>
    <row r="21" spans="1:16" x14ac:dyDescent="0.25">
      <c r="A21" s="5" t="s">
        <v>4</v>
      </c>
      <c r="B21" s="24">
        <v>0.35486111111111113</v>
      </c>
      <c r="C21" s="15">
        <v>0.83611111111111114</v>
      </c>
      <c r="D21" s="39">
        <v>0.41180555555555554</v>
      </c>
      <c r="E21" s="15">
        <v>0.76736111111111116</v>
      </c>
      <c r="F21" s="39">
        <v>0.33124999999999999</v>
      </c>
      <c r="G21" s="15">
        <v>0.75138888888888899</v>
      </c>
      <c r="H21" s="18">
        <v>0.3666666666666667</v>
      </c>
      <c r="I21" s="11">
        <v>0.78263888888888899</v>
      </c>
      <c r="J21" s="39" t="s">
        <v>2</v>
      </c>
      <c r="K21" s="15" t="s">
        <v>2</v>
      </c>
      <c r="L21" s="3" t="e">
        <f t="shared" si="0"/>
        <v>#VALUE!</v>
      </c>
      <c r="N21" s="49">
        <f t="array" ref="N21">SUM(IFERROR((LEFTB(B$2:K$2)="У")*(B21:K21-A21:J21),))</f>
        <v>1.6729166666666671</v>
      </c>
      <c r="O21" s="49">
        <f t="array" ref="O21">SUM(IFERROR((LEFTB(B$2:K$2)="У")*(IF(B21:K21="",SUBSTITUTE(RIGHTB($A21,5),".",":")-(WEEKDAY(N(+A$1:J$1),2)=5)/24,B21:K21)-IF(A21:J21="",LEFTB($A21,4),A21:J21)),))</f>
        <v>1.6729166666666671</v>
      </c>
      <c r="P21" s="49" t="str">
        <f t="array" ref="P21">IF(O21&lt;SUM(IFERROR(((LEFTB(B$2:K$2)="У")*B21:K21&gt;0)*9-(WEEKDAY(N(+A$1:J$1),2)=5),))/24,"-","")&amp;TEXT(ABS(O21-SUM(IFERROR(((LEFTB(B$2:K$2)="У")*B21:K21&gt;0)*9-(WEEKDAY(N(+A$1:J$1),2)=5),))/24),"[ч]:мм:сс")</f>
        <v>4:09:00</v>
      </c>
    </row>
    <row r="22" spans="1:16" x14ac:dyDescent="0.25">
      <c r="A22" s="19" t="s">
        <v>4</v>
      </c>
      <c r="B22" s="22">
        <v>0.32430555555555557</v>
      </c>
      <c r="C22" s="15">
        <v>0.70833333333333337</v>
      </c>
      <c r="D22" s="39">
        <v>0.33611111111111108</v>
      </c>
      <c r="E22" s="15">
        <v>0.70833333333333337</v>
      </c>
      <c r="F22" s="39">
        <v>0.32916666666666666</v>
      </c>
      <c r="G22" s="15">
        <v>0.70833333333333337</v>
      </c>
      <c r="H22" s="18">
        <v>0.3354166666666667</v>
      </c>
      <c r="I22" s="11">
        <v>0.70833333333333337</v>
      </c>
      <c r="J22" s="39" t="s">
        <v>2</v>
      </c>
      <c r="K22" s="15" t="s">
        <v>2</v>
      </c>
      <c r="L22" s="3" t="e">
        <f t="shared" si="0"/>
        <v>#VALUE!</v>
      </c>
      <c r="N22" s="49">
        <f t="array" ref="N22">SUM(IFERROR((LEFTB(B$2:K$2)="У")*(B22:K22-A22:J22),))</f>
        <v>1.5083333333333333</v>
      </c>
      <c r="O22" s="49">
        <f t="array" ref="O22">SUM(IFERROR((LEFTB(B$2:K$2)="У")*(IF(B22:K22="",SUBSTITUTE(RIGHTB($A22,5),".",":")-(WEEKDAY(N(+A$1:J$1),2)=5)/24,B22:K22)-IF(A22:J22="",LEFTB($A22,4),A22:J22)),))</f>
        <v>1.5083333333333333</v>
      </c>
      <c r="P22" s="49" t="str">
        <f t="array" ref="P22">IF(O22&lt;SUM(IFERROR(((LEFTB(B$2:K$2)="У")*B22:K22&gt;0)*9-(WEEKDAY(N(+A$1:J$1),2)=5),))/24,"-","")&amp;TEXT(ABS(O22-SUM(IFERROR(((LEFTB(B$2:K$2)="У")*B22:K22&gt;0)*9-(WEEKDAY(N(+A$1:J$1),2)=5),))/24),"[ч]:мм:сс")</f>
        <v>0:12:00</v>
      </c>
    </row>
    <row r="23" spans="1:16" x14ac:dyDescent="0.25">
      <c r="A23" s="5" t="s">
        <v>4</v>
      </c>
      <c r="B23" s="22">
        <v>0.3430555555555555</v>
      </c>
      <c r="C23" s="15">
        <v>0.71180555555555547</v>
      </c>
      <c r="D23" s="39">
        <v>0.35486111111111113</v>
      </c>
      <c r="E23" s="15">
        <v>0.70833333333333337</v>
      </c>
      <c r="F23" s="39">
        <v>0.34583333333333338</v>
      </c>
      <c r="G23" s="15">
        <v>0.70972222222222225</v>
      </c>
      <c r="H23" s="18">
        <v>0.35902777777777778</v>
      </c>
      <c r="I23" s="11">
        <v>0.70833333333333337</v>
      </c>
      <c r="J23" s="39">
        <v>0.3520833333333333</v>
      </c>
      <c r="K23" s="15">
        <v>0.66666666666666663</v>
      </c>
      <c r="L23" s="3">
        <f t="shared" si="0"/>
        <v>-8.3333333333333315E-2</v>
      </c>
      <c r="N23" s="49">
        <f t="array" ref="N23">SUM(IFERROR((LEFTB(B$2:K$2)="У")*(B23:K23-A23:J23),))</f>
        <v>1.75</v>
      </c>
      <c r="O23" s="49">
        <f t="array" ref="O23">SUM(IFERROR((LEFTB(B$2:K$2)="У")*(IF(B23:K23="",SUBSTITUTE(RIGHTB($A23,5),".",":")-(WEEKDAY(N(+A$1:J$1),2)=5)/24,B23:K23)-IF(A23:J23="",LEFTB($A23,4),A23:J23)),))</f>
        <v>1.75</v>
      </c>
      <c r="P23" s="49" t="str">
        <f t="array" ref="P23">IF(O23&lt;SUM(IFERROR(((LEFTB(B$2:K$2)="У")*B23:K23&gt;0)*9-(WEEKDAY(N(+A$1:J$1),2)=5),))/24,"-","")&amp;TEXT(ABS(O23-SUM(IFERROR(((LEFTB(B$2:K$2)="У")*B23:K23&gt;0)*9-(WEEKDAY(N(+A$1:J$1),2)=5),))/24),"[ч]:мм:сс")</f>
        <v>-2:00:00</v>
      </c>
    </row>
    <row r="24" spans="1:16" x14ac:dyDescent="0.25">
      <c r="A24" s="42" t="s">
        <v>4</v>
      </c>
      <c r="B24" s="22">
        <v>0.37361111111111112</v>
      </c>
      <c r="C24" s="15">
        <v>0.75</v>
      </c>
      <c r="D24" s="39">
        <v>0.375</v>
      </c>
      <c r="E24" s="15">
        <v>0.75347222222222221</v>
      </c>
      <c r="F24" s="39">
        <v>0.37152777777777773</v>
      </c>
      <c r="G24" s="15">
        <v>0.75555555555555554</v>
      </c>
      <c r="H24" s="18">
        <v>0.34513888888888888</v>
      </c>
      <c r="I24" s="11">
        <v>0.75486111111111109</v>
      </c>
      <c r="J24" s="39">
        <v>0.35486111111111113</v>
      </c>
      <c r="K24" s="15">
        <v>0.70972222222222225</v>
      </c>
      <c r="L24" s="3">
        <f t="shared" si="0"/>
        <v>7.0138888888888917E-2</v>
      </c>
      <c r="N24" s="49">
        <f t="array" ref="N24">SUM(IFERROR((LEFTB(B$2:K$2)="У")*(B24:K24-A24:J24),))</f>
        <v>1.9034722222222222</v>
      </c>
      <c r="O24" s="49">
        <f t="array" ref="O24">SUM(IFERROR((LEFTB(B$2:K$2)="У")*(IF(B24:K24="",SUBSTITUTE(RIGHTB($A24,5),".",":")-(WEEKDAY(N(+A$1:J$1),2)=5)/24,B24:K24)-IF(A24:J24="",LEFTB($A24,4),A24:J24)),))</f>
        <v>1.9034722222222222</v>
      </c>
      <c r="P24" s="49" t="str">
        <f t="array" ref="P24">IF(O24&lt;SUM(IFERROR(((LEFTB(B$2:K$2)="У")*B24:K24&gt;0)*9-(WEEKDAY(N(+A$1:J$1),2)=5),))/24,"-","")&amp;TEXT(ABS(O24-SUM(IFERROR(((LEFTB(B$2:K$2)="У")*B24:K24&gt;0)*9-(WEEKDAY(N(+A$1:J$1),2)=5),))/24),"[ч]:мм:сс")</f>
        <v>1:41:00</v>
      </c>
    </row>
    <row r="25" spans="1:16" x14ac:dyDescent="0.25">
      <c r="A25" s="19" t="s">
        <v>4</v>
      </c>
      <c r="B25" s="43">
        <v>0.33749999999999997</v>
      </c>
      <c r="C25" s="15">
        <v>0.72013888888888899</v>
      </c>
      <c r="D25" s="39">
        <v>0.33958333333333335</v>
      </c>
      <c r="E25" s="15">
        <v>0.72430555555555554</v>
      </c>
      <c r="F25" s="39">
        <v>0.33888888888888885</v>
      </c>
      <c r="G25" s="15">
        <v>0.72986111111111107</v>
      </c>
      <c r="H25" s="18">
        <v>0.33819444444444446</v>
      </c>
      <c r="I25" s="11">
        <v>0.72013888888888899</v>
      </c>
      <c r="J25" s="39">
        <v>0.34027777777777773</v>
      </c>
      <c r="K25" s="15">
        <v>0.66666666666666663</v>
      </c>
      <c r="L25" s="3">
        <f t="shared" si="0"/>
        <v>3.3333333333333548E-2</v>
      </c>
      <c r="N25" s="49">
        <f t="array" ref="N25">SUM(IFERROR((LEFTB(B$2:K$2)="У")*(B25:K25-A25:J25),))</f>
        <v>1.8666666666666667</v>
      </c>
      <c r="O25" s="49">
        <f t="array" ref="O25">SUM(IFERROR((LEFTB(B$2:K$2)="У")*(IF(B25:K25="",SUBSTITUTE(RIGHTB($A25,5),".",":")-(WEEKDAY(N(+A$1:J$1),2)=5)/24,B25:K25)-IF(A25:J25="",LEFTB($A25,4),A25:J25)),))</f>
        <v>1.8666666666666667</v>
      </c>
      <c r="P25" s="49" t="str">
        <f t="array" ref="P25">IF(O25&lt;SUM(IFERROR(((LEFTB(B$2:K$2)="У")*B25:K25&gt;0)*9-(WEEKDAY(N(+A$1:J$1),2)=5),))/24,"-","")&amp;TEXT(ABS(O25-SUM(IFERROR(((LEFTB(B$2:K$2)="У")*B25:K25&gt;0)*9-(WEEKDAY(N(+A$1:J$1),2)=5),))/24),"[ч]:мм:сс")</f>
        <v>0:48:00</v>
      </c>
    </row>
    <row r="26" spans="1:16" x14ac:dyDescent="0.25">
      <c r="A26" s="19" t="s">
        <v>4</v>
      </c>
      <c r="B26" s="43">
        <v>0.34097222222222223</v>
      </c>
      <c r="C26" s="15">
        <v>0.7104166666666667</v>
      </c>
      <c r="D26" s="39">
        <v>0.33958333333333335</v>
      </c>
      <c r="E26" s="15">
        <v>0.71875</v>
      </c>
      <c r="F26" s="39">
        <v>0.3347222222222222</v>
      </c>
      <c r="G26" s="15">
        <v>0.71111111111111114</v>
      </c>
      <c r="H26" s="18">
        <v>0.33819444444444446</v>
      </c>
      <c r="I26" s="11">
        <v>0.72291666666666676</v>
      </c>
      <c r="J26" s="39">
        <v>0.33749999999999997</v>
      </c>
      <c r="K26" s="15">
        <v>0.66666666666666663</v>
      </c>
      <c r="L26" s="3">
        <f t="shared" si="0"/>
        <v>5.5555555555557024E-3</v>
      </c>
      <c r="N26" s="49">
        <f t="array" ref="N26">SUM(IFERROR((LEFTB(B$2:K$2)="У")*(B26:K26-A26:J26),))</f>
        <v>1.838888888888889</v>
      </c>
      <c r="O26" s="49">
        <f t="array" ref="O26">SUM(IFERROR((LEFTB(B$2:K$2)="У")*(IF(B26:K26="",SUBSTITUTE(RIGHTB($A26,5),".",":")-(WEEKDAY(N(+A$1:J$1),2)=5)/24,B26:K26)-IF(A26:J26="",LEFTB($A26,4),A26:J26)),))</f>
        <v>1.838888888888889</v>
      </c>
      <c r="P26" s="49" t="str">
        <f t="array" ref="P26">IF(O26&lt;SUM(IFERROR(((LEFTB(B$2:K$2)="У")*B26:K26&gt;0)*9-(WEEKDAY(N(+A$1:J$1),2)=5),))/24,"-","")&amp;TEXT(ABS(O26-SUM(IFERROR(((LEFTB(B$2:K$2)="У")*B26:K26&gt;0)*9-(WEEKDAY(N(+A$1:J$1),2)=5),))/24),"[ч]:мм:сс")</f>
        <v>0:08:00</v>
      </c>
    </row>
    <row r="27" spans="1:16" x14ac:dyDescent="0.25">
      <c r="A27" s="42" t="s">
        <v>4</v>
      </c>
      <c r="B27" s="43">
        <v>0.3215277777777778</v>
      </c>
      <c r="C27" s="15">
        <v>0.70833333333333337</v>
      </c>
      <c r="D27" s="39">
        <v>0.32222222222222224</v>
      </c>
      <c r="E27" s="15">
        <v>0.70833333333333337</v>
      </c>
      <c r="F27" s="39">
        <v>0.31875000000000003</v>
      </c>
      <c r="G27" s="15">
        <v>0.70833333333333337</v>
      </c>
      <c r="H27" s="44">
        <v>0.32222222222222224</v>
      </c>
      <c r="I27" s="11">
        <v>0.70833333333333337</v>
      </c>
      <c r="J27" s="39">
        <v>0.31388888888888888</v>
      </c>
      <c r="K27" s="15">
        <v>0.66666666666666663</v>
      </c>
      <c r="L27" s="3">
        <f t="shared" si="0"/>
        <v>6.8055555555555591E-2</v>
      </c>
      <c r="N27" s="49">
        <f t="array" ref="N27">SUM(IFERROR((LEFTB(B$2:K$2)="У")*(B27:K27-A27:J27),))</f>
        <v>1.901388888888889</v>
      </c>
      <c r="O27" s="49">
        <f t="array" ref="O27">SUM(IFERROR((LEFTB(B$2:K$2)="У")*(IF(B27:K27="",SUBSTITUTE(RIGHTB($A27,5),".",":")-(WEEKDAY(N(+A$1:J$1),2)=5)/24,B27:K27)-IF(A27:J27="",LEFTB($A27,4),A27:J27)),))</f>
        <v>1.901388888888889</v>
      </c>
      <c r="P27" s="49" t="str">
        <f t="array" ref="P27">IF(O27&lt;SUM(IFERROR(((LEFTB(B$2:K$2)="У")*B27:K27&gt;0)*9-(WEEKDAY(N(+A$1:J$1),2)=5),))/24,"-","")&amp;TEXT(ABS(O27-SUM(IFERROR(((LEFTB(B$2:K$2)="У")*B27:K27&gt;0)*9-(WEEKDAY(N(+A$1:J$1),2)=5),))/24),"[ч]:мм:сс")</f>
        <v>1:38:00</v>
      </c>
    </row>
    <row r="28" spans="1:16" x14ac:dyDescent="0.25">
      <c r="A28" s="2">
        <v>0.375</v>
      </c>
    </row>
    <row r="29" spans="1:16" x14ac:dyDescent="0.25">
      <c r="A29" s="2">
        <v>0.33333333333333331</v>
      </c>
    </row>
  </sheetData>
  <mergeCells count="6"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2021-10-02T22:12:41Z</dcterms:modified>
</cp:coreProperties>
</file>