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user13\Desktop\"/>
    </mc:Choice>
  </mc:AlternateContent>
  <bookViews>
    <workbookView xWindow="375" yWindow="690" windowWidth="22755" windowHeight="11385" tabRatio="597"/>
  </bookViews>
  <sheets>
    <sheet name="прогноз" sheetId="4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43" l="1"/>
  <c r="F88" i="43"/>
  <c r="O29" i="43"/>
  <c r="D88" i="43"/>
  <c r="O64" i="43"/>
  <c r="O63" i="43"/>
  <c r="O62" i="43"/>
  <c r="O61" i="43"/>
  <c r="O60" i="43"/>
  <c r="O59" i="43"/>
  <c r="O58" i="43"/>
  <c r="O57" i="43"/>
  <c r="O56" i="43"/>
  <c r="O55" i="43"/>
  <c r="O54" i="43"/>
  <c r="O53" i="43"/>
  <c r="O52" i="43"/>
  <c r="O51" i="43"/>
  <c r="O50" i="43"/>
  <c r="O49" i="43"/>
  <c r="O48" i="43"/>
  <c r="O47" i="43"/>
  <c r="O46" i="43"/>
  <c r="O45" i="43"/>
  <c r="O44" i="43"/>
  <c r="O43" i="43"/>
  <c r="O42" i="43"/>
  <c r="O41" i="43"/>
  <c r="O40" i="43"/>
  <c r="O39" i="43"/>
  <c r="O38" i="43"/>
  <c r="O37" i="43"/>
  <c r="O36" i="43"/>
  <c r="O35" i="43"/>
  <c r="O34" i="43"/>
  <c r="O33" i="43"/>
  <c r="O32" i="43"/>
  <c r="O31" i="43"/>
  <c r="O30" i="43"/>
  <c r="P5" i="43"/>
  <c r="N5" i="43" l="1"/>
  <c r="N16" i="43"/>
  <c r="N15" i="43"/>
  <c r="N14" i="43"/>
  <c r="N13" i="43"/>
  <c r="N12" i="43"/>
  <c r="N11" i="43"/>
  <c r="N10" i="43"/>
  <c r="N9" i="43"/>
  <c r="N8" i="43"/>
  <c r="N7" i="43"/>
  <c r="N6" i="43"/>
  <c r="P16" i="43"/>
  <c r="O16" i="43"/>
  <c r="P15" i="43"/>
  <c r="O15" i="43"/>
  <c r="P14" i="43"/>
  <c r="O14" i="43"/>
  <c r="P13" i="43"/>
  <c r="O13" i="43"/>
  <c r="P12" i="43"/>
  <c r="O12" i="43"/>
  <c r="P11" i="43"/>
  <c r="O11" i="43"/>
  <c r="P10" i="43"/>
  <c r="O10" i="43"/>
  <c r="P9" i="43"/>
  <c r="O9" i="43"/>
  <c r="P8" i="43"/>
  <c r="O8" i="43"/>
  <c r="P7" i="43"/>
  <c r="O7" i="43"/>
  <c r="P6" i="43"/>
  <c r="O6" i="43"/>
  <c r="O5" i="43"/>
  <c r="P71" i="43" l="1" a="1"/>
  <c r="O71" i="43" l="1" a="1"/>
  <c r="L31" i="43"/>
  <c r="P77" i="43"/>
  <c r="P75" i="43"/>
  <c r="P73" i="43"/>
  <c r="P71" i="43"/>
  <c r="P76" i="43"/>
  <c r="P74" i="43"/>
  <c r="P72" i="43"/>
  <c r="N71" i="43" a="1"/>
  <c r="L30" i="43"/>
  <c r="L32" i="43"/>
  <c r="N76" i="43" l="1"/>
  <c r="N74" i="43"/>
  <c r="N72" i="43"/>
  <c r="N77" i="43"/>
  <c r="N75" i="43"/>
  <c r="N73" i="43"/>
  <c r="N71" i="43"/>
  <c r="O76" i="43"/>
  <c r="O74" i="43"/>
  <c r="O72" i="43"/>
  <c r="O77" i="43"/>
  <c r="O75" i="43"/>
  <c r="O73" i="43"/>
  <c r="O71" i="43"/>
  <c r="L20" i="43" a="1"/>
  <c r="L20" i="43" l="1"/>
  <c r="M20" i="43"/>
  <c r="G4" i="43" l="1"/>
  <c r="Q5" i="43" s="1"/>
  <c r="G54" i="43"/>
  <c r="Q55" i="43" s="1"/>
  <c r="G84" i="43"/>
  <c r="D84" i="43" s="1"/>
  <c r="G77" i="43"/>
  <c r="D77" i="43" s="1"/>
  <c r="G6" i="43"/>
  <c r="Q7" i="43" s="1"/>
  <c r="G43" i="43"/>
  <c r="Q44" i="43" s="1"/>
  <c r="G65" i="43"/>
  <c r="Q66" i="43" s="1"/>
  <c r="G28" i="43"/>
  <c r="Q29" i="43" s="1"/>
  <c r="G26" i="43"/>
  <c r="Q27" i="43" s="1"/>
  <c r="G5" i="43"/>
  <c r="Q6" i="43" s="1"/>
  <c r="G14" i="43"/>
  <c r="Q15" i="43" s="1"/>
  <c r="G24" i="43"/>
  <c r="Q25" i="43" s="1"/>
  <c r="G50" i="43"/>
  <c r="Q51" i="43" s="1"/>
  <c r="G67" i="43"/>
  <c r="Q68" i="43" s="1"/>
  <c r="G82" i="43"/>
  <c r="D82" i="43" s="1"/>
  <c r="G85" i="43"/>
  <c r="D85" i="43" s="1"/>
  <c r="G18" i="43"/>
  <c r="Q19" i="43" s="1"/>
  <c r="G47" i="43"/>
  <c r="Q48" i="43" s="1"/>
  <c r="G37" i="43"/>
  <c r="Q38" i="43" s="1"/>
  <c r="G61" i="43"/>
  <c r="Q62" i="43" s="1"/>
  <c r="G7" i="43"/>
  <c r="Q8" i="43" s="1"/>
  <c r="G29" i="43"/>
  <c r="Q30" i="43" s="1"/>
  <c r="G38" i="43"/>
  <c r="Q39" i="43" s="1"/>
  <c r="G76" i="43"/>
  <c r="G12" i="43"/>
  <c r="Q13" i="43" s="1"/>
  <c r="G21" i="43"/>
  <c r="Q22" i="43" s="1"/>
  <c r="G39" i="43"/>
  <c r="Q40" i="43" s="1"/>
  <c r="G70" i="43"/>
  <c r="Q71" i="43" s="1"/>
  <c r="G81" i="43"/>
  <c r="D81" i="43" s="1"/>
  <c r="G33" i="43"/>
  <c r="Q34" i="43" s="1"/>
  <c r="G35" i="43"/>
  <c r="Q36" i="43" s="1"/>
  <c r="G11" i="43"/>
  <c r="Q12" i="43" s="1"/>
  <c r="G31" i="43"/>
  <c r="Q32" i="43" s="1"/>
  <c r="G16" i="43"/>
  <c r="Q17" i="43" s="1"/>
  <c r="G78" i="43"/>
  <c r="D78" i="43" s="1"/>
  <c r="G25" i="43"/>
  <c r="Q26" i="43" s="1"/>
  <c r="G45" i="43"/>
  <c r="Q46" i="43" s="1"/>
  <c r="G64" i="43"/>
  <c r="Q65" i="43" s="1"/>
  <c r="G72" i="43"/>
  <c r="Q73" i="43" s="1"/>
  <c r="G40" i="43"/>
  <c r="Q41" i="43" s="1"/>
  <c r="G63" i="43"/>
  <c r="Q64" i="43" s="1"/>
  <c r="G10" i="43"/>
  <c r="Q11" i="43" s="1"/>
  <c r="G74" i="43"/>
  <c r="G48" i="43"/>
  <c r="Q49" i="43" s="1"/>
  <c r="G62" i="43"/>
  <c r="Q63" i="43" s="1"/>
  <c r="G80" i="43"/>
  <c r="D80" i="43" s="1"/>
  <c r="G49" i="43"/>
  <c r="Q50" i="43" s="1"/>
  <c r="G51" i="43"/>
  <c r="Q52" i="43" s="1"/>
  <c r="G22" i="43"/>
  <c r="Q23" i="43" s="1"/>
  <c r="G75" i="43"/>
  <c r="G86" i="43"/>
  <c r="D86" i="43" s="1"/>
  <c r="G42" i="43"/>
  <c r="Q43" i="43" s="1"/>
  <c r="G27" i="43"/>
  <c r="Q28" i="43" s="1"/>
  <c r="G44" i="43"/>
  <c r="Q45" i="43" s="1"/>
  <c r="G36" i="43"/>
  <c r="Q37" i="43" s="1"/>
  <c r="G13" i="43"/>
  <c r="Q14" i="43" s="1"/>
  <c r="G53" i="43"/>
  <c r="Q54" i="43" s="1"/>
  <c r="G9" i="43"/>
  <c r="Q10" i="43" s="1"/>
  <c r="G30" i="43"/>
  <c r="Q31" i="43" s="1"/>
  <c r="G68" i="43"/>
  <c r="Q69" i="43" s="1"/>
  <c r="G52" i="43"/>
  <c r="Q53" i="43" s="1"/>
  <c r="G46" i="43"/>
  <c r="Q47" i="43" s="1"/>
  <c r="G69" i="43"/>
  <c r="Q70" i="43" s="1"/>
  <c r="G15" i="43"/>
  <c r="Q16" i="43" s="1"/>
  <c r="G8" i="43"/>
  <c r="Q9" i="43" s="1"/>
  <c r="G55" i="43"/>
  <c r="Q56" i="43" s="1"/>
  <c r="G23" i="43"/>
  <c r="Q24" i="43" s="1"/>
  <c r="G56" i="43"/>
  <c r="Q57" i="43" s="1"/>
  <c r="G57" i="43"/>
  <c r="Q58" i="43" s="1"/>
  <c r="G58" i="43"/>
  <c r="Q59" i="43" s="1"/>
  <c r="G83" i="43"/>
  <c r="D83" i="43" s="1"/>
  <c r="G41" i="43"/>
  <c r="Q42" i="43" s="1"/>
  <c r="G34" i="43"/>
  <c r="Q35" i="43" s="1"/>
  <c r="G60" i="43"/>
  <c r="Q61" i="43" s="1"/>
  <c r="G87" i="43"/>
  <c r="D87" i="43" s="1"/>
  <c r="G71" i="43"/>
  <c r="Q72" i="43" s="1"/>
  <c r="G79" i="43"/>
  <c r="D79" i="43" s="1"/>
  <c r="G20" i="43"/>
  <c r="Q21" i="43" s="1"/>
  <c r="G59" i="43"/>
  <c r="Q60" i="43" s="1"/>
  <c r="G66" i="43"/>
  <c r="Q67" i="43" s="1"/>
  <c r="G73" i="43"/>
  <c r="Q74" i="43" s="1"/>
  <c r="G17" i="43"/>
  <c r="Q18" i="43" s="1"/>
  <c r="G32" i="43"/>
  <c r="Q33" i="43" s="1"/>
  <c r="G19" i="43"/>
  <c r="Q20" i="43" s="1"/>
  <c r="L21" i="43" a="1"/>
  <c r="D76" i="43" l="1"/>
  <c r="Q77" i="43" s="1"/>
  <c r="D74" i="43"/>
  <c r="Q75" i="43" s="1"/>
  <c r="D75" i="43"/>
  <c r="Q76" i="43" s="1"/>
  <c r="L21" i="43"/>
  <c r="M21" i="43"/>
  <c r="H23" i="43" l="1"/>
  <c r="R24" i="43" s="1"/>
  <c r="H7" i="43"/>
  <c r="R8" i="43" s="1"/>
  <c r="H66" i="43"/>
  <c r="R67" i="43" s="1"/>
  <c r="H17" i="43"/>
  <c r="R18" i="43" s="1"/>
  <c r="H28" i="43"/>
  <c r="R29" i="43" s="1"/>
  <c r="H36" i="43"/>
  <c r="R37" i="43" s="1"/>
  <c r="H11" i="43"/>
  <c r="R12" i="43" s="1"/>
  <c r="H34" i="43"/>
  <c r="R35" i="43" s="1"/>
  <c r="H45" i="43"/>
  <c r="R46" i="43" s="1"/>
  <c r="H87" i="43"/>
  <c r="E87" i="43" s="1"/>
  <c r="H61" i="43"/>
  <c r="R62" i="43" s="1"/>
  <c r="H53" i="43"/>
  <c r="R54" i="43" s="1"/>
  <c r="H59" i="43"/>
  <c r="R60" i="43" s="1"/>
  <c r="H51" i="43"/>
  <c r="R52" i="43" s="1"/>
  <c r="H12" i="43"/>
  <c r="R13" i="43" s="1"/>
  <c r="H55" i="43"/>
  <c r="R56" i="43" s="1"/>
  <c r="H9" i="43"/>
  <c r="R10" i="43" s="1"/>
  <c r="H64" i="43"/>
  <c r="R65" i="43" s="1"/>
  <c r="H15" i="43"/>
  <c r="R16" i="43" s="1"/>
  <c r="H6" i="43"/>
  <c r="R7" i="43" s="1"/>
  <c r="H62" i="43"/>
  <c r="R63" i="43" s="1"/>
  <c r="H79" i="43"/>
  <c r="E79" i="43" s="1"/>
  <c r="H8" i="43"/>
  <c r="R9" i="43" s="1"/>
  <c r="H75" i="43"/>
  <c r="E75" i="43" s="1"/>
  <c r="R76" i="43" s="1"/>
  <c r="H50" i="43"/>
  <c r="R51" i="43" s="1"/>
  <c r="H42" i="43"/>
  <c r="R43" i="43" s="1"/>
  <c r="H27" i="43"/>
  <c r="R28" i="43" s="1"/>
  <c r="H10" i="43"/>
  <c r="R11" i="43" s="1"/>
  <c r="H16" i="43"/>
  <c r="R17" i="43" s="1"/>
  <c r="H48" i="43"/>
  <c r="R49" i="43" s="1"/>
  <c r="H86" i="43"/>
  <c r="E86" i="43" s="1"/>
  <c r="H49" i="43"/>
  <c r="R50" i="43" s="1"/>
  <c r="H18" i="43"/>
  <c r="R19" i="43" s="1"/>
  <c r="H22" i="43"/>
  <c r="R23" i="43" s="1"/>
  <c r="H70" i="43"/>
  <c r="R71" i="43" s="1"/>
  <c r="H84" i="43"/>
  <c r="E84" i="43" s="1"/>
  <c r="H52" i="43"/>
  <c r="R53" i="43" s="1"/>
  <c r="H56" i="43"/>
  <c r="R57" i="43" s="1"/>
  <c r="H14" i="43"/>
  <c r="R15" i="43" s="1"/>
  <c r="H13" i="43"/>
  <c r="R14" i="43" s="1"/>
  <c r="H81" i="43"/>
  <c r="E81" i="43" s="1"/>
  <c r="H5" i="43"/>
  <c r="R6" i="43" s="1"/>
  <c r="H39" i="43"/>
  <c r="R40" i="43" s="1"/>
  <c r="H71" i="43"/>
  <c r="R72" i="43" s="1"/>
  <c r="H40" i="43"/>
  <c r="R41" i="43" s="1"/>
  <c r="H31" i="43"/>
  <c r="R32" i="43" s="1"/>
  <c r="H33" i="43"/>
  <c r="R34" i="43" s="1"/>
  <c r="H30" i="43"/>
  <c r="R31" i="43" s="1"/>
  <c r="H54" i="43"/>
  <c r="R55" i="43" s="1"/>
  <c r="H72" i="43"/>
  <c r="R73" i="43" s="1"/>
  <c r="H63" i="43"/>
  <c r="R64" i="43" s="1"/>
  <c r="H25" i="43"/>
  <c r="R26" i="43" s="1"/>
  <c r="H21" i="43"/>
  <c r="R22" i="43" s="1"/>
  <c r="H43" i="43"/>
  <c r="R44" i="43" s="1"/>
  <c r="H57" i="43"/>
  <c r="R58" i="43" s="1"/>
  <c r="H35" i="43"/>
  <c r="R36" i="43" s="1"/>
  <c r="H47" i="43"/>
  <c r="R48" i="43" s="1"/>
  <c r="H4" i="43"/>
  <c r="R5" i="43" s="1"/>
  <c r="H80" i="43"/>
  <c r="E80" i="43" s="1"/>
  <c r="H19" i="43"/>
  <c r="R20" i="43" s="1"/>
  <c r="H24" i="43"/>
  <c r="R25" i="43" s="1"/>
  <c r="H77" i="43"/>
  <c r="E77" i="43" s="1"/>
  <c r="H74" i="43"/>
  <c r="E74" i="43" s="1"/>
  <c r="R75" i="43" s="1"/>
  <c r="H85" i="43"/>
  <c r="E85" i="43" s="1"/>
  <c r="H58" i="43"/>
  <c r="R59" i="43" s="1"/>
  <c r="H29" i="43"/>
  <c r="R30" i="43" s="1"/>
  <c r="H78" i="43"/>
  <c r="E78" i="43" s="1"/>
  <c r="H65" i="43"/>
  <c r="R66" i="43" s="1"/>
  <c r="H41" i="43"/>
  <c r="R42" i="43" s="1"/>
  <c r="H44" i="43"/>
  <c r="R45" i="43" s="1"/>
  <c r="H82" i="43"/>
  <c r="E82" i="43" s="1"/>
  <c r="H73" i="43"/>
  <c r="R74" i="43" s="1"/>
  <c r="H38" i="43"/>
  <c r="R39" i="43" s="1"/>
  <c r="H37" i="43"/>
  <c r="R38" i="43" s="1"/>
  <c r="H76" i="43"/>
  <c r="E76" i="43" s="1"/>
  <c r="R77" i="43" s="1"/>
  <c r="H26" i="43"/>
  <c r="R27" i="43" s="1"/>
  <c r="H69" i="43"/>
  <c r="R70" i="43" s="1"/>
  <c r="H83" i="43"/>
  <c r="E83" i="43" s="1"/>
  <c r="H20" i="43"/>
  <c r="R21" i="43" s="1"/>
  <c r="H67" i="43"/>
  <c r="R68" i="43" s="1"/>
  <c r="H60" i="43"/>
  <c r="R61" i="43" s="1"/>
  <c r="H32" i="43"/>
  <c r="R33" i="43" s="1"/>
  <c r="H46" i="43"/>
  <c r="R47" i="43" s="1"/>
  <c r="H68" i="43"/>
  <c r="R69" i="43" s="1"/>
  <c r="L22" i="43" l="1" a="1"/>
  <c r="L22" i="43" s="1"/>
  <c r="M22" i="43" l="1"/>
  <c r="I28" i="43" s="1"/>
  <c r="S29" i="43" s="1"/>
  <c r="I76" i="43" l="1"/>
  <c r="F76" i="43" s="1"/>
  <c r="S77" i="43" s="1"/>
  <c r="I77" i="43"/>
  <c r="F77" i="43" s="1"/>
  <c r="I29" i="43"/>
  <c r="S30" i="43" s="1"/>
  <c r="I32" i="43"/>
  <c r="S33" i="43" s="1"/>
  <c r="I9" i="43"/>
  <c r="S10" i="43" s="1"/>
  <c r="I19" i="43"/>
  <c r="S20" i="43" s="1"/>
  <c r="I40" i="43"/>
  <c r="S41" i="43" s="1"/>
  <c r="I64" i="43"/>
  <c r="S65" i="43" s="1"/>
  <c r="I38" i="43"/>
  <c r="S39" i="43" s="1"/>
  <c r="I43" i="43"/>
  <c r="S44" i="43" s="1"/>
  <c r="I85" i="43"/>
  <c r="F85" i="43" s="1"/>
  <c r="I62" i="43"/>
  <c r="S63" i="43" s="1"/>
  <c r="I66" i="43"/>
  <c r="S67" i="43" s="1"/>
  <c r="I46" i="43"/>
  <c r="S47" i="43" s="1"/>
  <c r="I8" i="43"/>
  <c r="S9" i="43" s="1"/>
  <c r="I12" i="43"/>
  <c r="S13" i="43" s="1"/>
  <c r="I78" i="43"/>
  <c r="F78" i="43" s="1"/>
  <c r="I60" i="43"/>
  <c r="S61" i="43" s="1"/>
  <c r="I37" i="43"/>
  <c r="S38" i="43" s="1"/>
  <c r="I31" i="43"/>
  <c r="S32" i="43" s="1"/>
  <c r="I14" i="43"/>
  <c r="S15" i="43" s="1"/>
  <c r="I86" i="43"/>
  <c r="F86" i="43" s="1"/>
  <c r="I61" i="43"/>
  <c r="S62" i="43" s="1"/>
  <c r="I72" i="43"/>
  <c r="S73" i="43" s="1"/>
  <c r="I26" i="43"/>
  <c r="S27" i="43" s="1"/>
  <c r="I36" i="43"/>
  <c r="S37" i="43" s="1"/>
  <c r="I20" i="43"/>
  <c r="S21" i="43" s="1"/>
  <c r="I25" i="43"/>
  <c r="S26" i="43" s="1"/>
  <c r="I80" i="43"/>
  <c r="F80" i="43" s="1"/>
  <c r="I70" i="43"/>
  <c r="S71" i="43" s="1"/>
  <c r="I55" i="43"/>
  <c r="S56" i="43" s="1"/>
  <c r="I58" i="43"/>
  <c r="S59" i="43" s="1"/>
  <c r="I59" i="43"/>
  <c r="S60" i="43" s="1"/>
  <c r="I45" i="43"/>
  <c r="S46" i="43" s="1"/>
  <c r="I5" i="43"/>
  <c r="S6" i="43" s="1"/>
  <c r="I71" i="43"/>
  <c r="S72" i="43" s="1"/>
  <c r="I7" i="43"/>
  <c r="S8" i="43" s="1"/>
  <c r="I13" i="43"/>
  <c r="S14" i="43" s="1"/>
  <c r="I54" i="43"/>
  <c r="S55" i="43" s="1"/>
  <c r="I6" i="43"/>
  <c r="S7" i="43" s="1"/>
  <c r="I4" i="43"/>
  <c r="S5" i="43" s="1"/>
  <c r="I17" i="43"/>
  <c r="S18" i="43" s="1"/>
  <c r="I51" i="43"/>
  <c r="S52" i="43" s="1"/>
  <c r="I56" i="43"/>
  <c r="S57" i="43" s="1"/>
  <c r="I73" i="43"/>
  <c r="S74" i="43" s="1"/>
  <c r="I44" i="43"/>
  <c r="S45" i="43" s="1"/>
  <c r="I27" i="43"/>
  <c r="S28" i="43" s="1"/>
  <c r="I84" i="43"/>
  <c r="F84" i="43" s="1"/>
  <c r="I49" i="43"/>
  <c r="S50" i="43" s="1"/>
  <c r="I30" i="43"/>
  <c r="S31" i="43" s="1"/>
  <c r="I57" i="43"/>
  <c r="S58" i="43" s="1"/>
  <c r="I33" i="43"/>
  <c r="S34" i="43" s="1"/>
  <c r="I11" i="43"/>
  <c r="S12" i="43" s="1"/>
  <c r="I81" i="43"/>
  <c r="F81" i="43" s="1"/>
  <c r="I68" i="43"/>
  <c r="S69" i="43" s="1"/>
  <c r="I82" i="43"/>
  <c r="F82" i="43" s="1"/>
  <c r="I47" i="43"/>
  <c r="S48" i="43" s="1"/>
  <c r="I75" i="43"/>
  <c r="F75" i="43" s="1"/>
  <c r="S76" i="43" s="1"/>
  <c r="I41" i="43"/>
  <c r="S42" i="43" s="1"/>
  <c r="I48" i="43"/>
  <c r="S49" i="43" s="1"/>
  <c r="I23" i="43"/>
  <c r="S24" i="43" s="1"/>
  <c r="I24" i="43"/>
  <c r="S25" i="43" s="1"/>
  <c r="I21" i="43"/>
  <c r="S22" i="43" s="1"/>
  <c r="I10" i="43"/>
  <c r="S11" i="43" s="1"/>
  <c r="I65" i="43"/>
  <c r="S66" i="43" s="1"/>
  <c r="I69" i="43"/>
  <c r="S70" i="43" s="1"/>
  <c r="I79" i="43"/>
  <c r="F79" i="43" s="1"/>
  <c r="I35" i="43"/>
  <c r="S36" i="43" s="1"/>
  <c r="I39" i="43"/>
  <c r="S40" i="43" s="1"/>
  <c r="I16" i="43"/>
  <c r="S17" i="43" s="1"/>
  <c r="I53" i="43"/>
  <c r="S54" i="43" s="1"/>
  <c r="I34" i="43"/>
  <c r="S35" i="43" s="1"/>
  <c r="I67" i="43"/>
  <c r="S68" i="43" s="1"/>
  <c r="I63" i="43"/>
  <c r="S64" i="43" s="1"/>
  <c r="I50" i="43"/>
  <c r="S51" i="43" s="1"/>
  <c r="I74" i="43"/>
  <c r="F74" i="43" s="1"/>
  <c r="S75" i="43" s="1"/>
  <c r="I22" i="43"/>
  <c r="S23" i="43" s="1"/>
  <c r="I18" i="43"/>
  <c r="S19" i="43" s="1"/>
  <c r="I52" i="43"/>
  <c r="S53" i="43" s="1"/>
  <c r="I83" i="43"/>
  <c r="F83" i="43" s="1"/>
  <c r="I87" i="43"/>
  <c r="F87" i="43" s="1"/>
  <c r="I42" i="43"/>
  <c r="S43" i="43" s="1"/>
  <c r="I15" i="43"/>
  <c r="S16" i="43" s="1"/>
</calcChain>
</file>

<file path=xl/sharedStrings.xml><?xml version="1.0" encoding="utf-8"?>
<sst xmlns="http://schemas.openxmlformats.org/spreadsheetml/2006/main" count="30" uniqueCount="13">
  <si>
    <t>Объем продаж</t>
  </si>
  <si>
    <t>b</t>
  </si>
  <si>
    <t>а</t>
  </si>
  <si>
    <t>y = bx + a</t>
  </si>
  <si>
    <t>Значение тренда</t>
  </si>
  <si>
    <t>сред знач</t>
  </si>
  <si>
    <t>Индекс сезонности по месяцам</t>
  </si>
  <si>
    <t>Общий индекс сезонности</t>
  </si>
  <si>
    <t>Отклонение фактических продаж от тренда</t>
  </si>
  <si>
    <t>1</t>
  </si>
  <si>
    <t>2</t>
  </si>
  <si>
    <t>3</t>
  </si>
  <si>
    <t>Ед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</si>
</sst>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3F5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2">
    <xf numFmtId="0" fontId="0" fillId="0" borderId="0" xfId="0"/>
    <xf numFmtId="17" fontId="13" fillId="2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0" borderId="11" xfId="0" applyNumberFormat="1" applyBorder="1"/>
    <xf numFmtId="164" fontId="0" fillId="0" borderId="0" xfId="0" applyNumberFormat="1" applyBorder="1"/>
    <xf numFmtId="164" fontId="0" fillId="0" borderId="4" xfId="0" applyNumberFormat="1" applyBorder="1"/>
    <xf numFmtId="1" fontId="0" fillId="0" borderId="0" xfId="0" applyNumberFormat="1"/>
    <xf numFmtId="0" fontId="10" fillId="0" borderId="14" xfId="0" applyFont="1" applyBorder="1" applyAlignment="1">
      <alignment horizontal="center" vertical="center"/>
    </xf>
    <xf numFmtId="164" fontId="0" fillId="6" borderId="0" xfId="0" applyNumberFormat="1" applyFill="1" applyBorder="1"/>
    <xf numFmtId="164" fontId="0" fillId="6" borderId="4" xfId="0" applyNumberFormat="1" applyFill="1" applyBorder="1"/>
    <xf numFmtId="164" fontId="0" fillId="6" borderId="9" xfId="0" applyNumberFormat="1" applyFill="1" applyBorder="1"/>
    <xf numFmtId="164" fontId="0" fillId="6" borderId="10" xfId="0" applyNumberFormat="1" applyFill="1" applyBorder="1"/>
    <xf numFmtId="164" fontId="0" fillId="6" borderId="11" xfId="0" applyNumberFormat="1" applyFill="1" applyBorder="1"/>
    <xf numFmtId="164" fontId="0" fillId="6" borderId="13" xfId="0" applyNumberFormat="1" applyFill="1" applyBorder="1"/>
    <xf numFmtId="0" fontId="0" fillId="0" borderId="0" xfId="0"/>
    <xf numFmtId="17" fontId="13" fillId="2" borderId="14" xfId="0" applyNumberFormat="1" applyFont="1" applyFill="1" applyBorder="1" applyAlignment="1" applyProtection="1">
      <alignment horizontal="center" vertical="center"/>
      <protection locked="0"/>
    </xf>
    <xf numFmtId="49" fontId="9" fillId="3" borderId="2" xfId="2" applyNumberFormat="1" applyFill="1" applyBorder="1" applyAlignment="1">
      <alignment horizontal="center" vertical="center" wrapText="1"/>
    </xf>
    <xf numFmtId="164" fontId="0" fillId="0" borderId="3" xfId="0" applyNumberFormat="1" applyBorder="1"/>
    <xf numFmtId="164" fontId="0" fillId="0" borderId="8" xfId="0" applyNumberFormat="1" applyBorder="1"/>
    <xf numFmtId="164" fontId="0" fillId="0" borderId="7" xfId="0" applyNumberFormat="1" applyBorder="1"/>
    <xf numFmtId="49" fontId="9" fillId="0" borderId="0" xfId="2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2" fontId="0" fillId="0" borderId="0" xfId="0" applyNumberFormat="1" applyFill="1" applyBorder="1"/>
    <xf numFmtId="2" fontId="0" fillId="0" borderId="8" xfId="0" applyNumberFormat="1" applyFill="1" applyBorder="1"/>
    <xf numFmtId="2" fontId="0" fillId="0" borderId="3" xfId="0" applyNumberFormat="1" applyFill="1" applyBorder="1"/>
    <xf numFmtId="2" fontId="0" fillId="0" borderId="11" xfId="0" applyNumberFormat="1" applyFill="1" applyBorder="1"/>
    <xf numFmtId="2" fontId="0" fillId="0" borderId="7" xfId="0" applyNumberFormat="1" applyFill="1" applyBorder="1"/>
    <xf numFmtId="2" fontId="0" fillId="0" borderId="4" xfId="0" applyNumberFormat="1" applyFill="1" applyBorder="1"/>
    <xf numFmtId="164" fontId="0" fillId="0" borderId="0" xfId="0" applyNumberFormat="1" applyFill="1" applyBorder="1"/>
    <xf numFmtId="2" fontId="0" fillId="0" borderId="13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164" fontId="0" fillId="0" borderId="1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6" borderId="3" xfId="0" applyNumberFormat="1" applyFill="1" applyBorder="1"/>
    <xf numFmtId="164" fontId="0" fillId="6" borderId="8" xfId="0" applyNumberFormat="1" applyFill="1" applyBorder="1"/>
    <xf numFmtId="164" fontId="0" fillId="6" borderId="7" xfId="0" applyNumberFormat="1" applyFill="1" applyBorder="1"/>
    <xf numFmtId="164" fontId="0" fillId="0" borderId="11" xfId="0" applyNumberFormat="1" applyFill="1" applyBorder="1"/>
    <xf numFmtId="164" fontId="0" fillId="0" borderId="4" xfId="0" applyNumberFormat="1" applyFill="1" applyBorder="1"/>
    <xf numFmtId="0" fontId="10" fillId="0" borderId="1" xfId="0" applyFont="1" applyBorder="1" applyAlignment="1">
      <alignment horizontal="center" vertical="center"/>
    </xf>
    <xf numFmtId="49" fontId="9" fillId="3" borderId="1" xfId="2" applyNumberFormat="1" applyFill="1" applyBorder="1" applyAlignment="1">
      <alignment horizontal="center" vertical="center" wrapText="1"/>
    </xf>
    <xf numFmtId="2" fontId="7" fillId="0" borderId="3" xfId="9" applyNumberFormat="1" applyFill="1" applyBorder="1"/>
    <xf numFmtId="2" fontId="7" fillId="0" borderId="8" xfId="9" applyNumberFormat="1" applyFill="1" applyBorder="1"/>
    <xf numFmtId="2" fontId="7" fillId="0" borderId="7" xfId="9" applyNumberFormat="1" applyFill="1" applyBorder="1"/>
    <xf numFmtId="2" fontId="7" fillId="0" borderId="11" xfId="9" applyNumberFormat="1" applyFill="1" applyBorder="1"/>
    <xf numFmtId="2" fontId="7" fillId="0" borderId="0" xfId="9" applyNumberFormat="1" applyFill="1" applyBorder="1"/>
    <xf numFmtId="2" fontId="7" fillId="0" borderId="4" xfId="9" applyNumberFormat="1" applyFill="1" applyBorder="1"/>
    <xf numFmtId="0" fontId="10" fillId="0" borderId="1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49" fontId="1" fillId="3" borderId="2" xfId="2" applyNumberFormat="1" applyFont="1" applyFill="1" applyBorder="1" applyAlignment="1">
      <alignment horizontal="center" vertical="center" wrapText="1"/>
    </xf>
    <xf numFmtId="164" fontId="0" fillId="7" borderId="1" xfId="0" applyNumberFormat="1" applyFill="1" applyBorder="1"/>
    <xf numFmtId="164" fontId="0" fillId="7" borderId="14" xfId="0" applyNumberFormat="1" applyFill="1" applyBorder="1"/>
    <xf numFmtId="2" fontId="0" fillId="7" borderId="14" xfId="0" applyNumberFormat="1" applyFill="1" applyBorder="1"/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5" borderId="1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</cellXfs>
  <cellStyles count="16">
    <cellStyle name="Обычный" xfId="0" builtinId="0"/>
    <cellStyle name="Обычный 141" xfId="1"/>
    <cellStyle name="Обычный 141 2" xfId="4"/>
    <cellStyle name="Обычный 141 3" xfId="10"/>
    <cellStyle name="Обычный 2" xfId="9"/>
    <cellStyle name="Обычный 27 2 2 2" xfId="7"/>
    <cellStyle name="Обычный 3" xfId="12"/>
    <cellStyle name="Обычный 4" xfId="13"/>
    <cellStyle name="Обычный 47 2 3 2 2 2 3 2 2 2 2 2 2 2" xfId="3"/>
    <cellStyle name="Обычный 47 2 3 2 2 2 3 2 2 2 2 2 2 2 2" xfId="6"/>
    <cellStyle name="Обычный 5" xfId="14"/>
    <cellStyle name="Обычный 5 2 2 2 2 2 2 2 2 2 2 2 2" xfId="2"/>
    <cellStyle name="Обычный 5 2 2 2 2 2 2 2 2 2 2 2 2 2" xfId="5"/>
    <cellStyle name="Обычный 5 2 2 2 2 2 2 2 2 2 2 2 2 3" xfId="11"/>
    <cellStyle name="Обычный 6" xfId="15"/>
    <cellStyle name="Обычный 8 2 2 2 2 2 2 2 2 2 2 2" xfId="8"/>
  </cellStyles>
  <dxfs count="0"/>
  <tableStyles count="0" defaultTableStyle="TableStyleMedium2" defaultPivotStyle="PivotStyleLight16"/>
  <colors>
    <mruColors>
      <color rgb="FFFF8585"/>
      <color rgb="FFFFF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abSelected="1" zoomScale="40" zoomScaleNormal="40" workbookViewId="0">
      <selection activeCell="N6" sqref="N6"/>
    </sheetView>
  </sheetViews>
  <sheetFormatPr defaultRowHeight="15" outlineLevelCol="1" x14ac:dyDescent="0.25"/>
  <cols>
    <col min="1" max="1" width="6.28515625" style="15" bestFit="1" customWidth="1"/>
    <col min="2" max="2" width="11.140625" style="15" bestFit="1" customWidth="1"/>
    <col min="3" max="3" width="9.140625" style="15"/>
    <col min="4" max="4" width="11.140625" style="15" bestFit="1" customWidth="1"/>
    <col min="5" max="5" width="13.42578125" style="15" bestFit="1" customWidth="1"/>
    <col min="6" max="6" width="13" style="15" customWidth="1"/>
    <col min="7" max="7" width="11.42578125" style="15" customWidth="1" outlineLevel="1"/>
    <col min="8" max="8" width="14.7109375" style="15" customWidth="1" outlineLevel="1"/>
    <col min="9" max="9" width="11.42578125" style="15" customWidth="1" outlineLevel="1"/>
    <col min="10" max="10" width="9.140625" style="15"/>
    <col min="11" max="11" width="20.140625" style="15" bestFit="1" customWidth="1"/>
    <col min="12" max="13" width="10.28515625" style="15" bestFit="1" customWidth="1"/>
    <col min="14" max="14" width="10.5703125" style="15" bestFit="1" customWidth="1"/>
    <col min="15" max="15" width="10.28515625" style="15" bestFit="1" customWidth="1"/>
    <col min="16" max="16" width="12.28515625" style="15" bestFit="1" customWidth="1"/>
    <col min="17" max="17" width="10.5703125" style="15" bestFit="1" customWidth="1"/>
    <col min="18" max="18" width="9.140625" style="15"/>
    <col min="19" max="19" width="12.28515625" style="15" bestFit="1" customWidth="1"/>
    <col min="20" max="20" width="9.140625" style="15"/>
  </cols>
  <sheetData>
    <row r="1" spans="1:19" x14ac:dyDescent="0.25">
      <c r="D1" s="71" t="s">
        <v>0</v>
      </c>
      <c r="E1" s="71"/>
      <c r="F1" s="71"/>
    </row>
    <row r="2" spans="1:19" x14ac:dyDescent="0.25">
      <c r="D2" s="53" t="s">
        <v>12</v>
      </c>
      <c r="E2" s="53" t="s">
        <v>12</v>
      </c>
      <c r="F2" s="53" t="s">
        <v>12</v>
      </c>
      <c r="G2" s="64" t="s">
        <v>4</v>
      </c>
      <c r="H2" s="64"/>
      <c r="I2" s="64"/>
    </row>
    <row r="3" spans="1:19" x14ac:dyDescent="0.25">
      <c r="D3" s="54" t="s">
        <v>9</v>
      </c>
      <c r="E3" s="54" t="s">
        <v>10</v>
      </c>
      <c r="F3" s="54" t="s">
        <v>11</v>
      </c>
      <c r="G3" s="54" t="s">
        <v>9</v>
      </c>
      <c r="H3" s="54" t="s">
        <v>10</v>
      </c>
      <c r="I3" s="54" t="s">
        <v>11</v>
      </c>
      <c r="N3" s="64" t="s">
        <v>6</v>
      </c>
      <c r="O3" s="64"/>
      <c r="P3" s="64"/>
      <c r="Q3" s="64" t="s">
        <v>8</v>
      </c>
      <c r="R3" s="64"/>
      <c r="S3" s="64"/>
    </row>
    <row r="4" spans="1:19" ht="10.5" customHeight="1" x14ac:dyDescent="0.25">
      <c r="A4" s="61">
        <v>2016</v>
      </c>
      <c r="B4" s="2">
        <v>1</v>
      </c>
      <c r="C4" s="16">
        <v>42370</v>
      </c>
      <c r="D4" s="25">
        <v>700</v>
      </c>
      <c r="E4" s="24">
        <v>245</v>
      </c>
      <c r="F4" s="27">
        <v>198</v>
      </c>
      <c r="G4" s="5">
        <f t="shared" ref="G4:G35" si="0">$L$20*$B4+$M$20</f>
        <v>511.36619718309862</v>
      </c>
      <c r="H4" s="5">
        <f t="shared" ref="H4:H35" si="1">$L$21*$B4+$M$21</f>
        <v>476.42696177062379</v>
      </c>
      <c r="I4" s="6">
        <f t="shared" ref="I4:I35" si="2">$L$22*$B4+$M$22</f>
        <v>504.9939637826962</v>
      </c>
      <c r="N4" s="17" t="s">
        <v>9</v>
      </c>
      <c r="O4" s="17" t="s">
        <v>10</v>
      </c>
      <c r="P4" s="54" t="s">
        <v>11</v>
      </c>
      <c r="Q4" s="42" t="s">
        <v>9</v>
      </c>
      <c r="R4" s="42" t="s">
        <v>10</v>
      </c>
      <c r="S4" s="53" t="s">
        <v>11</v>
      </c>
    </row>
    <row r="5" spans="1:19" x14ac:dyDescent="0.25">
      <c r="A5" s="61"/>
      <c r="B5" s="2">
        <v>2</v>
      </c>
      <c r="C5" s="16">
        <v>42401</v>
      </c>
      <c r="D5" s="26">
        <v>735</v>
      </c>
      <c r="E5" s="23">
        <v>619</v>
      </c>
      <c r="F5" s="28">
        <v>730</v>
      </c>
      <c r="G5" s="5">
        <f t="shared" si="0"/>
        <v>511.11500306184939</v>
      </c>
      <c r="H5" s="5">
        <f t="shared" si="1"/>
        <v>477.0651036654711</v>
      </c>
      <c r="I5" s="6">
        <f t="shared" si="2"/>
        <v>505.90593998775262</v>
      </c>
      <c r="N5" s="18">
        <f t="shared" ref="N5:N16" si="3">(D40+D52)/AVERAGE(D$28:D$63)/3</f>
        <v>0.8455352046904997</v>
      </c>
      <c r="O5" s="19">
        <f t="shared" ref="O5:O16" si="4">(E40+E52)/AVERAGE(E$28:E$63)/3</f>
        <v>0.47627906976744189</v>
      </c>
      <c r="P5" s="20">
        <f t="shared" ref="P5:P16" si="5">(F40+F52)/AVERAGE(F$28:F$63)/3</f>
        <v>0.8731607775749114</v>
      </c>
      <c r="Q5" s="5">
        <f t="shared" ref="Q5:Q36" si="6">$D4/$G4</f>
        <v>1.3688820337675929</v>
      </c>
      <c r="R5" s="5">
        <f t="shared" ref="R5:R36" si="7">$E4/$H4</f>
        <v>0.51424461598366777</v>
      </c>
      <c r="S5" s="6">
        <f t="shared" ref="S5:S36" si="8">$F4/$I4</f>
        <v>0.3920838944625511</v>
      </c>
    </row>
    <row r="6" spans="1:19" x14ac:dyDescent="0.25">
      <c r="A6" s="61"/>
      <c r="B6" s="2">
        <v>3</v>
      </c>
      <c r="C6" s="16">
        <v>42430</v>
      </c>
      <c r="D6" s="26">
        <v>874</v>
      </c>
      <c r="E6" s="23">
        <v>593</v>
      </c>
      <c r="F6" s="28">
        <v>673</v>
      </c>
      <c r="G6" s="5">
        <f t="shared" si="0"/>
        <v>510.86380894060017</v>
      </c>
      <c r="H6" s="5">
        <f t="shared" si="1"/>
        <v>477.70324556031846</v>
      </c>
      <c r="I6" s="6">
        <f t="shared" si="2"/>
        <v>506.81791619280904</v>
      </c>
      <c r="K6" s="21"/>
      <c r="N6" s="4">
        <f t="shared" si="3"/>
        <v>0.39225860011414931</v>
      </c>
      <c r="O6" s="5">
        <f t="shared" si="4"/>
        <v>0.81550387596899221</v>
      </c>
      <c r="P6" s="6">
        <f t="shared" si="5"/>
        <v>0.50134249812050258</v>
      </c>
      <c r="Q6" s="5">
        <f t="shared" si="6"/>
        <v>1.4380325280943838</v>
      </c>
      <c r="R6" s="5">
        <f t="shared" si="7"/>
        <v>1.2975168278794436</v>
      </c>
      <c r="S6" s="6">
        <f t="shared" si="8"/>
        <v>1.4429559771875231</v>
      </c>
    </row>
    <row r="7" spans="1:19" x14ac:dyDescent="0.25">
      <c r="A7" s="61"/>
      <c r="B7" s="2">
        <v>4</v>
      </c>
      <c r="C7" s="16">
        <v>42461</v>
      </c>
      <c r="D7" s="26">
        <v>860</v>
      </c>
      <c r="E7" s="23">
        <v>326</v>
      </c>
      <c r="F7" s="28">
        <v>54</v>
      </c>
      <c r="G7" s="5">
        <f t="shared" si="0"/>
        <v>510.61261481935088</v>
      </c>
      <c r="H7" s="5">
        <f t="shared" si="1"/>
        <v>478.34138745516583</v>
      </c>
      <c r="I7" s="6">
        <f t="shared" si="2"/>
        <v>507.72989239786551</v>
      </c>
      <c r="N7" s="4">
        <f t="shared" si="3"/>
        <v>0.92274165931614183</v>
      </c>
      <c r="O7" s="5">
        <f t="shared" si="4"/>
        <v>0.88682170542635663</v>
      </c>
      <c r="P7" s="6">
        <f t="shared" si="5"/>
        <v>0.46590054773923312</v>
      </c>
      <c r="Q7" s="5">
        <f t="shared" si="6"/>
        <v>1.7108277875711155</v>
      </c>
      <c r="R7" s="5">
        <f t="shared" si="7"/>
        <v>1.2413564394029708</v>
      </c>
      <c r="S7" s="6">
        <f t="shared" si="8"/>
        <v>1.3278930726355187</v>
      </c>
    </row>
    <row r="8" spans="1:19" x14ac:dyDescent="0.25">
      <c r="A8" s="61"/>
      <c r="B8" s="2">
        <v>5</v>
      </c>
      <c r="C8" s="16">
        <v>42491</v>
      </c>
      <c r="D8" s="26">
        <v>881</v>
      </c>
      <c r="E8" s="23">
        <v>875</v>
      </c>
      <c r="F8" s="28">
        <v>33</v>
      </c>
      <c r="G8" s="5">
        <f t="shared" si="0"/>
        <v>510.36142069810165</v>
      </c>
      <c r="H8" s="5">
        <f t="shared" si="1"/>
        <v>478.97952935001314</v>
      </c>
      <c r="I8" s="6">
        <f t="shared" si="2"/>
        <v>508.64186860292193</v>
      </c>
      <c r="N8" s="4">
        <f t="shared" si="3"/>
        <v>0.47382348362994864</v>
      </c>
      <c r="O8" s="5">
        <f t="shared" si="4"/>
        <v>0.41612403100775192</v>
      </c>
      <c r="P8" s="6">
        <f t="shared" si="5"/>
        <v>0.47298893781548701</v>
      </c>
      <c r="Q8" s="5">
        <f t="shared" si="6"/>
        <v>1.6842513777382067</v>
      </c>
      <c r="R8" s="5">
        <f t="shared" si="7"/>
        <v>0.68152162566229013</v>
      </c>
      <c r="S8" s="6">
        <f t="shared" si="8"/>
        <v>0.10635576279539734</v>
      </c>
    </row>
    <row r="9" spans="1:19" x14ac:dyDescent="0.25">
      <c r="A9" s="61"/>
      <c r="B9" s="2">
        <v>6</v>
      </c>
      <c r="C9" s="16">
        <v>42522</v>
      </c>
      <c r="D9" s="26">
        <v>464</v>
      </c>
      <c r="E9" s="23">
        <v>177</v>
      </c>
      <c r="F9" s="28">
        <v>733</v>
      </c>
      <c r="G9" s="5">
        <f t="shared" si="0"/>
        <v>510.11022657685243</v>
      </c>
      <c r="H9" s="5">
        <f t="shared" si="1"/>
        <v>479.6176712448605</v>
      </c>
      <c r="I9" s="6">
        <f t="shared" si="2"/>
        <v>509.55384480797835</v>
      </c>
      <c r="N9" s="4">
        <f t="shared" si="3"/>
        <v>0.69610335702796666</v>
      </c>
      <c r="O9" s="5">
        <f t="shared" si="4"/>
        <v>0.29457364341085274</v>
      </c>
      <c r="P9" s="6">
        <f t="shared" si="5"/>
        <v>0.98399742240360855</v>
      </c>
      <c r="Q9" s="5">
        <f t="shared" si="6"/>
        <v>1.7262276580289271</v>
      </c>
      <c r="R9" s="5">
        <f t="shared" si="7"/>
        <v>1.8268004087510719</v>
      </c>
      <c r="S9" s="6">
        <f t="shared" si="8"/>
        <v>6.4878654387301116E-2</v>
      </c>
    </row>
    <row r="10" spans="1:19" x14ac:dyDescent="0.25">
      <c r="A10" s="61"/>
      <c r="B10" s="2">
        <v>7</v>
      </c>
      <c r="C10" s="16">
        <v>42552</v>
      </c>
      <c r="D10" s="26">
        <v>261</v>
      </c>
      <c r="E10" s="23">
        <v>326</v>
      </c>
      <c r="F10" s="28">
        <v>985</v>
      </c>
      <c r="G10" s="5">
        <f t="shared" si="0"/>
        <v>509.8590324556032</v>
      </c>
      <c r="H10" s="5">
        <f t="shared" si="1"/>
        <v>480.25581313970781</v>
      </c>
      <c r="I10" s="6">
        <f t="shared" si="2"/>
        <v>510.46582101303477</v>
      </c>
      <c r="N10" s="4">
        <f t="shared" si="3"/>
        <v>0.68427333575468274</v>
      </c>
      <c r="O10" s="5">
        <f t="shared" si="4"/>
        <v>0.68403100775193793</v>
      </c>
      <c r="P10" s="6">
        <f t="shared" si="5"/>
        <v>0.67597465363548481</v>
      </c>
      <c r="Q10" s="5">
        <f t="shared" si="6"/>
        <v>0.90960732764312557</v>
      </c>
      <c r="R10" s="5">
        <f t="shared" si="7"/>
        <v>0.36904395023767944</v>
      </c>
      <c r="S10" s="6">
        <f t="shared" si="8"/>
        <v>1.4385133337110345</v>
      </c>
    </row>
    <row r="11" spans="1:19" x14ac:dyDescent="0.25">
      <c r="A11" s="61"/>
      <c r="B11" s="2">
        <v>8</v>
      </c>
      <c r="C11" s="16">
        <v>42583</v>
      </c>
      <c r="D11" s="26">
        <v>651</v>
      </c>
      <c r="E11" s="23">
        <v>118</v>
      </c>
      <c r="F11" s="28">
        <v>855</v>
      </c>
      <c r="G11" s="5">
        <f t="shared" si="0"/>
        <v>509.60783833435397</v>
      </c>
      <c r="H11" s="5">
        <f t="shared" si="1"/>
        <v>480.89395503455518</v>
      </c>
      <c r="I11" s="6">
        <f t="shared" si="2"/>
        <v>511.37779721809119</v>
      </c>
      <c r="N11" s="4">
        <f t="shared" si="3"/>
        <v>0.66559435479686613</v>
      </c>
      <c r="O11" s="5">
        <f t="shared" si="4"/>
        <v>1.087751937984496</v>
      </c>
      <c r="P11" s="6">
        <f t="shared" si="5"/>
        <v>0.83320803350875305</v>
      </c>
      <c r="Q11" s="5">
        <f t="shared" si="6"/>
        <v>0.51190620031376421</v>
      </c>
      <c r="R11" s="5">
        <f t="shared" si="7"/>
        <v>0.67880490163929708</v>
      </c>
      <c r="S11" s="6">
        <f t="shared" si="8"/>
        <v>1.9296100922981247</v>
      </c>
    </row>
    <row r="12" spans="1:19" x14ac:dyDescent="0.25">
      <c r="A12" s="61"/>
      <c r="B12" s="2">
        <v>9</v>
      </c>
      <c r="C12" s="16">
        <v>42614</v>
      </c>
      <c r="D12" s="26">
        <v>744</v>
      </c>
      <c r="E12" s="23">
        <v>729</v>
      </c>
      <c r="F12" s="28">
        <v>192</v>
      </c>
      <c r="G12" s="5">
        <f t="shared" si="0"/>
        <v>509.35664421310474</v>
      </c>
      <c r="H12" s="5">
        <f t="shared" si="1"/>
        <v>481.53209692940254</v>
      </c>
      <c r="I12" s="6">
        <f t="shared" si="2"/>
        <v>512.28977342314761</v>
      </c>
      <c r="N12" s="4">
        <f t="shared" si="3"/>
        <v>0.69610335702796666</v>
      </c>
      <c r="O12" s="5">
        <f t="shared" si="4"/>
        <v>0.65240310077519381</v>
      </c>
      <c r="P12" s="6">
        <f t="shared" si="5"/>
        <v>0.4465685748039952</v>
      </c>
      <c r="Q12" s="5">
        <f t="shared" si="6"/>
        <v>1.2774528785267203</v>
      </c>
      <c r="R12" s="5">
        <f t="shared" si="7"/>
        <v>0.24537634288108481</v>
      </c>
      <c r="S12" s="6">
        <f t="shared" si="8"/>
        <v>1.6719536996936957</v>
      </c>
    </row>
    <row r="13" spans="1:19" x14ac:dyDescent="0.25">
      <c r="A13" s="61"/>
      <c r="B13" s="2">
        <v>10</v>
      </c>
      <c r="C13" s="16">
        <v>42644</v>
      </c>
      <c r="D13" s="26">
        <v>501</v>
      </c>
      <c r="E13" s="23">
        <v>4</v>
      </c>
      <c r="F13" s="28">
        <v>314</v>
      </c>
      <c r="G13" s="5">
        <f t="shared" si="0"/>
        <v>509.10545009185552</v>
      </c>
      <c r="H13" s="5">
        <f t="shared" si="1"/>
        <v>482.17023882424985</v>
      </c>
      <c r="I13" s="6">
        <f t="shared" si="2"/>
        <v>513.20174962820408</v>
      </c>
      <c r="N13" s="4">
        <f t="shared" si="3"/>
        <v>0.76832875006485768</v>
      </c>
      <c r="O13" s="5">
        <f t="shared" si="4"/>
        <v>0.40310077519379844</v>
      </c>
      <c r="P13" s="6">
        <f t="shared" si="5"/>
        <v>0.58511438083986678</v>
      </c>
      <c r="Q13" s="5">
        <f t="shared" si="6"/>
        <v>1.4606661333521844</v>
      </c>
      <c r="R13" s="5">
        <f t="shared" si="7"/>
        <v>1.5139177733917055</v>
      </c>
      <c r="S13" s="6">
        <f t="shared" si="8"/>
        <v>0.37478788365624743</v>
      </c>
    </row>
    <row r="14" spans="1:19" x14ac:dyDescent="0.25">
      <c r="A14" s="61"/>
      <c r="B14" s="2">
        <v>11</v>
      </c>
      <c r="C14" s="16">
        <v>42675</v>
      </c>
      <c r="D14" s="26">
        <v>693</v>
      </c>
      <c r="E14" s="23">
        <v>419</v>
      </c>
      <c r="F14" s="28">
        <v>245</v>
      </c>
      <c r="G14" s="5">
        <f t="shared" si="0"/>
        <v>508.85425597060623</v>
      </c>
      <c r="H14" s="5">
        <f t="shared" si="1"/>
        <v>482.80838071909722</v>
      </c>
      <c r="I14" s="6">
        <f t="shared" si="2"/>
        <v>514.11372583326045</v>
      </c>
      <c r="N14" s="4">
        <f t="shared" si="3"/>
        <v>0.63882114875732887</v>
      </c>
      <c r="O14" s="5">
        <f t="shared" si="4"/>
        <v>0.65116279069767435</v>
      </c>
      <c r="P14" s="6">
        <f t="shared" si="5"/>
        <v>0.32799914080120285</v>
      </c>
      <c r="Q14" s="5">
        <f t="shared" si="6"/>
        <v>0.98407903492214999</v>
      </c>
      <c r="R14" s="5">
        <f t="shared" si="7"/>
        <v>8.2958251628176341E-3</v>
      </c>
      <c r="S14" s="6">
        <f t="shared" si="8"/>
        <v>0.61184514711316074</v>
      </c>
    </row>
    <row r="15" spans="1:19" x14ac:dyDescent="0.25">
      <c r="A15" s="61"/>
      <c r="B15" s="2">
        <v>12</v>
      </c>
      <c r="C15" s="16">
        <v>42705</v>
      </c>
      <c r="D15" s="26">
        <v>223</v>
      </c>
      <c r="E15" s="23">
        <v>475</v>
      </c>
      <c r="F15" s="28">
        <v>594</v>
      </c>
      <c r="G15" s="5">
        <f t="shared" si="0"/>
        <v>508.603061849357</v>
      </c>
      <c r="H15" s="5">
        <f t="shared" si="1"/>
        <v>483.44652261394458</v>
      </c>
      <c r="I15" s="6">
        <f t="shared" si="2"/>
        <v>515.02570203831692</v>
      </c>
      <c r="N15" s="4">
        <f t="shared" si="3"/>
        <v>0.75151766720282265</v>
      </c>
      <c r="O15" s="5">
        <f t="shared" si="4"/>
        <v>0.54821705426356593</v>
      </c>
      <c r="P15" s="6">
        <f t="shared" si="5"/>
        <v>0.64955429062399306</v>
      </c>
      <c r="Q15" s="5">
        <f t="shared" si="6"/>
        <v>1.3618830772637398</v>
      </c>
      <c r="R15" s="5">
        <f t="shared" si="7"/>
        <v>0.86783911947828929</v>
      </c>
      <c r="S15" s="6">
        <f t="shared" si="8"/>
        <v>0.47654825710578175</v>
      </c>
    </row>
    <row r="16" spans="1:19" x14ac:dyDescent="0.25">
      <c r="A16" s="61">
        <v>2017</v>
      </c>
      <c r="B16" s="2">
        <v>13</v>
      </c>
      <c r="C16" s="16">
        <v>42736</v>
      </c>
      <c r="D16" s="25">
        <v>165</v>
      </c>
      <c r="E16" s="24">
        <v>806</v>
      </c>
      <c r="F16" s="27">
        <v>991</v>
      </c>
      <c r="G16" s="18">
        <f t="shared" si="0"/>
        <v>508.35186772810778</v>
      </c>
      <c r="H16" s="19">
        <f t="shared" si="1"/>
        <v>484.08466450879189</v>
      </c>
      <c r="I16" s="20">
        <f t="shared" si="2"/>
        <v>515.93767824337328</v>
      </c>
      <c r="N16" s="4">
        <f t="shared" si="3"/>
        <v>1.0404192393503866</v>
      </c>
      <c r="O16" s="5">
        <f t="shared" si="4"/>
        <v>0.60341085271317829</v>
      </c>
      <c r="P16" s="6">
        <f t="shared" si="5"/>
        <v>0.71657179679948435</v>
      </c>
      <c r="Q16" s="5">
        <f t="shared" si="6"/>
        <v>0.43845587399560387</v>
      </c>
      <c r="R16" s="5">
        <f t="shared" si="7"/>
        <v>0.98252852752301301</v>
      </c>
      <c r="S16" s="6">
        <f t="shared" si="8"/>
        <v>1.1533404986374982</v>
      </c>
    </row>
    <row r="17" spans="1:19" x14ac:dyDescent="0.25">
      <c r="A17" s="61"/>
      <c r="B17" s="2">
        <v>14</v>
      </c>
      <c r="C17" s="16">
        <v>42767</v>
      </c>
      <c r="D17" s="26">
        <v>251</v>
      </c>
      <c r="E17" s="23">
        <v>114</v>
      </c>
      <c r="F17" s="28">
        <v>616</v>
      </c>
      <c r="G17" s="4">
        <f t="shared" si="0"/>
        <v>508.10067360685855</v>
      </c>
      <c r="H17" s="5">
        <f t="shared" si="1"/>
        <v>484.72280640363925</v>
      </c>
      <c r="I17" s="6">
        <f t="shared" si="2"/>
        <v>516.84965444842976</v>
      </c>
      <c r="N17" s="18"/>
      <c r="O17" s="19"/>
      <c r="P17" s="20"/>
      <c r="Q17" s="18">
        <f t="shared" si="6"/>
        <v>0.32457832945004605</v>
      </c>
      <c r="R17" s="19">
        <f t="shared" si="7"/>
        <v>1.6649980036402527</v>
      </c>
      <c r="S17" s="20">
        <f t="shared" si="8"/>
        <v>1.9207746241253092</v>
      </c>
    </row>
    <row r="18" spans="1:19" x14ac:dyDescent="0.25">
      <c r="A18" s="61"/>
      <c r="B18" s="2">
        <v>15</v>
      </c>
      <c r="C18" s="16">
        <v>42795</v>
      </c>
      <c r="D18" s="26">
        <v>548</v>
      </c>
      <c r="E18" s="23">
        <v>478</v>
      </c>
      <c r="F18" s="28">
        <v>957</v>
      </c>
      <c r="G18" s="4">
        <f t="shared" si="0"/>
        <v>507.84947948560932</v>
      </c>
      <c r="H18" s="5">
        <f t="shared" si="1"/>
        <v>485.36094829848656</v>
      </c>
      <c r="I18" s="6">
        <f t="shared" si="2"/>
        <v>517.76163065348612</v>
      </c>
      <c r="N18" s="4"/>
      <c r="O18" s="5"/>
      <c r="P18" s="6"/>
      <c r="Q18" s="4">
        <f t="shared" si="6"/>
        <v>0.49399658972743371</v>
      </c>
      <c r="R18" s="5">
        <f t="shared" si="7"/>
        <v>0.23518596297503219</v>
      </c>
      <c r="S18" s="6">
        <f t="shared" si="8"/>
        <v>1.1918359520959363</v>
      </c>
    </row>
    <row r="19" spans="1:19" x14ac:dyDescent="0.25">
      <c r="A19" s="61"/>
      <c r="B19" s="2">
        <v>16</v>
      </c>
      <c r="C19" s="16">
        <v>42826</v>
      </c>
      <c r="D19" s="26">
        <v>739</v>
      </c>
      <c r="E19" s="23">
        <v>327</v>
      </c>
      <c r="F19" s="28">
        <v>105</v>
      </c>
      <c r="G19" s="4">
        <f t="shared" si="0"/>
        <v>507.59828536436009</v>
      </c>
      <c r="H19" s="5">
        <f t="shared" si="1"/>
        <v>485.99909019333393</v>
      </c>
      <c r="I19" s="6">
        <f t="shared" si="2"/>
        <v>518.6736068585426</v>
      </c>
      <c r="K19" s="3"/>
      <c r="L19" s="41" t="s">
        <v>1</v>
      </c>
      <c r="M19" s="8" t="s">
        <v>2</v>
      </c>
      <c r="N19" s="4"/>
      <c r="O19" s="5"/>
      <c r="P19" s="6"/>
      <c r="Q19" s="4">
        <f t="shared" si="6"/>
        <v>1.0790598831666782</v>
      </c>
      <c r="R19" s="5">
        <f t="shared" si="7"/>
        <v>0.98483407384897448</v>
      </c>
      <c r="S19" s="6">
        <f t="shared" si="8"/>
        <v>1.8483409031143054</v>
      </c>
    </row>
    <row r="20" spans="1:19" x14ac:dyDescent="0.25">
      <c r="A20" s="61"/>
      <c r="B20" s="2">
        <v>17</v>
      </c>
      <c r="C20" s="16">
        <v>42856</v>
      </c>
      <c r="D20" s="26">
        <v>202</v>
      </c>
      <c r="E20" s="23">
        <v>744</v>
      </c>
      <c r="F20" s="28">
        <v>121</v>
      </c>
      <c r="G20" s="4">
        <f t="shared" si="0"/>
        <v>507.34709124311087</v>
      </c>
      <c r="H20" s="5">
        <f t="shared" si="1"/>
        <v>486.63723208818129</v>
      </c>
      <c r="I20" s="6">
        <f t="shared" si="2"/>
        <v>519.58558306359907</v>
      </c>
      <c r="J20" s="65" t="s">
        <v>3</v>
      </c>
      <c r="K20" s="54" t="s">
        <v>9</v>
      </c>
      <c r="L20" s="55">
        <f t="array" ref="L20:M20">LINEST(D4:D73,$B$4:$B$73,1,0)</f>
        <v>-0.25119412124923524</v>
      </c>
      <c r="M20" s="56">
        <v>511.61739130434785</v>
      </c>
      <c r="N20" s="4"/>
      <c r="O20" s="5"/>
      <c r="P20" s="6"/>
      <c r="Q20" s="4">
        <f t="shared" si="6"/>
        <v>1.4558756822228762</v>
      </c>
      <c r="R20" s="5">
        <f t="shared" si="7"/>
        <v>0.67284076575105733</v>
      </c>
      <c r="S20" s="6">
        <f t="shared" si="8"/>
        <v>0.20243945057462034</v>
      </c>
    </row>
    <row r="21" spans="1:19" x14ac:dyDescent="0.25">
      <c r="A21" s="61"/>
      <c r="B21" s="2">
        <v>18</v>
      </c>
      <c r="C21" s="16">
        <v>42887</v>
      </c>
      <c r="D21" s="26">
        <v>650</v>
      </c>
      <c r="E21" s="23">
        <v>18</v>
      </c>
      <c r="F21" s="28">
        <v>709</v>
      </c>
      <c r="G21" s="4">
        <f t="shared" si="0"/>
        <v>507.09589712186164</v>
      </c>
      <c r="H21" s="5">
        <f t="shared" si="1"/>
        <v>487.2753739830286</v>
      </c>
      <c r="I21" s="6">
        <f t="shared" si="2"/>
        <v>520.49755926865544</v>
      </c>
      <c r="J21" s="66"/>
      <c r="K21" s="54" t="s">
        <v>10</v>
      </c>
      <c r="L21" s="55">
        <f t="array" ref="L21:M21">LINEST($E$4:E$73,$B$4:$B$73,1,0)</f>
        <v>0.63814189484734418</v>
      </c>
      <c r="M21" s="56">
        <v>475.78881987577643</v>
      </c>
      <c r="N21" s="4"/>
      <c r="O21" s="5"/>
      <c r="P21" s="6"/>
      <c r="Q21" s="4">
        <f t="shared" si="6"/>
        <v>0.3981495183209901</v>
      </c>
      <c r="R21" s="5">
        <f t="shared" si="7"/>
        <v>1.528859591789687</v>
      </c>
      <c r="S21" s="6">
        <f t="shared" si="8"/>
        <v>0.23287790105059397</v>
      </c>
    </row>
    <row r="22" spans="1:19" x14ac:dyDescent="0.25">
      <c r="A22" s="61"/>
      <c r="B22" s="2">
        <v>19</v>
      </c>
      <c r="C22" s="16">
        <v>42917</v>
      </c>
      <c r="D22" s="26">
        <v>722</v>
      </c>
      <c r="E22" s="23">
        <v>732</v>
      </c>
      <c r="F22" s="28">
        <v>482</v>
      </c>
      <c r="G22" s="4">
        <f t="shared" si="0"/>
        <v>506.84470300061236</v>
      </c>
      <c r="H22" s="5">
        <f t="shared" si="1"/>
        <v>487.91351587787597</v>
      </c>
      <c r="I22" s="6">
        <f t="shared" si="2"/>
        <v>521.40953547371191</v>
      </c>
      <c r="J22" s="66"/>
      <c r="K22" s="54" t="s">
        <v>11</v>
      </c>
      <c r="L22" s="55">
        <f t="array" ref="L22:M22">LINEST($F$4:F$73,$B$4:$B$73,1,0)</f>
        <v>0.91197620505642651</v>
      </c>
      <c r="M22" s="57">
        <v>504.08198757763978</v>
      </c>
      <c r="N22" s="4"/>
      <c r="O22" s="5"/>
      <c r="P22" s="6"/>
      <c r="Q22" s="4">
        <f t="shared" si="6"/>
        <v>1.2818088327853236</v>
      </c>
      <c r="R22" s="5">
        <f t="shared" si="7"/>
        <v>3.6940097860613259E-2</v>
      </c>
      <c r="S22" s="6">
        <f t="shared" si="8"/>
        <v>1.3621581645766159</v>
      </c>
    </row>
    <row r="23" spans="1:19" x14ac:dyDescent="0.25">
      <c r="A23" s="61"/>
      <c r="B23" s="2">
        <v>20</v>
      </c>
      <c r="C23" s="16">
        <v>42948</v>
      </c>
      <c r="D23" s="26">
        <v>351</v>
      </c>
      <c r="E23" s="23">
        <v>435</v>
      </c>
      <c r="F23" s="28">
        <v>569</v>
      </c>
      <c r="G23" s="4">
        <f t="shared" si="0"/>
        <v>506.59350887936313</v>
      </c>
      <c r="H23" s="5">
        <f t="shared" si="1"/>
        <v>488.55165777272333</v>
      </c>
      <c r="I23" s="6">
        <f t="shared" si="2"/>
        <v>522.32151167876827</v>
      </c>
      <c r="J23" s="66"/>
      <c r="N23" s="4"/>
      <c r="O23" s="5"/>
      <c r="P23" s="6"/>
      <c r="Q23" s="4">
        <f t="shared" si="6"/>
        <v>1.424499448698249</v>
      </c>
      <c r="R23" s="5">
        <f t="shared" si="7"/>
        <v>1.5002658794621679</v>
      </c>
      <c r="S23" s="6">
        <f t="shared" si="8"/>
        <v>0.92441730963376512</v>
      </c>
    </row>
    <row r="24" spans="1:19" x14ac:dyDescent="0.25">
      <c r="A24" s="61"/>
      <c r="B24" s="2">
        <v>21</v>
      </c>
      <c r="C24" s="16">
        <v>42979</v>
      </c>
      <c r="D24" s="26">
        <v>282</v>
      </c>
      <c r="E24" s="23">
        <v>212</v>
      </c>
      <c r="F24" s="28">
        <v>837</v>
      </c>
      <c r="G24" s="4">
        <f t="shared" si="0"/>
        <v>506.3423147581139</v>
      </c>
      <c r="H24" s="5">
        <f t="shared" si="1"/>
        <v>489.18979966757064</v>
      </c>
      <c r="I24" s="6">
        <f t="shared" si="2"/>
        <v>523.23348788382475</v>
      </c>
      <c r="J24" s="66"/>
      <c r="N24" s="4"/>
      <c r="O24" s="5"/>
      <c r="P24" s="6"/>
      <c r="Q24" s="4">
        <f t="shared" si="6"/>
        <v>0.69286320066841767</v>
      </c>
      <c r="R24" s="5">
        <f t="shared" si="7"/>
        <v>0.89038690807669751</v>
      </c>
      <c r="S24" s="6">
        <f t="shared" si="8"/>
        <v>1.0893673480366617</v>
      </c>
    </row>
    <row r="25" spans="1:19" x14ac:dyDescent="0.25">
      <c r="A25" s="61"/>
      <c r="B25" s="2">
        <v>22</v>
      </c>
      <c r="C25" s="16">
        <v>43009</v>
      </c>
      <c r="D25" s="26">
        <v>68</v>
      </c>
      <c r="E25" s="23">
        <v>994</v>
      </c>
      <c r="F25" s="28">
        <v>829</v>
      </c>
      <c r="G25" s="4">
        <f t="shared" si="0"/>
        <v>506.09112063686467</v>
      </c>
      <c r="H25" s="5">
        <f t="shared" si="1"/>
        <v>489.827941562418</v>
      </c>
      <c r="I25" s="6">
        <f t="shared" si="2"/>
        <v>524.14546408888111</v>
      </c>
      <c r="J25" s="66"/>
      <c r="N25" s="4"/>
      <c r="O25" s="5"/>
      <c r="P25" s="6"/>
      <c r="Q25" s="4">
        <f t="shared" si="6"/>
        <v>0.55693547977461644</v>
      </c>
      <c r="R25" s="5">
        <f t="shared" si="7"/>
        <v>0.43336962492689912</v>
      </c>
      <c r="S25" s="6">
        <f t="shared" si="8"/>
        <v>1.5996682540048772</v>
      </c>
    </row>
    <row r="26" spans="1:19" x14ac:dyDescent="0.25">
      <c r="A26" s="61"/>
      <c r="B26" s="2">
        <v>23</v>
      </c>
      <c r="C26" s="16">
        <v>43040</v>
      </c>
      <c r="D26" s="26">
        <v>340</v>
      </c>
      <c r="E26" s="23">
        <v>102</v>
      </c>
      <c r="F26" s="28">
        <v>645</v>
      </c>
      <c r="G26" s="4">
        <f t="shared" si="0"/>
        <v>505.83992651561545</v>
      </c>
      <c r="H26" s="5">
        <f t="shared" si="1"/>
        <v>490.46608345726531</v>
      </c>
      <c r="I26" s="6">
        <f t="shared" si="2"/>
        <v>525.05744029393759</v>
      </c>
      <c r="J26" s="67"/>
      <c r="N26" s="4"/>
      <c r="O26" s="5"/>
      <c r="P26" s="6"/>
      <c r="Q26" s="4">
        <f t="shared" si="6"/>
        <v>0.13436315561993828</v>
      </c>
      <c r="R26" s="5">
        <f t="shared" si="7"/>
        <v>2.0292839906792786</v>
      </c>
      <c r="S26" s="6">
        <f t="shared" si="8"/>
        <v>1.5816220053359533</v>
      </c>
    </row>
    <row r="27" spans="1:19" x14ac:dyDescent="0.25">
      <c r="A27" s="61"/>
      <c r="B27" s="2">
        <v>24</v>
      </c>
      <c r="C27" s="16">
        <v>43070</v>
      </c>
      <c r="D27" s="30">
        <v>43</v>
      </c>
      <c r="E27" s="31">
        <v>971</v>
      </c>
      <c r="F27" s="32">
        <v>408</v>
      </c>
      <c r="G27" s="33">
        <f t="shared" si="0"/>
        <v>505.58873239436622</v>
      </c>
      <c r="H27" s="34">
        <f t="shared" si="1"/>
        <v>491.10422535211268</v>
      </c>
      <c r="I27" s="35">
        <f t="shared" si="2"/>
        <v>525.96941649899406</v>
      </c>
      <c r="J27" s="49"/>
      <c r="N27" s="4"/>
      <c r="O27" s="5"/>
      <c r="P27" s="6"/>
      <c r="Q27" s="4">
        <f t="shared" si="6"/>
        <v>0.67214939386463024</v>
      </c>
      <c r="R27" s="5">
        <f t="shared" si="7"/>
        <v>0.20796545049763332</v>
      </c>
      <c r="S27" s="6">
        <f t="shared" si="8"/>
        <v>1.2284370251736956</v>
      </c>
    </row>
    <row r="28" spans="1:19" x14ac:dyDescent="0.25">
      <c r="A28" s="62">
        <v>2018</v>
      </c>
      <c r="B28" s="2">
        <v>25</v>
      </c>
      <c r="C28" s="16">
        <v>43101</v>
      </c>
      <c r="D28" s="26">
        <v>667</v>
      </c>
      <c r="E28" s="23">
        <v>936</v>
      </c>
      <c r="F28" s="28">
        <v>563</v>
      </c>
      <c r="G28" s="5">
        <f t="shared" si="0"/>
        <v>505.33753827311699</v>
      </c>
      <c r="H28" s="5">
        <f t="shared" si="1"/>
        <v>491.74236724696004</v>
      </c>
      <c r="I28" s="6">
        <f t="shared" si="2"/>
        <v>526.88139270405043</v>
      </c>
      <c r="J28" s="49"/>
      <c r="N28" s="33"/>
      <c r="O28" s="34"/>
      <c r="P28" s="35"/>
      <c r="Q28" s="33">
        <f t="shared" si="6"/>
        <v>8.50493637315861E-2</v>
      </c>
      <c r="R28" s="34">
        <f t="shared" si="7"/>
        <v>1.9771770428238749</v>
      </c>
      <c r="S28" s="35">
        <f t="shared" si="8"/>
        <v>0.77571050179260814</v>
      </c>
    </row>
    <row r="29" spans="1:19" x14ac:dyDescent="0.25">
      <c r="A29" s="62"/>
      <c r="B29" s="2">
        <v>26</v>
      </c>
      <c r="C29" s="16">
        <v>43132</v>
      </c>
      <c r="D29" s="26">
        <v>20</v>
      </c>
      <c r="E29" s="23">
        <v>368</v>
      </c>
      <c r="F29" s="28">
        <v>75</v>
      </c>
      <c r="G29" s="5">
        <f t="shared" si="0"/>
        <v>505.08634415186771</v>
      </c>
      <c r="H29" s="5">
        <f t="shared" si="1"/>
        <v>492.38050914180735</v>
      </c>
      <c r="I29" s="6">
        <f t="shared" si="2"/>
        <v>527.7933689091069</v>
      </c>
      <c r="J29" s="50"/>
      <c r="N29" s="4"/>
      <c r="O29" s="5">
        <f t="shared" ref="O29:O64" si="9">SUM(D28:F28)</f>
        <v>2166</v>
      </c>
      <c r="P29" s="6"/>
      <c r="Q29" s="5">
        <f t="shared" si="6"/>
        <v>1.3199098611975868</v>
      </c>
      <c r="R29" s="5">
        <f t="shared" si="7"/>
        <v>1.9034357467310263</v>
      </c>
      <c r="S29" s="6">
        <f t="shared" si="8"/>
        <v>1.0685516850587233</v>
      </c>
    </row>
    <row r="30" spans="1:19" x14ac:dyDescent="0.25">
      <c r="A30" s="62"/>
      <c r="B30" s="2">
        <v>27</v>
      </c>
      <c r="C30" s="16">
        <v>43160</v>
      </c>
      <c r="D30" s="26">
        <v>337</v>
      </c>
      <c r="E30" s="23">
        <v>936</v>
      </c>
      <c r="F30" s="28">
        <v>836</v>
      </c>
      <c r="G30" s="5">
        <f t="shared" si="0"/>
        <v>504.83515003061848</v>
      </c>
      <c r="H30" s="5">
        <f t="shared" si="1"/>
        <v>493.01865103665472</v>
      </c>
      <c r="I30" s="6">
        <f t="shared" si="2"/>
        <v>528.70534511416326</v>
      </c>
      <c r="J30" s="68" t="s">
        <v>7</v>
      </c>
      <c r="K30" s="54" t="s">
        <v>9</v>
      </c>
      <c r="L30" s="22">
        <f>AVERAGE(N$5:N$16)</f>
        <v>0.71462667981113481</v>
      </c>
      <c r="N30" s="4"/>
      <c r="O30" s="5">
        <f t="shared" si="9"/>
        <v>463</v>
      </c>
      <c r="P30" s="6"/>
      <c r="Q30" s="5">
        <f t="shared" si="6"/>
        <v>3.9597190127132927E-2</v>
      </c>
      <c r="R30" s="5">
        <f t="shared" si="7"/>
        <v>0.74738945422799963</v>
      </c>
      <c r="S30" s="6">
        <f t="shared" si="8"/>
        <v>0.14210106533740102</v>
      </c>
    </row>
    <row r="31" spans="1:19" x14ac:dyDescent="0.25">
      <c r="A31" s="62"/>
      <c r="B31" s="2">
        <v>28</v>
      </c>
      <c r="C31" s="16">
        <v>43191</v>
      </c>
      <c r="D31" s="26">
        <v>406</v>
      </c>
      <c r="E31" s="23">
        <v>544</v>
      </c>
      <c r="F31" s="28">
        <v>662</v>
      </c>
      <c r="G31" s="5">
        <f t="shared" si="0"/>
        <v>504.58395590936925</v>
      </c>
      <c r="H31" s="5">
        <f t="shared" si="1"/>
        <v>493.65679293150208</v>
      </c>
      <c r="I31" s="6">
        <f t="shared" si="2"/>
        <v>529.61732131921974</v>
      </c>
      <c r="J31" s="69"/>
      <c r="K31" s="54" t="s">
        <v>10</v>
      </c>
      <c r="L31" s="22">
        <f>AVERAGE(O$5:O$16)</f>
        <v>0.62661498708010344</v>
      </c>
      <c r="N31" s="4"/>
      <c r="O31" s="5">
        <f t="shared" si="9"/>
        <v>2109</v>
      </c>
      <c r="P31" s="6"/>
      <c r="Q31" s="5">
        <f t="shared" si="6"/>
        <v>0.66754464299793859</v>
      </c>
      <c r="R31" s="5">
        <f t="shared" si="7"/>
        <v>1.8985082978745376</v>
      </c>
      <c r="S31" s="6">
        <f t="shared" si="8"/>
        <v>1.5812210103899793</v>
      </c>
    </row>
    <row r="32" spans="1:19" x14ac:dyDescent="0.25">
      <c r="A32" s="62"/>
      <c r="B32" s="2">
        <v>29</v>
      </c>
      <c r="C32" s="16">
        <v>43221</v>
      </c>
      <c r="D32" s="26">
        <v>771</v>
      </c>
      <c r="E32" s="23">
        <v>678</v>
      </c>
      <c r="F32" s="28">
        <v>872</v>
      </c>
      <c r="G32" s="5">
        <f t="shared" si="0"/>
        <v>504.33276178812002</v>
      </c>
      <c r="H32" s="5">
        <f t="shared" si="1"/>
        <v>494.29493482634939</v>
      </c>
      <c r="I32" s="6">
        <f t="shared" si="2"/>
        <v>530.5292975242761</v>
      </c>
      <c r="J32" s="69"/>
      <c r="K32" s="54" t="s">
        <v>11</v>
      </c>
      <c r="L32" s="22" t="e">
        <f>AVERAGE(#REF!)</f>
        <v>#REF!</v>
      </c>
      <c r="N32" s="4"/>
      <c r="O32" s="5">
        <f t="shared" si="9"/>
        <v>1612</v>
      </c>
      <c r="P32" s="6"/>
      <c r="Q32" s="5">
        <f t="shared" si="6"/>
        <v>0.80462328467876143</v>
      </c>
      <c r="R32" s="5">
        <f t="shared" si="7"/>
        <v>1.1019801768948481</v>
      </c>
      <c r="S32" s="6">
        <f t="shared" si="8"/>
        <v>1.2499591183140106</v>
      </c>
    </row>
    <row r="33" spans="1:19" x14ac:dyDescent="0.25">
      <c r="A33" s="62"/>
      <c r="B33" s="2">
        <v>30</v>
      </c>
      <c r="C33" s="16">
        <v>43252</v>
      </c>
      <c r="D33" s="26">
        <v>570</v>
      </c>
      <c r="E33" s="23">
        <v>693</v>
      </c>
      <c r="F33" s="28">
        <v>187</v>
      </c>
      <c r="G33" s="5">
        <f t="shared" si="0"/>
        <v>504.0815676668708</v>
      </c>
      <c r="H33" s="5">
        <f t="shared" si="1"/>
        <v>494.93307672119676</v>
      </c>
      <c r="I33" s="6">
        <f t="shared" si="2"/>
        <v>531.44127372933258</v>
      </c>
      <c r="J33" s="69"/>
      <c r="N33" s="4"/>
      <c r="O33" s="5">
        <f t="shared" si="9"/>
        <v>2321</v>
      </c>
      <c r="P33" s="6"/>
      <c r="Q33" s="5">
        <f t="shared" si="6"/>
        <v>1.5287525586606885</v>
      </c>
      <c r="R33" s="5">
        <f t="shared" si="7"/>
        <v>1.371650713431219</v>
      </c>
      <c r="S33" s="6">
        <f t="shared" si="8"/>
        <v>1.6436415558371662</v>
      </c>
    </row>
    <row r="34" spans="1:19" x14ac:dyDescent="0.25">
      <c r="A34" s="62"/>
      <c r="B34" s="2">
        <v>31</v>
      </c>
      <c r="C34" s="16">
        <v>43282</v>
      </c>
      <c r="D34" s="26">
        <v>438</v>
      </c>
      <c r="E34" s="23">
        <v>18</v>
      </c>
      <c r="F34" s="28">
        <v>520</v>
      </c>
      <c r="G34" s="5">
        <f t="shared" si="0"/>
        <v>503.83037354562157</v>
      </c>
      <c r="H34" s="5">
        <f t="shared" si="1"/>
        <v>495.57121861604412</v>
      </c>
      <c r="I34" s="6">
        <f t="shared" si="2"/>
        <v>532.35324993438905</v>
      </c>
      <c r="J34" s="69"/>
      <c r="N34" s="4"/>
      <c r="O34" s="5">
        <f t="shared" si="9"/>
        <v>1450</v>
      </c>
      <c r="P34" s="6"/>
      <c r="Q34" s="5">
        <f t="shared" si="6"/>
        <v>1.1307693765479883</v>
      </c>
      <c r="R34" s="5">
        <f t="shared" si="7"/>
        <v>1.4001893035538162</v>
      </c>
      <c r="S34" s="6">
        <f t="shared" si="8"/>
        <v>0.35187330989132137</v>
      </c>
    </row>
    <row r="35" spans="1:19" x14ac:dyDescent="0.25">
      <c r="A35" s="62"/>
      <c r="B35" s="2">
        <v>32</v>
      </c>
      <c r="C35" s="16">
        <v>43313</v>
      </c>
      <c r="D35" s="26">
        <v>272</v>
      </c>
      <c r="E35" s="23">
        <v>386</v>
      </c>
      <c r="F35" s="28">
        <v>550</v>
      </c>
      <c r="G35" s="5">
        <f t="shared" si="0"/>
        <v>503.57917942437234</v>
      </c>
      <c r="H35" s="5">
        <f t="shared" si="1"/>
        <v>496.20936051089143</v>
      </c>
      <c r="I35" s="6">
        <f t="shared" si="2"/>
        <v>533.26522613944542</v>
      </c>
      <c r="J35" s="69"/>
      <c r="N35" s="4"/>
      <c r="O35" s="5">
        <f t="shared" si="9"/>
        <v>976</v>
      </c>
      <c r="P35" s="6"/>
      <c r="Q35" s="5">
        <f t="shared" si="6"/>
        <v>0.86934020455664196</v>
      </c>
      <c r="R35" s="5">
        <f t="shared" si="7"/>
        <v>3.6321721931850001E-2</v>
      </c>
      <c r="S35" s="6">
        <f t="shared" si="8"/>
        <v>0.9767950135818434</v>
      </c>
    </row>
    <row r="36" spans="1:19" x14ac:dyDescent="0.25">
      <c r="A36" s="62"/>
      <c r="B36" s="2">
        <v>33</v>
      </c>
      <c r="C36" s="16">
        <v>43344</v>
      </c>
      <c r="D36" s="26">
        <v>983</v>
      </c>
      <c r="E36" s="23">
        <v>561</v>
      </c>
      <c r="F36" s="28">
        <v>763</v>
      </c>
      <c r="G36" s="5">
        <f t="shared" ref="G36:G67" si="10">$L$20*$B36+$M$20</f>
        <v>503.32798530312311</v>
      </c>
      <c r="H36" s="5">
        <f t="shared" ref="H36:H67" si="11">$L$21*$B36+$M$21</f>
        <v>496.84750240573879</v>
      </c>
      <c r="I36" s="6">
        <f t="shared" ref="I36:I67" si="12">$L$22*$B36+$M$22</f>
        <v>534.17720234450189</v>
      </c>
      <c r="J36" s="70"/>
      <c r="N36" s="4"/>
      <c r="O36" s="5">
        <f t="shared" si="9"/>
        <v>1208</v>
      </c>
      <c r="P36" s="6"/>
      <c r="Q36" s="5">
        <f t="shared" si="6"/>
        <v>0.54013353036341927</v>
      </c>
      <c r="R36" s="5">
        <f t="shared" si="7"/>
        <v>0.77789745764283624</v>
      </c>
      <c r="S36" s="6">
        <f t="shared" si="8"/>
        <v>1.0313817084637327</v>
      </c>
    </row>
    <row r="37" spans="1:19" x14ac:dyDescent="0.25">
      <c r="A37" s="62"/>
      <c r="B37" s="2">
        <v>34</v>
      </c>
      <c r="C37" s="16">
        <v>43374</v>
      </c>
      <c r="D37" s="26">
        <v>401</v>
      </c>
      <c r="E37" s="23">
        <v>759</v>
      </c>
      <c r="F37" s="28">
        <v>403</v>
      </c>
      <c r="G37" s="5">
        <f t="shared" si="10"/>
        <v>503.07679118187383</v>
      </c>
      <c r="H37" s="5">
        <f t="shared" si="11"/>
        <v>497.4856443005861</v>
      </c>
      <c r="I37" s="6">
        <f t="shared" si="12"/>
        <v>535.08917854955826</v>
      </c>
      <c r="J37" s="50"/>
      <c r="N37" s="4"/>
      <c r="O37" s="5">
        <f t="shared" si="9"/>
        <v>2307</v>
      </c>
      <c r="P37" s="6"/>
      <c r="Q37" s="5">
        <f t="shared" ref="Q37:Q70" si="13">$D36/$G36</f>
        <v>1.9530008835252828</v>
      </c>
      <c r="R37" s="5">
        <f t="shared" ref="R37:R70" si="14">$E36/$H36</f>
        <v>1.1291190904324453</v>
      </c>
      <c r="S37" s="6">
        <f t="shared" ref="S37:S70" si="15">$F36/$I36</f>
        <v>1.428364963257877</v>
      </c>
    </row>
    <row r="38" spans="1:19" x14ac:dyDescent="0.25">
      <c r="A38" s="62"/>
      <c r="B38" s="2">
        <v>35</v>
      </c>
      <c r="C38" s="16">
        <v>43405</v>
      </c>
      <c r="D38" s="26">
        <v>266</v>
      </c>
      <c r="E38" s="23">
        <v>960</v>
      </c>
      <c r="F38" s="28">
        <v>911</v>
      </c>
      <c r="G38" s="5">
        <f t="shared" si="10"/>
        <v>502.8255970606246</v>
      </c>
      <c r="H38" s="5">
        <f t="shared" si="11"/>
        <v>498.12378619543347</v>
      </c>
      <c r="I38" s="6">
        <f t="shared" si="12"/>
        <v>536.00115475461473</v>
      </c>
      <c r="N38" s="4"/>
      <c r="O38" s="5">
        <f t="shared" si="9"/>
        <v>1563</v>
      </c>
      <c r="P38" s="6"/>
      <c r="Q38" s="5">
        <f t="shared" si="13"/>
        <v>0.79709501020298368</v>
      </c>
      <c r="R38" s="5">
        <f t="shared" si="14"/>
        <v>1.5256721650070453</v>
      </c>
      <c r="S38" s="6">
        <f t="shared" si="15"/>
        <v>0.75314548706141593</v>
      </c>
    </row>
    <row r="39" spans="1:19" x14ac:dyDescent="0.25">
      <c r="A39" s="62"/>
      <c r="B39" s="2">
        <v>36</v>
      </c>
      <c r="C39" s="16">
        <v>43435</v>
      </c>
      <c r="D39" s="26">
        <v>369</v>
      </c>
      <c r="E39" s="23">
        <v>386</v>
      </c>
      <c r="F39" s="28">
        <v>591</v>
      </c>
      <c r="G39" s="5">
        <f t="shared" si="10"/>
        <v>502.57440293937537</v>
      </c>
      <c r="H39" s="5">
        <f t="shared" si="11"/>
        <v>498.76192809028083</v>
      </c>
      <c r="I39" s="6">
        <f t="shared" si="12"/>
        <v>536.91313095967109</v>
      </c>
      <c r="N39" s="4"/>
      <c r="O39" s="5">
        <f t="shared" si="9"/>
        <v>2137</v>
      </c>
      <c r="P39" s="6"/>
      <c r="Q39" s="5">
        <f t="shared" si="13"/>
        <v>0.52901045920287337</v>
      </c>
      <c r="R39" s="5">
        <f t="shared" si="14"/>
        <v>1.9272317978072913</v>
      </c>
      <c r="S39" s="6">
        <f t="shared" si="15"/>
        <v>1.699623204015414</v>
      </c>
    </row>
    <row r="40" spans="1:19" x14ac:dyDescent="0.25">
      <c r="A40" s="63">
        <v>2019</v>
      </c>
      <c r="B40" s="2">
        <v>37</v>
      </c>
      <c r="C40" s="16">
        <v>43466</v>
      </c>
      <c r="D40" s="25">
        <v>413</v>
      </c>
      <c r="E40" s="24">
        <v>35</v>
      </c>
      <c r="F40" s="27">
        <v>785</v>
      </c>
      <c r="G40" s="18">
        <f t="shared" si="10"/>
        <v>502.32320881812615</v>
      </c>
      <c r="H40" s="19">
        <f t="shared" si="11"/>
        <v>499.40006998512814</v>
      </c>
      <c r="I40" s="20">
        <f t="shared" si="12"/>
        <v>537.82510716472757</v>
      </c>
      <c r="N40" s="4"/>
      <c r="O40" s="5">
        <f t="shared" si="9"/>
        <v>1346</v>
      </c>
      <c r="P40" s="6"/>
      <c r="Q40" s="5">
        <f t="shared" si="13"/>
        <v>0.73421964557258157</v>
      </c>
      <c r="R40" s="5">
        <f t="shared" si="14"/>
        <v>0.77391632813266809</v>
      </c>
      <c r="S40" s="6">
        <f t="shared" si="15"/>
        <v>1.1007367224259439</v>
      </c>
    </row>
    <row r="41" spans="1:19" ht="15" customHeight="1" x14ac:dyDescent="0.25">
      <c r="A41" s="63"/>
      <c r="B41" s="2">
        <v>38</v>
      </c>
      <c r="C41" s="16">
        <v>43497</v>
      </c>
      <c r="D41" s="26">
        <v>292</v>
      </c>
      <c r="E41" s="23">
        <v>697</v>
      </c>
      <c r="F41" s="28">
        <v>754</v>
      </c>
      <c r="G41" s="4">
        <f t="shared" si="10"/>
        <v>502.07201469687692</v>
      </c>
      <c r="H41" s="5">
        <f t="shared" si="11"/>
        <v>500.03821187997551</v>
      </c>
      <c r="I41" s="6">
        <f t="shared" si="12"/>
        <v>538.73708336978393</v>
      </c>
      <c r="N41" s="18"/>
      <c r="O41" s="19">
        <f t="shared" si="9"/>
        <v>1233</v>
      </c>
      <c r="P41" s="20"/>
      <c r="Q41" s="18">
        <f t="shared" si="13"/>
        <v>0.82217980923420364</v>
      </c>
      <c r="R41" s="19">
        <f t="shared" si="14"/>
        <v>7.008409109963136E-2</v>
      </c>
      <c r="S41" s="20">
        <f t="shared" si="15"/>
        <v>1.4595822871459339</v>
      </c>
    </row>
    <row r="42" spans="1:19" x14ac:dyDescent="0.25">
      <c r="A42" s="63"/>
      <c r="B42" s="2">
        <v>39</v>
      </c>
      <c r="C42" s="16">
        <v>43525</v>
      </c>
      <c r="D42" s="26">
        <v>502</v>
      </c>
      <c r="E42" s="23">
        <v>830</v>
      </c>
      <c r="F42" s="28">
        <v>208</v>
      </c>
      <c r="G42" s="4">
        <f t="shared" si="10"/>
        <v>501.82082057562769</v>
      </c>
      <c r="H42" s="5">
        <f t="shared" si="11"/>
        <v>500.67635377482287</v>
      </c>
      <c r="I42" s="6">
        <f t="shared" si="12"/>
        <v>539.64905957484041</v>
      </c>
      <c r="J42" s="51"/>
      <c r="N42" s="4"/>
      <c r="O42" s="5">
        <f t="shared" si="9"/>
        <v>1743</v>
      </c>
      <c r="P42" s="6"/>
      <c r="Q42" s="4">
        <f t="shared" si="13"/>
        <v>0.58158987446510702</v>
      </c>
      <c r="R42" s="5">
        <f t="shared" si="14"/>
        <v>1.3938934734197901</v>
      </c>
      <c r="S42" s="6">
        <f t="shared" si="15"/>
        <v>1.3995695178133147</v>
      </c>
    </row>
    <row r="43" spans="1:19" x14ac:dyDescent="0.25">
      <c r="A43" s="63"/>
      <c r="B43" s="2">
        <v>40</v>
      </c>
      <c r="C43" s="16">
        <v>43556</v>
      </c>
      <c r="D43" s="26">
        <v>472</v>
      </c>
      <c r="E43" s="23">
        <v>276</v>
      </c>
      <c r="F43" s="28">
        <v>447</v>
      </c>
      <c r="G43" s="4">
        <f t="shared" si="10"/>
        <v>501.56962645437847</v>
      </c>
      <c r="H43" s="5">
        <f t="shared" si="11"/>
        <v>501.31449566967018</v>
      </c>
      <c r="I43" s="6">
        <f t="shared" si="12"/>
        <v>540.56103577989688</v>
      </c>
      <c r="J43" s="51"/>
      <c r="N43" s="4"/>
      <c r="O43" s="5">
        <f t="shared" si="9"/>
        <v>1540</v>
      </c>
      <c r="P43" s="6"/>
      <c r="Q43" s="4">
        <f t="shared" si="13"/>
        <v>1.0003570585695643</v>
      </c>
      <c r="R43" s="5">
        <f t="shared" si="14"/>
        <v>1.6577575388616996</v>
      </c>
      <c r="S43" s="6">
        <f t="shared" si="15"/>
        <v>0.38543567585176869</v>
      </c>
    </row>
    <row r="44" spans="1:19" x14ac:dyDescent="0.25">
      <c r="A44" s="63"/>
      <c r="B44" s="2">
        <v>41</v>
      </c>
      <c r="C44" s="16">
        <v>43586</v>
      </c>
      <c r="D44" s="26">
        <v>283</v>
      </c>
      <c r="E44" s="23">
        <v>149</v>
      </c>
      <c r="F44" s="28">
        <v>984</v>
      </c>
      <c r="G44" s="4">
        <f t="shared" si="10"/>
        <v>501.31843233312918</v>
      </c>
      <c r="H44" s="5">
        <f t="shared" si="11"/>
        <v>501.95263756451754</v>
      </c>
      <c r="I44" s="6">
        <f t="shared" si="12"/>
        <v>541.47301198495325</v>
      </c>
      <c r="J44" s="51"/>
      <c r="N44" s="4"/>
      <c r="O44" s="5">
        <f t="shared" si="9"/>
        <v>1195</v>
      </c>
      <c r="P44" s="6"/>
      <c r="Q44" s="4">
        <f t="shared" si="13"/>
        <v>0.94104581917488173</v>
      </c>
      <c r="R44" s="5">
        <f t="shared" si="14"/>
        <v>0.55055260197754974</v>
      </c>
      <c r="S44" s="6">
        <f t="shared" si="15"/>
        <v>0.82691864639316581</v>
      </c>
    </row>
    <row r="45" spans="1:19" x14ac:dyDescent="0.25">
      <c r="A45" s="63"/>
      <c r="B45" s="2">
        <v>42</v>
      </c>
      <c r="C45" s="16">
        <v>43617</v>
      </c>
      <c r="D45" s="26">
        <v>221</v>
      </c>
      <c r="E45" s="23">
        <v>599</v>
      </c>
      <c r="F45" s="28">
        <v>655</v>
      </c>
      <c r="G45" s="4">
        <f t="shared" si="10"/>
        <v>501.06723821187995</v>
      </c>
      <c r="H45" s="5">
        <f t="shared" si="11"/>
        <v>502.59077945936485</v>
      </c>
      <c r="I45" s="6">
        <f t="shared" si="12"/>
        <v>542.38498819000972</v>
      </c>
      <c r="J45" s="51"/>
      <c r="N45" s="4"/>
      <c r="O45" s="5">
        <f t="shared" si="9"/>
        <v>1416</v>
      </c>
      <c r="P45" s="6"/>
      <c r="Q45" s="4">
        <f t="shared" si="13"/>
        <v>0.56451145967827643</v>
      </c>
      <c r="R45" s="5">
        <f t="shared" si="14"/>
        <v>0.29684075518150566</v>
      </c>
      <c r="S45" s="6">
        <f t="shared" si="15"/>
        <v>1.8172650865697142</v>
      </c>
    </row>
    <row r="46" spans="1:19" x14ac:dyDescent="0.25">
      <c r="A46" s="63"/>
      <c r="B46" s="2">
        <v>43</v>
      </c>
      <c r="C46" s="16">
        <v>43647</v>
      </c>
      <c r="D46" s="26">
        <v>250</v>
      </c>
      <c r="E46" s="23">
        <v>833</v>
      </c>
      <c r="F46" s="28">
        <v>409</v>
      </c>
      <c r="G46" s="4">
        <f t="shared" si="10"/>
        <v>500.81604409063073</v>
      </c>
      <c r="H46" s="5">
        <f t="shared" si="11"/>
        <v>503.22892135421222</v>
      </c>
      <c r="I46" s="6">
        <f t="shared" si="12"/>
        <v>543.29696439506608</v>
      </c>
      <c r="J46" s="51"/>
      <c r="N46" s="4"/>
      <c r="O46" s="5">
        <f t="shared" si="9"/>
        <v>1475</v>
      </c>
      <c r="P46" s="6"/>
      <c r="Q46" s="4">
        <f t="shared" si="13"/>
        <v>0.44105857087896161</v>
      </c>
      <c r="R46" s="5">
        <f t="shared" si="14"/>
        <v>1.1918244911781752</v>
      </c>
      <c r="S46" s="6">
        <f t="shared" si="15"/>
        <v>1.2076292933287061</v>
      </c>
    </row>
    <row r="47" spans="1:19" x14ac:dyDescent="0.25">
      <c r="A47" s="63"/>
      <c r="B47" s="2">
        <v>44</v>
      </c>
      <c r="C47" s="16">
        <v>43678</v>
      </c>
      <c r="D47" s="26">
        <v>404</v>
      </c>
      <c r="E47" s="23">
        <v>617</v>
      </c>
      <c r="F47" s="28">
        <v>111</v>
      </c>
      <c r="G47" s="4">
        <f t="shared" si="10"/>
        <v>500.5648499693815</v>
      </c>
      <c r="H47" s="5">
        <f t="shared" si="11"/>
        <v>503.86706324905958</v>
      </c>
      <c r="I47" s="6">
        <f t="shared" si="12"/>
        <v>544.20894060012256</v>
      </c>
      <c r="J47" s="51"/>
      <c r="N47" s="4"/>
      <c r="O47" s="5">
        <f t="shared" si="9"/>
        <v>1492</v>
      </c>
      <c r="P47" s="6"/>
      <c r="Q47" s="4">
        <f t="shared" si="13"/>
        <v>0.4991852855951206</v>
      </c>
      <c r="R47" s="5">
        <f t="shared" si="14"/>
        <v>1.6553102666642423</v>
      </c>
      <c r="S47" s="6">
        <f t="shared" si="15"/>
        <v>0.75281112688601337</v>
      </c>
    </row>
    <row r="48" spans="1:19" x14ac:dyDescent="0.25">
      <c r="A48" s="63"/>
      <c r="B48" s="2">
        <v>45</v>
      </c>
      <c r="C48" s="16">
        <v>43709</v>
      </c>
      <c r="D48" s="26">
        <v>732</v>
      </c>
      <c r="E48" s="23">
        <v>172</v>
      </c>
      <c r="F48" s="28">
        <v>139</v>
      </c>
      <c r="G48" s="4">
        <f t="shared" si="10"/>
        <v>500.31365584813227</v>
      </c>
      <c r="H48" s="5">
        <f t="shared" si="11"/>
        <v>504.50520514390689</v>
      </c>
      <c r="I48" s="6">
        <f t="shared" si="12"/>
        <v>545.12091680517892</v>
      </c>
      <c r="J48" s="51"/>
      <c r="N48" s="4"/>
      <c r="O48" s="5">
        <f t="shared" si="9"/>
        <v>1132</v>
      </c>
      <c r="P48" s="6"/>
      <c r="Q48" s="4">
        <f t="shared" si="13"/>
        <v>0.80708823247319872</v>
      </c>
      <c r="R48" s="5">
        <f t="shared" si="14"/>
        <v>1.2245293352207449</v>
      </c>
      <c r="S48" s="6">
        <f t="shared" si="15"/>
        <v>0.20396577806604121</v>
      </c>
    </row>
    <row r="49" spans="1:19" x14ac:dyDescent="0.25">
      <c r="A49" s="63"/>
      <c r="B49" s="2">
        <v>46</v>
      </c>
      <c r="C49" s="16">
        <v>43739</v>
      </c>
      <c r="D49" s="26">
        <v>299</v>
      </c>
      <c r="E49" s="23">
        <v>825</v>
      </c>
      <c r="F49" s="28">
        <v>19</v>
      </c>
      <c r="G49" s="4">
        <f t="shared" si="10"/>
        <v>500.06246172688304</v>
      </c>
      <c r="H49" s="5">
        <f t="shared" si="11"/>
        <v>505.14334703875426</v>
      </c>
      <c r="I49" s="6">
        <f t="shared" si="12"/>
        <v>546.0328930102354</v>
      </c>
      <c r="J49" s="51"/>
      <c r="N49" s="4"/>
      <c r="O49" s="5">
        <f t="shared" si="9"/>
        <v>1043</v>
      </c>
      <c r="P49" s="6"/>
      <c r="Q49" s="4">
        <f t="shared" si="13"/>
        <v>1.4630821914287204</v>
      </c>
      <c r="R49" s="5">
        <f t="shared" si="14"/>
        <v>0.34092809795874773</v>
      </c>
      <c r="S49" s="6">
        <f t="shared" si="15"/>
        <v>0.25498929818111765</v>
      </c>
    </row>
    <row r="50" spans="1:19" x14ac:dyDescent="0.25">
      <c r="A50" s="63"/>
      <c r="B50" s="2">
        <v>47</v>
      </c>
      <c r="C50" s="16">
        <v>43770</v>
      </c>
      <c r="D50" s="26">
        <v>680</v>
      </c>
      <c r="E50" s="23">
        <v>83</v>
      </c>
      <c r="F50" s="28">
        <v>49</v>
      </c>
      <c r="G50" s="4">
        <f t="shared" si="10"/>
        <v>499.81126760563382</v>
      </c>
      <c r="H50" s="5">
        <f t="shared" si="11"/>
        <v>505.78148893360162</v>
      </c>
      <c r="I50" s="6">
        <f t="shared" si="12"/>
        <v>546.94486921529187</v>
      </c>
      <c r="J50" s="51"/>
      <c r="N50" s="4"/>
      <c r="O50" s="5">
        <f t="shared" si="9"/>
        <v>1143</v>
      </c>
      <c r="P50" s="6"/>
      <c r="Q50" s="4">
        <f t="shared" si="13"/>
        <v>0.597925305105792</v>
      </c>
      <c r="R50" s="5">
        <f t="shared" si="14"/>
        <v>1.6331997735619124</v>
      </c>
      <c r="S50" s="6">
        <f t="shared" si="15"/>
        <v>3.4796438535514826E-2</v>
      </c>
    </row>
    <row r="51" spans="1:19" x14ac:dyDescent="0.25">
      <c r="A51" s="63"/>
      <c r="B51" s="2">
        <v>48</v>
      </c>
      <c r="C51" s="16">
        <v>43800</v>
      </c>
      <c r="D51" s="30">
        <v>841</v>
      </c>
      <c r="E51" s="31">
        <v>779</v>
      </c>
      <c r="F51" s="32">
        <v>209</v>
      </c>
      <c r="G51" s="33">
        <f t="shared" si="10"/>
        <v>499.56007348438453</v>
      </c>
      <c r="H51" s="34">
        <f t="shared" si="11"/>
        <v>506.41963082844893</v>
      </c>
      <c r="I51" s="35">
        <f t="shared" si="12"/>
        <v>547.85684542034824</v>
      </c>
      <c r="J51" s="51"/>
      <c r="N51" s="4"/>
      <c r="O51" s="5">
        <f t="shared" si="9"/>
        <v>812</v>
      </c>
      <c r="P51" s="6"/>
      <c r="Q51" s="4">
        <f t="shared" si="13"/>
        <v>1.3605135459581927</v>
      </c>
      <c r="R51" s="5">
        <f t="shared" si="14"/>
        <v>0.16410248657972562</v>
      </c>
      <c r="S51" s="6">
        <f t="shared" si="15"/>
        <v>8.9588554090105771E-2</v>
      </c>
    </row>
    <row r="52" spans="1:19" x14ac:dyDescent="0.25">
      <c r="A52" s="63">
        <v>2020</v>
      </c>
      <c r="B52" s="2">
        <v>49</v>
      </c>
      <c r="C52" s="16">
        <v>43831</v>
      </c>
      <c r="D52" s="26">
        <v>945</v>
      </c>
      <c r="E52" s="23">
        <v>733</v>
      </c>
      <c r="F52" s="28">
        <v>570</v>
      </c>
      <c r="G52" s="5">
        <f t="shared" si="10"/>
        <v>499.3088793631353</v>
      </c>
      <c r="H52" s="5">
        <f t="shared" si="11"/>
        <v>507.0577727232963</v>
      </c>
      <c r="I52" s="6">
        <f t="shared" si="12"/>
        <v>548.76882162540471</v>
      </c>
      <c r="J52" s="51"/>
      <c r="N52" s="33"/>
      <c r="O52" s="34">
        <f t="shared" si="9"/>
        <v>1829</v>
      </c>
      <c r="P52" s="35"/>
      <c r="Q52" s="33">
        <f t="shared" si="13"/>
        <v>1.6834812160509627</v>
      </c>
      <c r="R52" s="34">
        <f t="shared" si="14"/>
        <v>1.5382500056833075</v>
      </c>
      <c r="S52" s="35">
        <f t="shared" si="15"/>
        <v>0.38148651741248724</v>
      </c>
    </row>
    <row r="53" spans="1:19" x14ac:dyDescent="0.25">
      <c r="A53" s="63"/>
      <c r="B53" s="2">
        <v>50</v>
      </c>
      <c r="C53" s="16">
        <v>43862</v>
      </c>
      <c r="D53" s="26">
        <v>338</v>
      </c>
      <c r="E53" s="23">
        <v>618</v>
      </c>
      <c r="F53" s="28">
        <v>24</v>
      </c>
      <c r="G53" s="5">
        <f t="shared" si="10"/>
        <v>499.05768524188608</v>
      </c>
      <c r="H53" s="5">
        <f t="shared" si="11"/>
        <v>507.69591461814366</v>
      </c>
      <c r="I53" s="6">
        <f t="shared" si="12"/>
        <v>549.68079783046107</v>
      </c>
      <c r="J53" s="52"/>
      <c r="N53" s="4"/>
      <c r="O53" s="5">
        <f t="shared" si="9"/>
        <v>2248</v>
      </c>
      <c r="P53" s="6"/>
      <c r="Q53" s="5">
        <f t="shared" si="13"/>
        <v>1.8926160520224282</v>
      </c>
      <c r="R53" s="5">
        <f t="shared" si="14"/>
        <v>1.4455946431177209</v>
      </c>
      <c r="S53" s="6">
        <f t="shared" si="15"/>
        <v>1.0386887474979181</v>
      </c>
    </row>
    <row r="54" spans="1:19" x14ac:dyDescent="0.25">
      <c r="A54" s="63"/>
      <c r="B54" s="2">
        <v>51</v>
      </c>
      <c r="C54" s="16">
        <v>43891</v>
      </c>
      <c r="D54" s="26">
        <v>980</v>
      </c>
      <c r="E54" s="23">
        <v>600</v>
      </c>
      <c r="F54" s="28">
        <v>515</v>
      </c>
      <c r="G54" s="5">
        <f t="shared" si="10"/>
        <v>498.80649112063685</v>
      </c>
      <c r="H54" s="5">
        <f t="shared" si="11"/>
        <v>508.33405651299097</v>
      </c>
      <c r="I54" s="6">
        <f t="shared" si="12"/>
        <v>550.59277403551755</v>
      </c>
      <c r="J54" s="52"/>
      <c r="N54" s="4"/>
      <c r="O54" s="5">
        <f t="shared" si="9"/>
        <v>980</v>
      </c>
      <c r="P54" s="6"/>
      <c r="Q54" s="5">
        <f t="shared" si="13"/>
        <v>0.67727641512258496</v>
      </c>
      <c r="R54" s="5">
        <f t="shared" si="14"/>
        <v>1.2172640791581315</v>
      </c>
      <c r="S54" s="6">
        <f t="shared" si="15"/>
        <v>4.3661703473590066E-2</v>
      </c>
    </row>
    <row r="55" spans="1:19" x14ac:dyDescent="0.25">
      <c r="A55" s="63"/>
      <c r="B55" s="2">
        <v>52</v>
      </c>
      <c r="C55" s="16">
        <v>43922</v>
      </c>
      <c r="D55" s="26">
        <v>289</v>
      </c>
      <c r="E55" s="23">
        <v>395</v>
      </c>
      <c r="F55" s="28">
        <v>287</v>
      </c>
      <c r="G55" s="5">
        <f t="shared" si="10"/>
        <v>498.55529699938762</v>
      </c>
      <c r="H55" s="5">
        <f t="shared" si="11"/>
        <v>508.97219840783833</v>
      </c>
      <c r="I55" s="6">
        <f t="shared" si="12"/>
        <v>551.50475024057391</v>
      </c>
      <c r="J55" s="52"/>
      <c r="N55" s="4"/>
      <c r="O55" s="5">
        <f t="shared" si="9"/>
        <v>2095</v>
      </c>
      <c r="P55" s="6"/>
      <c r="Q55" s="5">
        <f t="shared" si="13"/>
        <v>1.9646897493220192</v>
      </c>
      <c r="R55" s="5">
        <f t="shared" si="14"/>
        <v>1.1803261896631678</v>
      </c>
      <c r="S55" s="6">
        <f t="shared" si="15"/>
        <v>0.93535553731545784</v>
      </c>
    </row>
    <row r="56" spans="1:19" x14ac:dyDescent="0.25">
      <c r="A56" s="63"/>
      <c r="B56" s="2">
        <v>53</v>
      </c>
      <c r="C56" s="16">
        <v>43952</v>
      </c>
      <c r="D56" s="26">
        <v>835</v>
      </c>
      <c r="E56" s="23">
        <v>326</v>
      </c>
      <c r="F56" s="28">
        <v>543</v>
      </c>
      <c r="G56" s="5">
        <f t="shared" si="10"/>
        <v>498.30410287813839</v>
      </c>
      <c r="H56" s="5">
        <f t="shared" si="11"/>
        <v>509.61034030268564</v>
      </c>
      <c r="I56" s="6">
        <f t="shared" si="12"/>
        <v>552.41672644563039</v>
      </c>
      <c r="J56" s="52"/>
      <c r="N56" s="4"/>
      <c r="O56" s="5">
        <f t="shared" si="9"/>
        <v>971</v>
      </c>
      <c r="P56" s="6"/>
      <c r="Q56" s="5">
        <f t="shared" si="13"/>
        <v>0.57967491618157452</v>
      </c>
      <c r="R56" s="5">
        <f t="shared" si="14"/>
        <v>0.77607382335545039</v>
      </c>
      <c r="S56" s="6">
        <f t="shared" si="15"/>
        <v>0.52039442973937522</v>
      </c>
    </row>
    <row r="57" spans="1:19" x14ac:dyDescent="0.25">
      <c r="A57" s="63"/>
      <c r="B57" s="2">
        <v>54</v>
      </c>
      <c r="C57" s="16">
        <v>43983</v>
      </c>
      <c r="D57" s="26">
        <v>878</v>
      </c>
      <c r="E57" s="23">
        <v>504</v>
      </c>
      <c r="F57" s="28">
        <v>394</v>
      </c>
      <c r="G57" s="5">
        <f t="shared" si="10"/>
        <v>498.05290875688917</v>
      </c>
      <c r="H57" s="5">
        <f t="shared" si="11"/>
        <v>510.24848219753301</v>
      </c>
      <c r="I57" s="6">
        <f t="shared" si="12"/>
        <v>553.32870265068686</v>
      </c>
      <c r="J57" s="52"/>
      <c r="N57" s="4"/>
      <c r="O57" s="5">
        <f t="shared" si="9"/>
        <v>1704</v>
      </c>
      <c r="P57" s="6"/>
      <c r="Q57" s="5">
        <f t="shared" si="13"/>
        <v>1.6756835739002565</v>
      </c>
      <c r="R57" s="5">
        <f t="shared" si="14"/>
        <v>0.63970444517740876</v>
      </c>
      <c r="S57" s="6">
        <f t="shared" si="15"/>
        <v>0.98295358197022809</v>
      </c>
    </row>
    <row r="58" spans="1:19" x14ac:dyDescent="0.25">
      <c r="A58" s="63"/>
      <c r="B58" s="2">
        <v>55</v>
      </c>
      <c r="C58" s="16">
        <v>44013</v>
      </c>
      <c r="D58" s="26">
        <v>819</v>
      </c>
      <c r="E58" s="23">
        <v>921</v>
      </c>
      <c r="F58" s="28">
        <v>884</v>
      </c>
      <c r="G58" s="5">
        <f t="shared" si="10"/>
        <v>497.80171463563988</v>
      </c>
      <c r="H58" s="5">
        <f t="shared" si="11"/>
        <v>510.88662409238037</v>
      </c>
      <c r="I58" s="6">
        <f t="shared" si="12"/>
        <v>554.24067885574323</v>
      </c>
      <c r="J58" s="52"/>
      <c r="N58" s="4"/>
      <c r="O58" s="5">
        <f t="shared" si="9"/>
        <v>1776</v>
      </c>
      <c r="P58" s="6"/>
      <c r="Q58" s="5">
        <f t="shared" si="13"/>
        <v>1.7628649176880353</v>
      </c>
      <c r="R58" s="5">
        <f t="shared" si="14"/>
        <v>0.98775404059876448</v>
      </c>
      <c r="S58" s="6">
        <f t="shared" si="15"/>
        <v>0.71205415174121167</v>
      </c>
    </row>
    <row r="59" spans="1:19" x14ac:dyDescent="0.25">
      <c r="A59" s="63"/>
      <c r="B59" s="2">
        <v>56</v>
      </c>
      <c r="C59" s="16">
        <v>44044</v>
      </c>
      <c r="D59" s="26">
        <v>714</v>
      </c>
      <c r="E59" s="23">
        <v>435</v>
      </c>
      <c r="F59" s="28">
        <v>582</v>
      </c>
      <c r="G59" s="5">
        <f t="shared" si="10"/>
        <v>497.55052051439066</v>
      </c>
      <c r="H59" s="5">
        <f t="shared" si="11"/>
        <v>511.52476598722768</v>
      </c>
      <c r="I59" s="6">
        <f t="shared" si="12"/>
        <v>555.1526550607997</v>
      </c>
      <c r="N59" s="4"/>
      <c r="O59" s="5">
        <f t="shared" si="9"/>
        <v>2624</v>
      </c>
      <c r="P59" s="6"/>
      <c r="Q59" s="5">
        <f t="shared" si="13"/>
        <v>1.6452333849421499</v>
      </c>
      <c r="R59" s="5">
        <f t="shared" si="14"/>
        <v>1.8027483135543227</v>
      </c>
      <c r="S59" s="6">
        <f t="shared" si="15"/>
        <v>1.5949749517214451</v>
      </c>
    </row>
    <row r="60" spans="1:19" x14ac:dyDescent="0.25">
      <c r="A60" s="63"/>
      <c r="B60" s="2">
        <v>57</v>
      </c>
      <c r="C60" s="16">
        <v>44075</v>
      </c>
      <c r="D60" s="26">
        <v>502</v>
      </c>
      <c r="E60" s="23">
        <v>478</v>
      </c>
      <c r="F60" s="28">
        <v>769</v>
      </c>
      <c r="G60" s="5">
        <f t="shared" si="10"/>
        <v>497.29932639314143</v>
      </c>
      <c r="H60" s="5">
        <f t="shared" si="11"/>
        <v>512.16290788207505</v>
      </c>
      <c r="I60" s="6">
        <f t="shared" si="12"/>
        <v>556.06463126585606</v>
      </c>
      <c r="N60" s="4"/>
      <c r="O60" s="5">
        <f t="shared" si="9"/>
        <v>1731</v>
      </c>
      <c r="P60" s="6"/>
      <c r="Q60" s="5">
        <f t="shared" si="13"/>
        <v>1.4350301538461538</v>
      </c>
      <c r="R60" s="5">
        <f t="shared" si="14"/>
        <v>0.85039870779367421</v>
      </c>
      <c r="S60" s="6">
        <f t="shared" si="15"/>
        <v>1.0483602927851619</v>
      </c>
    </row>
    <row r="61" spans="1:19" x14ac:dyDescent="0.25">
      <c r="A61" s="63"/>
      <c r="B61" s="2">
        <v>58</v>
      </c>
      <c r="C61" s="16">
        <v>44105</v>
      </c>
      <c r="D61" s="26">
        <v>727</v>
      </c>
      <c r="E61" s="23">
        <v>225</v>
      </c>
      <c r="F61" s="28">
        <v>490</v>
      </c>
      <c r="G61" s="5">
        <f t="shared" si="10"/>
        <v>497.0481322718922</v>
      </c>
      <c r="H61" s="5">
        <f t="shared" si="11"/>
        <v>512.80104977692235</v>
      </c>
      <c r="I61" s="6">
        <f t="shared" si="12"/>
        <v>556.97660747091254</v>
      </c>
      <c r="N61" s="4"/>
      <c r="O61" s="5">
        <f t="shared" si="9"/>
        <v>1749</v>
      </c>
      <c r="P61" s="6"/>
      <c r="Q61" s="5">
        <f t="shared" si="13"/>
        <v>1.0094524029239131</v>
      </c>
      <c r="R61" s="5">
        <f t="shared" si="14"/>
        <v>0.93329679413265709</v>
      </c>
      <c r="S61" s="6">
        <f t="shared" si="15"/>
        <v>1.3829327685334099</v>
      </c>
    </row>
    <row r="62" spans="1:19" x14ac:dyDescent="0.25">
      <c r="A62" s="63"/>
      <c r="B62" s="2">
        <v>59</v>
      </c>
      <c r="C62" s="16">
        <v>44136</v>
      </c>
      <c r="D62" s="26">
        <v>527</v>
      </c>
      <c r="E62" s="23">
        <v>801</v>
      </c>
      <c r="F62" s="28">
        <v>959</v>
      </c>
      <c r="G62" s="5">
        <f t="shared" si="10"/>
        <v>496.79693815064297</v>
      </c>
      <c r="H62" s="5">
        <f t="shared" si="11"/>
        <v>513.43919167176978</v>
      </c>
      <c r="I62" s="6">
        <f t="shared" si="12"/>
        <v>557.8885836759689</v>
      </c>
      <c r="N62" s="4"/>
      <c r="O62" s="5">
        <f t="shared" si="9"/>
        <v>1442</v>
      </c>
      <c r="P62" s="6"/>
      <c r="Q62" s="5">
        <f t="shared" si="13"/>
        <v>1.4626350101690373</v>
      </c>
      <c r="R62" s="5">
        <f t="shared" si="14"/>
        <v>0.43876665248224245</v>
      </c>
      <c r="S62" s="6">
        <f t="shared" si="15"/>
        <v>0.87974969402209535</v>
      </c>
    </row>
    <row r="63" spans="1:19" x14ac:dyDescent="0.25">
      <c r="A63" s="63"/>
      <c r="B63" s="2">
        <v>60</v>
      </c>
      <c r="C63" s="16">
        <v>44166</v>
      </c>
      <c r="D63" s="26">
        <v>830</v>
      </c>
      <c r="E63" s="23">
        <v>194</v>
      </c>
      <c r="F63" s="28">
        <v>903</v>
      </c>
      <c r="G63" s="5">
        <f t="shared" si="10"/>
        <v>496.54574402939375</v>
      </c>
      <c r="H63" s="5">
        <f t="shared" si="11"/>
        <v>514.07733356661709</v>
      </c>
      <c r="I63" s="6">
        <f t="shared" si="12"/>
        <v>558.80055988102538</v>
      </c>
      <c r="N63" s="4"/>
      <c r="O63" s="5">
        <f t="shared" si="9"/>
        <v>2287</v>
      </c>
      <c r="P63" s="6"/>
      <c r="Q63" s="5">
        <f t="shared" si="13"/>
        <v>1.0607955877542035</v>
      </c>
      <c r="R63" s="5">
        <f t="shared" si="14"/>
        <v>1.560067897021896</v>
      </c>
      <c r="S63" s="6">
        <f t="shared" si="15"/>
        <v>1.7189812232418855</v>
      </c>
    </row>
    <row r="64" spans="1:19" x14ac:dyDescent="0.25">
      <c r="A64" s="58">
        <v>2021</v>
      </c>
      <c r="B64" s="2">
        <v>61</v>
      </c>
      <c r="C64" s="16">
        <v>44197</v>
      </c>
      <c r="D64" s="43">
        <v>159</v>
      </c>
      <c r="E64" s="44">
        <v>440</v>
      </c>
      <c r="F64" s="45">
        <v>232</v>
      </c>
      <c r="G64" s="18">
        <f t="shared" si="10"/>
        <v>496.29454990814452</v>
      </c>
      <c r="H64" s="19">
        <f t="shared" si="11"/>
        <v>514.71547546146439</v>
      </c>
      <c r="I64" s="20">
        <f t="shared" si="12"/>
        <v>559.71253608608185</v>
      </c>
      <c r="N64" s="33"/>
      <c r="O64" s="34">
        <f t="shared" si="9"/>
        <v>1927</v>
      </c>
      <c r="P64" s="35"/>
      <c r="Q64" s="5">
        <f t="shared" si="13"/>
        <v>1.6715479086874763</v>
      </c>
      <c r="R64" s="5">
        <f t="shared" si="14"/>
        <v>0.37737512886251456</v>
      </c>
      <c r="S64" s="6">
        <f t="shared" si="15"/>
        <v>1.6159611582927875</v>
      </c>
    </row>
    <row r="65" spans="1:19" x14ac:dyDescent="0.25">
      <c r="A65" s="59"/>
      <c r="B65" s="2">
        <v>62</v>
      </c>
      <c r="C65" s="16">
        <v>44228</v>
      </c>
      <c r="D65" s="46">
        <v>306</v>
      </c>
      <c r="E65" s="47">
        <v>944</v>
      </c>
      <c r="F65" s="48">
        <v>329</v>
      </c>
      <c r="G65" s="4">
        <f t="shared" si="10"/>
        <v>496.04335578689529</v>
      </c>
      <c r="H65" s="5">
        <f t="shared" si="11"/>
        <v>515.35361735631182</v>
      </c>
      <c r="I65" s="6">
        <f t="shared" si="12"/>
        <v>560.62451229113822</v>
      </c>
      <c r="N65" s="18"/>
      <c r="O65" s="19"/>
      <c r="P65" s="20"/>
      <c r="Q65" s="18">
        <f t="shared" si="13"/>
        <v>0.32037426167470129</v>
      </c>
      <c r="R65" s="19">
        <f t="shared" si="14"/>
        <v>0.85484121029297055</v>
      </c>
      <c r="S65" s="20">
        <f t="shared" si="15"/>
        <v>0.41449848813877416</v>
      </c>
    </row>
    <row r="66" spans="1:19" x14ac:dyDescent="0.25">
      <c r="A66" s="59"/>
      <c r="B66" s="2">
        <v>63</v>
      </c>
      <c r="C66" s="16">
        <v>44256</v>
      </c>
      <c r="D66" s="46">
        <v>304</v>
      </c>
      <c r="E66" s="47">
        <v>171</v>
      </c>
      <c r="F66" s="48">
        <v>908</v>
      </c>
      <c r="G66" s="4">
        <f t="shared" si="10"/>
        <v>495.79216166564601</v>
      </c>
      <c r="H66" s="5">
        <f t="shared" si="11"/>
        <v>515.99175925115912</v>
      </c>
      <c r="I66" s="6">
        <f t="shared" si="12"/>
        <v>561.53648849619469</v>
      </c>
      <c r="N66" s="4"/>
      <c r="O66" s="5"/>
      <c r="P66" s="6"/>
      <c r="Q66" s="4">
        <f t="shared" si="13"/>
        <v>0.61688156172272246</v>
      </c>
      <c r="R66" s="5">
        <f t="shared" si="14"/>
        <v>1.8317519625506482</v>
      </c>
      <c r="S66" s="6">
        <f t="shared" si="15"/>
        <v>0.58684554953806023</v>
      </c>
    </row>
    <row r="67" spans="1:19" x14ac:dyDescent="0.25">
      <c r="A67" s="59"/>
      <c r="B67" s="2">
        <v>64</v>
      </c>
      <c r="C67" s="16">
        <v>44287</v>
      </c>
      <c r="D67" s="46">
        <v>441</v>
      </c>
      <c r="E67" s="47">
        <v>221</v>
      </c>
      <c r="F67" s="48">
        <v>790</v>
      </c>
      <c r="G67" s="4">
        <f t="shared" si="10"/>
        <v>495.54096754439678</v>
      </c>
      <c r="H67" s="5">
        <f t="shared" si="11"/>
        <v>516.62990114600643</v>
      </c>
      <c r="I67" s="6">
        <f t="shared" si="12"/>
        <v>562.44846470125105</v>
      </c>
      <c r="N67" s="4"/>
      <c r="O67" s="5"/>
      <c r="P67" s="6"/>
      <c r="Q67" s="4">
        <f t="shared" si="13"/>
        <v>0.61316015763277143</v>
      </c>
      <c r="R67" s="5">
        <f t="shared" si="14"/>
        <v>0.3314006414524262</v>
      </c>
      <c r="S67" s="6">
        <f t="shared" si="15"/>
        <v>1.6169919828925829</v>
      </c>
    </row>
    <row r="68" spans="1:19" x14ac:dyDescent="0.25">
      <c r="A68" s="59"/>
      <c r="B68" s="2">
        <v>65</v>
      </c>
      <c r="C68" s="16">
        <v>44317</v>
      </c>
      <c r="D68" s="46">
        <v>673</v>
      </c>
      <c r="E68" s="47">
        <v>743</v>
      </c>
      <c r="F68" s="48">
        <v>972</v>
      </c>
      <c r="G68" s="4">
        <f t="shared" ref="G68:G87" si="16">$L$20*$B68+$M$20</f>
        <v>495.28977342314755</v>
      </c>
      <c r="H68" s="5">
        <f t="shared" ref="H68:H87" si="17">$L$21*$B68+$M$21</f>
        <v>517.26804304085385</v>
      </c>
      <c r="I68" s="6">
        <f t="shared" ref="I68:I87" si="18">$L$22*$B68+$M$22</f>
        <v>563.36044090630753</v>
      </c>
      <c r="N68" s="4"/>
      <c r="O68" s="5"/>
      <c r="P68" s="6"/>
      <c r="Q68" s="4">
        <f t="shared" si="13"/>
        <v>0.88993651157709719</v>
      </c>
      <c r="R68" s="5">
        <f t="shared" si="14"/>
        <v>0.42777237536923457</v>
      </c>
      <c r="S68" s="6">
        <f t="shared" si="15"/>
        <v>1.4045731290592369</v>
      </c>
    </row>
    <row r="69" spans="1:19" x14ac:dyDescent="0.25">
      <c r="A69" s="59"/>
      <c r="B69" s="2">
        <v>66</v>
      </c>
      <c r="C69" s="16">
        <v>44348</v>
      </c>
      <c r="D69" s="46">
        <v>519</v>
      </c>
      <c r="E69" s="47">
        <v>371</v>
      </c>
      <c r="F69" s="48">
        <v>454</v>
      </c>
      <c r="G69" s="4">
        <f t="shared" si="16"/>
        <v>495.03857930189832</v>
      </c>
      <c r="H69" s="5">
        <f t="shared" si="17"/>
        <v>517.90618493570116</v>
      </c>
      <c r="I69" s="6">
        <f t="shared" si="18"/>
        <v>564.27241711136389</v>
      </c>
      <c r="N69" s="4"/>
      <c r="O69" s="5"/>
      <c r="P69" s="6"/>
      <c r="Q69" s="4">
        <f t="shared" si="13"/>
        <v>1.3588005166119732</v>
      </c>
      <c r="R69" s="5">
        <f t="shared" si="14"/>
        <v>1.4363926208008908</v>
      </c>
      <c r="S69" s="6">
        <f t="shared" si="15"/>
        <v>1.7253607627051211</v>
      </c>
    </row>
    <row r="70" spans="1:19" x14ac:dyDescent="0.25">
      <c r="A70" s="59"/>
      <c r="B70" s="2">
        <v>67</v>
      </c>
      <c r="C70" s="16">
        <v>44378</v>
      </c>
      <c r="D70" s="46">
        <v>165</v>
      </c>
      <c r="E70" s="47">
        <v>252</v>
      </c>
      <c r="F70" s="48">
        <v>842</v>
      </c>
      <c r="G70" s="39">
        <f t="shared" si="16"/>
        <v>494.7873851806491</v>
      </c>
      <c r="H70" s="29">
        <f t="shared" si="17"/>
        <v>518.54432683054847</v>
      </c>
      <c r="I70" s="40">
        <f t="shared" si="18"/>
        <v>565.18439331642037</v>
      </c>
      <c r="N70" s="4"/>
      <c r="O70" s="5"/>
      <c r="P70" s="6"/>
      <c r="Q70" s="4">
        <f t="shared" si="13"/>
        <v>1.0484031380582337</v>
      </c>
      <c r="R70" s="5">
        <f t="shared" si="14"/>
        <v>0.71634595374847709</v>
      </c>
      <c r="S70" s="6">
        <f t="shared" si="15"/>
        <v>0.80457592154535407</v>
      </c>
    </row>
    <row r="71" spans="1:19" x14ac:dyDescent="0.25">
      <c r="A71" s="59"/>
      <c r="B71" s="2">
        <v>68</v>
      </c>
      <c r="C71" s="16">
        <v>44409</v>
      </c>
      <c r="D71" s="26">
        <v>488</v>
      </c>
      <c r="E71" s="23">
        <v>880</v>
      </c>
      <c r="F71" s="28">
        <v>395</v>
      </c>
      <c r="G71" s="39">
        <f t="shared" si="16"/>
        <v>494.53619105939987</v>
      </c>
      <c r="H71" s="29">
        <f t="shared" si="17"/>
        <v>519.18246872539578</v>
      </c>
      <c r="I71" s="40">
        <f t="shared" si="18"/>
        <v>566.09636952147673</v>
      </c>
      <c r="N71" s="13" t="e">
        <f t="array" ref="N71:N77">TREND(N5:N70,$B$4:$B$69,$B$70:$B$76,1)</f>
        <v>#VALUE!</v>
      </c>
      <c r="O71" s="9" t="e">
        <f t="array" ref="O71:O77">TREND(O5:O70,$B$4:$B$69,$B$70:$B$76,1)</f>
        <v>#VALUE!</v>
      </c>
      <c r="P71" s="10" t="e">
        <f t="array" ref="P71:P77">TREND(P5:P70,$B$4:$B$69,$B$70:$B$76,1)</f>
        <v>#VALUE!</v>
      </c>
      <c r="Q71" s="13">
        <f t="shared" ref="Q71:S77" si="19">D70/G70</f>
        <v>0.33347656981949481</v>
      </c>
      <c r="R71" s="9">
        <f t="shared" si="19"/>
        <v>0.48597581144176577</v>
      </c>
      <c r="S71" s="10">
        <f t="shared" si="19"/>
        <v>1.4897792825793821</v>
      </c>
    </row>
    <row r="72" spans="1:19" x14ac:dyDescent="0.25">
      <c r="A72" s="59"/>
      <c r="B72" s="2">
        <v>69</v>
      </c>
      <c r="C72" s="16">
        <v>44440</v>
      </c>
      <c r="D72" s="26">
        <v>390</v>
      </c>
      <c r="E72" s="23">
        <v>406</v>
      </c>
      <c r="F72" s="28">
        <v>978</v>
      </c>
      <c r="G72" s="39">
        <f t="shared" si="16"/>
        <v>494.28499693815064</v>
      </c>
      <c r="H72" s="29">
        <f t="shared" si="17"/>
        <v>519.8206106202432</v>
      </c>
      <c r="I72" s="40">
        <f t="shared" si="18"/>
        <v>567.00834572653321</v>
      </c>
      <c r="N72" s="13" t="e">
        <v>#VALUE!</v>
      </c>
      <c r="O72" s="9" t="e">
        <v>#VALUE!</v>
      </c>
      <c r="P72" s="10" t="e">
        <v>#VALUE!</v>
      </c>
      <c r="Q72" s="13">
        <f t="shared" si="19"/>
        <v>0.98678318962784506</v>
      </c>
      <c r="R72" s="9">
        <f t="shared" si="19"/>
        <v>1.6949724865718581</v>
      </c>
      <c r="S72" s="10">
        <f t="shared" si="19"/>
        <v>0.69776105494881535</v>
      </c>
    </row>
    <row r="73" spans="1:19" x14ac:dyDescent="0.25">
      <c r="A73" s="59"/>
      <c r="B73" s="2">
        <v>70</v>
      </c>
      <c r="C73" s="16">
        <v>44470</v>
      </c>
      <c r="D73" s="26">
        <v>523</v>
      </c>
      <c r="E73" s="23">
        <v>274</v>
      </c>
      <c r="F73" s="28">
        <v>155</v>
      </c>
      <c r="G73" s="39">
        <f t="shared" si="16"/>
        <v>494.03380281690136</v>
      </c>
      <c r="H73" s="29">
        <f t="shared" si="17"/>
        <v>520.45875251509051</v>
      </c>
      <c r="I73" s="40">
        <f t="shared" si="18"/>
        <v>567.92032193158968</v>
      </c>
      <c r="N73" s="13" t="e">
        <v>#VALUE!</v>
      </c>
      <c r="O73" s="9" t="e">
        <v>#VALUE!</v>
      </c>
      <c r="P73" s="10" t="e">
        <v>#VALUE!</v>
      </c>
      <c r="Q73" s="13">
        <f t="shared" si="19"/>
        <v>0.78901848612815628</v>
      </c>
      <c r="R73" s="9">
        <f t="shared" si="19"/>
        <v>0.78103867315989273</v>
      </c>
      <c r="S73" s="10">
        <f t="shared" si="19"/>
        <v>1.7248423367505195</v>
      </c>
    </row>
    <row r="74" spans="1:19" x14ac:dyDescent="0.25">
      <c r="A74" s="59"/>
      <c r="B74" s="2">
        <v>71</v>
      </c>
      <c r="C74" s="16">
        <v>44501</v>
      </c>
      <c r="D74" s="13">
        <f t="shared" ref="D74:F75" si="20">G74*N15</f>
        <v>371.08635419228068</v>
      </c>
      <c r="E74" s="9">
        <f t="shared" si="20"/>
        <v>285.67420443930854</v>
      </c>
      <c r="F74" s="10">
        <f t="shared" si="20"/>
        <v>369.48745990016482</v>
      </c>
      <c r="G74" s="13">
        <f t="shared" si="16"/>
        <v>493.78260869565213</v>
      </c>
      <c r="H74" s="9">
        <f t="shared" si="17"/>
        <v>521.09689440993782</v>
      </c>
      <c r="I74" s="10">
        <f t="shared" si="18"/>
        <v>568.83229813664605</v>
      </c>
      <c r="N74" s="13" t="e">
        <v>#VALUE!</v>
      </c>
      <c r="O74" s="9" t="e">
        <v>#VALUE!</v>
      </c>
      <c r="P74" s="10" t="e">
        <v>#VALUE!</v>
      </c>
      <c r="Q74" s="13">
        <f t="shared" si="19"/>
        <v>1.0586320146879384</v>
      </c>
      <c r="R74" s="9">
        <f t="shared" si="19"/>
        <v>0.52645862650192532</v>
      </c>
      <c r="S74" s="10">
        <f t="shared" si="19"/>
        <v>0.2729256094813084</v>
      </c>
    </row>
    <row r="75" spans="1:19" x14ac:dyDescent="0.25">
      <c r="A75" s="60"/>
      <c r="B75" s="2">
        <v>72</v>
      </c>
      <c r="C75" s="16">
        <v>44531</v>
      </c>
      <c r="D75" s="14">
        <f t="shared" si="20"/>
        <v>513.47957894702063</v>
      </c>
      <c r="E75" s="11">
        <f t="shared" si="20"/>
        <v>314.82058314701152</v>
      </c>
      <c r="F75" s="12">
        <f t="shared" si="20"/>
        <v>408.2626783812521</v>
      </c>
      <c r="G75" s="14">
        <f t="shared" si="16"/>
        <v>493.5314145744029</v>
      </c>
      <c r="H75" s="11">
        <f t="shared" si="17"/>
        <v>521.73503630478524</v>
      </c>
      <c r="I75" s="12">
        <f t="shared" si="18"/>
        <v>569.74427434170252</v>
      </c>
      <c r="N75" s="13" t="e">
        <v>#VALUE!</v>
      </c>
      <c r="O75" s="9" t="e">
        <v>#VALUE!</v>
      </c>
      <c r="P75" s="10" t="e">
        <v>#VALUE!</v>
      </c>
      <c r="Q75" s="13">
        <f t="shared" si="19"/>
        <v>0.75151766720282265</v>
      </c>
      <c r="R75" s="9">
        <f t="shared" si="19"/>
        <v>0.54821705426356593</v>
      </c>
      <c r="S75" s="10">
        <f t="shared" si="19"/>
        <v>0.64955429062399306</v>
      </c>
    </row>
    <row r="76" spans="1:19" x14ac:dyDescent="0.25">
      <c r="A76" s="58">
        <v>2022</v>
      </c>
      <c r="B76" s="2">
        <v>73</v>
      </c>
      <c r="C76" s="1">
        <v>44562</v>
      </c>
      <c r="D76" s="13">
        <f t="shared" ref="D76:D87" si="21">G76*N5</f>
        <v>417.08579217063209</v>
      </c>
      <c r="E76" s="9">
        <f t="shared" ref="E76:E87" si="22">H76*O5</f>
        <v>248.79541138438316</v>
      </c>
      <c r="F76" s="10">
        <f t="shared" ref="F76:F87" si="23">I76*P5</f>
        <v>498.27465545539144</v>
      </c>
      <c r="G76" s="37">
        <f t="shared" si="16"/>
        <v>493.28022045315367</v>
      </c>
      <c r="H76" s="37">
        <f t="shared" si="17"/>
        <v>522.37317819963255</v>
      </c>
      <c r="I76" s="38">
        <f t="shared" si="18"/>
        <v>570.65625054675888</v>
      </c>
      <c r="N76" s="14" t="e">
        <v>#VALUE!</v>
      </c>
      <c r="O76" s="11" t="e">
        <v>#VALUE!</v>
      </c>
      <c r="P76" s="12" t="e">
        <v>#VALUE!</v>
      </c>
      <c r="Q76" s="14">
        <f t="shared" si="19"/>
        <v>1.0404192393503866</v>
      </c>
      <c r="R76" s="11">
        <f t="shared" si="19"/>
        <v>0.60341085271317829</v>
      </c>
      <c r="S76" s="12">
        <f t="shared" si="19"/>
        <v>0.71657179679948435</v>
      </c>
    </row>
    <row r="77" spans="1:19" x14ac:dyDescent="0.25">
      <c r="A77" s="59"/>
      <c r="B77" s="2">
        <v>74</v>
      </c>
      <c r="C77" s="1">
        <v>44593</v>
      </c>
      <c r="D77" s="13">
        <f t="shared" si="21"/>
        <v>193.39487568459489</v>
      </c>
      <c r="E77" s="9">
        <f t="shared" si="22"/>
        <v>426.51775871270758</v>
      </c>
      <c r="F77" s="10">
        <f t="shared" si="23"/>
        <v>286.55144264606099</v>
      </c>
      <c r="G77" s="9">
        <f t="shared" si="16"/>
        <v>493.02902633190445</v>
      </c>
      <c r="H77" s="9">
        <f t="shared" si="17"/>
        <v>523.01132009447986</v>
      </c>
      <c r="I77" s="10">
        <f t="shared" si="18"/>
        <v>571.56822675181536</v>
      </c>
      <c r="N77" s="36" t="e">
        <v>#VALUE!</v>
      </c>
      <c r="O77" s="37" t="e">
        <v>#VALUE!</v>
      </c>
      <c r="P77" s="38" t="e">
        <v>#VALUE!</v>
      </c>
      <c r="Q77" s="36">
        <f t="shared" si="19"/>
        <v>0.8455352046904997</v>
      </c>
      <c r="R77" s="37">
        <f t="shared" si="19"/>
        <v>0.47627906976744189</v>
      </c>
      <c r="S77" s="38">
        <f t="shared" si="19"/>
        <v>0.8731607775749114</v>
      </c>
    </row>
    <row r="78" spans="1:19" x14ac:dyDescent="0.25">
      <c r="A78" s="59"/>
      <c r="B78" s="2">
        <v>75</v>
      </c>
      <c r="C78" s="1">
        <v>44621</v>
      </c>
      <c r="D78" s="13">
        <f t="shared" si="21"/>
        <v>454.70663456827134</v>
      </c>
      <c r="E78" s="9">
        <f t="shared" si="22"/>
        <v>464.38370892696935</v>
      </c>
      <c r="F78" s="10">
        <f t="shared" si="23"/>
        <v>266.71884012747387</v>
      </c>
      <c r="G78" s="9">
        <f t="shared" si="16"/>
        <v>492.77783221065522</v>
      </c>
      <c r="H78" s="9">
        <f t="shared" si="17"/>
        <v>523.64946198932728</v>
      </c>
      <c r="I78" s="10">
        <f t="shared" si="18"/>
        <v>572.48020295687172</v>
      </c>
      <c r="N78" s="13"/>
      <c r="O78" s="9"/>
      <c r="P78" s="10"/>
      <c r="Q78" s="13"/>
      <c r="R78" s="9"/>
      <c r="S78" s="10"/>
    </row>
    <row r="79" spans="1:19" x14ac:dyDescent="0.25">
      <c r="A79" s="59"/>
      <c r="B79" s="2">
        <v>76</v>
      </c>
      <c r="C79" s="1">
        <v>44652</v>
      </c>
      <c r="D79" s="13">
        <f t="shared" si="21"/>
        <v>233.3706874400693</v>
      </c>
      <c r="E79" s="9">
        <f t="shared" si="22"/>
        <v>218.16867113567821</v>
      </c>
      <c r="F79" s="10">
        <f t="shared" si="23"/>
        <v>271.20815777350782</v>
      </c>
      <c r="G79" s="9">
        <f t="shared" si="16"/>
        <v>492.52663808940599</v>
      </c>
      <c r="H79" s="9">
        <f t="shared" si="17"/>
        <v>524.28760388417459</v>
      </c>
      <c r="I79" s="10">
        <f t="shared" si="18"/>
        <v>573.3921791619282</v>
      </c>
      <c r="N79" s="13"/>
      <c r="O79" s="9"/>
      <c r="P79" s="10"/>
      <c r="Q79" s="13"/>
      <c r="R79" s="9"/>
      <c r="S79" s="10"/>
    </row>
    <row r="80" spans="1:19" x14ac:dyDescent="0.25">
      <c r="A80" s="59"/>
      <c r="B80" s="2">
        <v>77</v>
      </c>
      <c r="C80" s="1">
        <v>44682</v>
      </c>
      <c r="D80" s="13">
        <f t="shared" si="21"/>
        <v>342.67458912866664</v>
      </c>
      <c r="E80" s="9">
        <f t="shared" si="22"/>
        <v>154.62928945428553</v>
      </c>
      <c r="F80" s="10">
        <f t="shared" si="23"/>
        <v>565.11380855679431</v>
      </c>
      <c r="G80" s="9">
        <f t="shared" si="16"/>
        <v>492.27544396815676</v>
      </c>
      <c r="H80" s="9">
        <f t="shared" si="17"/>
        <v>524.9257457790219</v>
      </c>
      <c r="I80" s="10">
        <f t="shared" si="18"/>
        <v>574.30415536698456</v>
      </c>
      <c r="N80" s="13"/>
      <c r="O80" s="9"/>
      <c r="P80" s="10"/>
      <c r="Q80" s="13"/>
      <c r="R80" s="9"/>
      <c r="S80" s="10"/>
    </row>
    <row r="81" spans="1:19" x14ac:dyDescent="0.25">
      <c r="A81" s="59"/>
      <c r="B81" s="2">
        <v>78</v>
      </c>
      <c r="C81" s="1">
        <v>44713</v>
      </c>
      <c r="D81" s="13">
        <f t="shared" si="21"/>
        <v>336.67907471493885</v>
      </c>
      <c r="E81" s="9">
        <f t="shared" si="22"/>
        <v>359.50199572358315</v>
      </c>
      <c r="F81" s="10">
        <f t="shared" si="23"/>
        <v>388.83152530495391</v>
      </c>
      <c r="G81" s="9">
        <f t="shared" si="16"/>
        <v>492.02424984690748</v>
      </c>
      <c r="H81" s="9">
        <f t="shared" si="17"/>
        <v>525.56388767386932</v>
      </c>
      <c r="I81" s="10">
        <f t="shared" si="18"/>
        <v>575.21613157204104</v>
      </c>
      <c r="N81" s="13"/>
      <c r="O81" s="9"/>
      <c r="P81" s="10"/>
      <c r="Q81" s="13"/>
      <c r="R81" s="9"/>
      <c r="S81" s="10"/>
    </row>
    <row r="82" spans="1:19" x14ac:dyDescent="0.25">
      <c r="A82" s="59"/>
      <c r="B82" s="2">
        <v>79</v>
      </c>
      <c r="C82" s="1">
        <v>44743</v>
      </c>
      <c r="D82" s="13">
        <f t="shared" si="21"/>
        <v>327.32136973220281</v>
      </c>
      <c r="E82" s="9">
        <f t="shared" si="22"/>
        <v>572.37727743474659</v>
      </c>
      <c r="F82" s="10">
        <f t="shared" si="23"/>
        <v>480.03456773007434</v>
      </c>
      <c r="G82" s="9">
        <f t="shared" si="16"/>
        <v>491.77305572565825</v>
      </c>
      <c r="H82" s="9">
        <f t="shared" si="17"/>
        <v>526.20202956871663</v>
      </c>
      <c r="I82" s="10">
        <f t="shared" si="18"/>
        <v>576.12810777709751</v>
      </c>
      <c r="N82" s="13"/>
      <c r="O82" s="9"/>
      <c r="P82" s="10"/>
      <c r="Q82" s="13"/>
      <c r="R82" s="9"/>
      <c r="S82" s="10"/>
    </row>
    <row r="83" spans="1:19" x14ac:dyDescent="0.25">
      <c r="A83" s="59"/>
      <c r="B83" s="2">
        <v>80</v>
      </c>
      <c r="C83" s="1">
        <v>44774</v>
      </c>
      <c r="D83" s="13">
        <f t="shared" si="21"/>
        <v>342.15001791546473</v>
      </c>
      <c r="E83" s="9">
        <f t="shared" si="22"/>
        <v>343.71216147576388</v>
      </c>
      <c r="F83" s="10">
        <f t="shared" si="23"/>
        <v>257.68796790868817</v>
      </c>
      <c r="G83" s="9">
        <f t="shared" si="16"/>
        <v>491.52186160440903</v>
      </c>
      <c r="H83" s="9">
        <f t="shared" si="17"/>
        <v>526.84017146356393</v>
      </c>
      <c r="I83" s="10">
        <f t="shared" si="18"/>
        <v>577.04008398215387</v>
      </c>
      <c r="N83" s="13"/>
      <c r="O83" s="9"/>
      <c r="P83" s="10"/>
      <c r="Q83" s="13"/>
      <c r="R83" s="9"/>
      <c r="S83" s="10"/>
    </row>
    <row r="84" spans="1:19" x14ac:dyDescent="0.25">
      <c r="A84" s="59"/>
      <c r="B84" s="2">
        <v>81</v>
      </c>
      <c r="C84" s="1">
        <v>44805</v>
      </c>
      <c r="D84" s="13">
        <f t="shared" si="21"/>
        <v>377.45737789086451</v>
      </c>
      <c r="E84" s="9">
        <f t="shared" si="22"/>
        <v>212.62691701269296</v>
      </c>
      <c r="F84" s="10">
        <f t="shared" si="23"/>
        <v>338.16806185156503</v>
      </c>
      <c r="G84" s="9">
        <f t="shared" si="16"/>
        <v>491.2706674831598</v>
      </c>
      <c r="H84" s="9">
        <f t="shared" si="17"/>
        <v>527.47831335841136</v>
      </c>
      <c r="I84" s="10">
        <f t="shared" si="18"/>
        <v>577.95206018721035</v>
      </c>
      <c r="N84" s="13"/>
      <c r="O84" s="9"/>
      <c r="P84" s="10"/>
      <c r="Q84" s="13"/>
      <c r="R84" s="9"/>
      <c r="S84" s="10"/>
    </row>
    <row r="85" spans="1:19" x14ac:dyDescent="0.25">
      <c r="A85" s="59"/>
      <c r="B85" s="2">
        <v>82</v>
      </c>
      <c r="C85" s="1">
        <v>44835</v>
      </c>
      <c r="D85" s="13">
        <f t="shared" si="21"/>
        <v>313.67362403527437</v>
      </c>
      <c r="E85" s="9">
        <f t="shared" si="22"/>
        <v>343.88978481607535</v>
      </c>
      <c r="F85" s="10">
        <f t="shared" si="23"/>
        <v>189.86690657737969</v>
      </c>
      <c r="G85" s="9">
        <f t="shared" si="16"/>
        <v>491.01947336191057</v>
      </c>
      <c r="H85" s="9">
        <f t="shared" si="17"/>
        <v>528.11645525325866</v>
      </c>
      <c r="I85" s="10">
        <f t="shared" si="18"/>
        <v>578.86403639226671</v>
      </c>
      <c r="N85" s="13"/>
      <c r="O85" s="9"/>
      <c r="P85" s="10"/>
      <c r="Q85" s="13"/>
      <c r="R85" s="9"/>
      <c r="S85" s="10"/>
    </row>
    <row r="86" spans="1:19" x14ac:dyDescent="0.25">
      <c r="A86" s="59"/>
      <c r="B86" s="2">
        <v>83</v>
      </c>
      <c r="C86" s="1">
        <v>44866</v>
      </c>
      <c r="D86" s="13">
        <f t="shared" si="21"/>
        <v>368.82103235208524</v>
      </c>
      <c r="E86" s="9">
        <f t="shared" si="22"/>
        <v>289.87228767685315</v>
      </c>
      <c r="F86" s="10">
        <f t="shared" si="23"/>
        <v>376.5959965834615</v>
      </c>
      <c r="G86" s="9">
        <f t="shared" si="16"/>
        <v>490.76827924066134</v>
      </c>
      <c r="H86" s="9">
        <f t="shared" si="17"/>
        <v>528.75459714810597</v>
      </c>
      <c r="I86" s="10">
        <f t="shared" si="18"/>
        <v>579.77601259732319</v>
      </c>
      <c r="N86" s="13"/>
      <c r="O86" s="9"/>
      <c r="P86" s="10"/>
      <c r="Q86" s="13"/>
      <c r="R86" s="9"/>
      <c r="S86" s="10"/>
    </row>
    <row r="87" spans="1:19" x14ac:dyDescent="0.25">
      <c r="A87" s="60"/>
      <c r="B87" s="2">
        <v>84</v>
      </c>
      <c r="C87" s="1">
        <v>44896</v>
      </c>
      <c r="D87" s="14">
        <f t="shared" si="21"/>
        <v>510.34341258830756</v>
      </c>
      <c r="E87" s="11">
        <f t="shared" si="22"/>
        <v>319.44132408607351</v>
      </c>
      <c r="F87" s="12">
        <f t="shared" si="23"/>
        <v>416.10463551599997</v>
      </c>
      <c r="G87" s="11">
        <f t="shared" si="16"/>
        <v>490.51708511941206</v>
      </c>
      <c r="H87" s="11">
        <f t="shared" si="17"/>
        <v>529.39273904295328</v>
      </c>
      <c r="I87" s="12">
        <f t="shared" si="18"/>
        <v>580.68798880237955</v>
      </c>
      <c r="N87" s="13"/>
      <c r="O87" s="9"/>
      <c r="P87" s="10"/>
      <c r="Q87" s="13"/>
      <c r="R87" s="9"/>
      <c r="S87" s="10"/>
    </row>
    <row r="88" spans="1:19" x14ac:dyDescent="0.25">
      <c r="C88" s="15" t="s">
        <v>5</v>
      </c>
      <c r="D88" s="7">
        <f>AVERAGE(D4:D73)</f>
        <v>502.7</v>
      </c>
      <c r="E88" s="7">
        <f t="shared" ref="E88:F88" si="24">AVERAGE(E4:E73)</f>
        <v>498.44285714285712</v>
      </c>
      <c r="F88" s="7">
        <f t="shared" si="24"/>
        <v>536.45714285714291</v>
      </c>
      <c r="N88" s="14"/>
      <c r="O88" s="11"/>
      <c r="P88" s="12"/>
      <c r="Q88" s="14"/>
      <c r="R88" s="11"/>
      <c r="S88" s="12"/>
    </row>
  </sheetData>
  <mergeCells count="13">
    <mergeCell ref="Q3:S3"/>
    <mergeCell ref="J20:J26"/>
    <mergeCell ref="J30:J36"/>
    <mergeCell ref="D1:F1"/>
    <mergeCell ref="G2:I2"/>
    <mergeCell ref="N3:P3"/>
    <mergeCell ref="A64:A75"/>
    <mergeCell ref="A76:A87"/>
    <mergeCell ref="A4:A15"/>
    <mergeCell ref="A16:A27"/>
    <mergeCell ref="A28:A39"/>
    <mergeCell ref="A40:A51"/>
    <mergeCell ref="A52:A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прогноз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finuser13</cp:lastModifiedBy>
  <cp:lastPrinted>2021-07-29T07:14:56Z</cp:lastPrinted>
  <dcterms:created xsi:type="dcterms:W3CDTF">2015-06-05T18:19:34Z</dcterms:created>
  <dcterms:modified xsi:type="dcterms:W3CDTF">2021-10-14T14:05:28Z</dcterms:modified>
</cp:coreProperties>
</file>