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ms-excel.sheet.macroEnabled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Свод по объектам" sheetId="1" state="visible" r:id="rId2"/>
    <sheet name="Паспорт объекта" sheetId="2" state="visible" r:id="rId3"/>
  </sheets>
  <definedNames>
    <definedName function="false" hidden="true" localSheetId="0" name="_xlnm._FilterDatabase" vbProcedure="false">'Свод по объектам'!$A$1:$AA$19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БИН</author>
  </authors>
  <commentList>
    <comment ref="Q2" authorId="0">
      <text>
        <r>
          <rPr>
            <sz val="11"/>
            <color rgb="FF000000"/>
            <rFont val="Calibri"/>
            <family val="2"/>
            <charset val="1"/>
          </rPr>
          <t xml:space="preserve">Эльмира:
</t>
        </r>
        <r>
          <rPr>
            <sz val="9"/>
            <color rgb="FF000000"/>
            <rFont val="Tahoma"/>
            <family val="2"/>
            <charset val="204"/>
          </rPr>
          <t xml:space="preserve">протяженность трассы</t>
        </r>
      </text>
    </comment>
  </commentList>
</comments>
</file>

<file path=xl/sharedStrings.xml><?xml version="1.0" encoding="utf-8"?>
<sst xmlns="http://schemas.openxmlformats.org/spreadsheetml/2006/main" count="271" uniqueCount="99">
  <si>
    <t xml:space="preserve">№№</t>
  </si>
  <si>
    <t xml:space="preserve">Территориальный признак </t>
  </si>
  <si>
    <t xml:space="preserve">ШИФР</t>
  </si>
  <si>
    <t xml:space="preserve">Район</t>
  </si>
  <si>
    <t xml:space="preserve">Адрес объекта</t>
  </si>
  <si>
    <t xml:space="preserve">Адрес объекта ( с привязкой к домам)</t>
  </si>
  <si>
    <t xml:space="preserve">Статус (построено, на стадии ввода, в эксплуатации)</t>
  </si>
  <si>
    <t xml:space="preserve">Год заключения  договора</t>
  </si>
  <si>
    <t xml:space="preserve">Номер договора аренды</t>
  </si>
  <si>
    <t xml:space="preserve">Арендная плата в месяц (без учета НДС 20%), руб.</t>
  </si>
  <si>
    <t xml:space="preserve">Арендодатель</t>
  </si>
  <si>
    <t xml:space="preserve">Основание права собственности у Арендодателя</t>
  </si>
  <si>
    <t xml:space="preserve">Срок действия договора (период аренды),                 * - автопролонгация</t>
  </si>
  <si>
    <t xml:space="preserve">Принадлежность объектов ВКХ  (ВО, ВС)</t>
  </si>
  <si>
    <t xml:space="preserve">Наименование объекта</t>
  </si>
  <si>
    <t xml:space="preserve">Наименование объекта в соответствии с выпиской из ЕГРН</t>
  </si>
  <si>
    <t xml:space="preserve">Технические параметры (протяженность трассы, площадь и тп.</t>
  </si>
  <si>
    <t xml:space="preserve">Ед. изм.</t>
  </si>
  <si>
    <t xml:space="preserve">Кадастровый номер </t>
  </si>
  <si>
    <t xml:space="preserve">Кадастровая стоимость, руб.</t>
  </si>
  <si>
    <t xml:space="preserve">Первоначальная стоимость /балансовая стоимость согласно договора купли-продажи (без НДС 20%), руб.</t>
  </si>
  <si>
    <t xml:space="preserve">Максимальный срок полезного использования</t>
  </si>
  <si>
    <t xml:space="preserve">Амортизационная группа</t>
  </si>
  <si>
    <t xml:space="preserve">Амортизация в год, руб.</t>
  </si>
  <si>
    <t xml:space="preserve">Наличие / отсутствие рабочей документации</t>
  </si>
  <si>
    <t xml:space="preserve">Проектная нагрузка потребителей, м3/сут</t>
  </si>
  <si>
    <t xml:space="preserve">Фактически присоединенная нагрузка, м3/сут</t>
  </si>
  <si>
    <t xml:space="preserve">Московская область</t>
  </si>
  <si>
    <t xml:space="preserve">Бутово</t>
  </si>
  <si>
    <t xml:space="preserve">Ленинский район</t>
  </si>
  <si>
    <t xml:space="preserve">д. Бутово</t>
  </si>
  <si>
    <t xml:space="preserve">в эксплуатации</t>
  </si>
  <si>
    <t xml:space="preserve">2018</t>
  </si>
  <si>
    <t xml:space="preserve">123456/18 от 13.06.2018</t>
  </si>
  <si>
    <t xml:space="preserve">ООО "Ромашка"</t>
  </si>
  <si>
    <t xml:space="preserve">13.06.2018 - 12.05.2019*</t>
  </si>
  <si>
    <t xml:space="preserve">ВО</t>
  </si>
  <si>
    <t xml:space="preserve">Напорный коллектор бытовой канализации </t>
  </si>
  <si>
    <t xml:space="preserve">п.м.</t>
  </si>
  <si>
    <t xml:space="preserve">50:21:0000000:_____</t>
  </si>
  <si>
    <t xml:space="preserve">Новодрожжино</t>
  </si>
  <si>
    <t xml:space="preserve">пос. Новодрожжино</t>
  </si>
  <si>
    <t xml:space="preserve">Канализационно-насосная станция (КНС)</t>
  </si>
  <si>
    <t xml:space="preserve">м3/сут.</t>
  </si>
  <si>
    <t xml:space="preserve">50:21:0090106:_______</t>
  </si>
  <si>
    <t xml:space="preserve">Дрожжино</t>
  </si>
  <si>
    <t xml:space="preserve">д. Дрожжино</t>
  </si>
  <si>
    <t xml:space="preserve">Сети хозяйственно-бытовой канализации </t>
  </si>
  <si>
    <t xml:space="preserve">50:21:0090106:_____</t>
  </si>
  <si>
    <t xml:space="preserve">Боброво</t>
  </si>
  <si>
    <t xml:space="preserve">д. Боброво</t>
  </si>
  <si>
    <t xml:space="preserve">2020</t>
  </si>
  <si>
    <t xml:space="preserve">123456789/20 от 06.04.2020 г.</t>
  </si>
  <si>
    <t xml:space="preserve"> 06.04.2020 - 05.03.2021*</t>
  </si>
  <si>
    <t xml:space="preserve">50:21:0090212:____</t>
  </si>
  <si>
    <t xml:space="preserve">Путилково</t>
  </si>
  <si>
    <t xml:space="preserve">Красногорский район</t>
  </si>
  <si>
    <t xml:space="preserve">д. Путилково</t>
  </si>
  <si>
    <t xml:space="preserve">50:11:0020408:____</t>
  </si>
  <si>
    <t xml:space="preserve">Москва</t>
  </si>
  <si>
    <t xml:space="preserve">Солнцево-парк</t>
  </si>
  <si>
    <t xml:space="preserve">1234567890/18 от 08.06.2018</t>
  </si>
  <si>
    <t xml:space="preserve">08.06.2018 - 07.05.2019*</t>
  </si>
  <si>
    <t xml:space="preserve">ВС</t>
  </si>
  <si>
    <t xml:space="preserve">Сети водоснабжения</t>
  </si>
  <si>
    <t xml:space="preserve">77:17:0000000:______</t>
  </si>
  <si>
    <t xml:space="preserve">1234567/18 от 14.06.2018</t>
  </si>
  <si>
    <t xml:space="preserve">14.06.2018 - 13.05.2019*</t>
  </si>
  <si>
    <t xml:space="preserve">51:22:0000000:_____</t>
  </si>
  <si>
    <t xml:space="preserve">51:22:0090107:_______</t>
  </si>
  <si>
    <t xml:space="preserve">50:21:0090107:_____</t>
  </si>
  <si>
    <t xml:space="preserve">1234567890/20 от 07.04.2020 г.</t>
  </si>
  <si>
    <t xml:space="preserve"> 07.04.2020 - 06.03.2021*</t>
  </si>
  <si>
    <t xml:space="preserve">50:21:0090213:____</t>
  </si>
  <si>
    <t xml:space="preserve">50:11:0020409:____</t>
  </si>
  <si>
    <t xml:space="preserve">12345678901/18 от 09.06.2018</t>
  </si>
  <si>
    <t xml:space="preserve">09.06.2018 - 08.05.2019*</t>
  </si>
  <si>
    <t xml:space="preserve">77:18:0000000:______</t>
  </si>
  <si>
    <t xml:space="preserve">12345678/18 от 15.06.2018</t>
  </si>
  <si>
    <t xml:space="preserve">15.06.2018 - 14.05.2019*</t>
  </si>
  <si>
    <t xml:space="preserve">51:22:0090108:_______</t>
  </si>
  <si>
    <t xml:space="preserve">123456/2/18 от 14.06.2018</t>
  </si>
  <si>
    <t xml:space="preserve">14.06.2018 - 12.05.2019*</t>
  </si>
  <si>
    <t xml:space="preserve">123456/3/18 от 14.06.2018</t>
  </si>
  <si>
    <t xml:space="preserve">50:11:0020410:____</t>
  </si>
  <si>
    <t xml:space="preserve">12345678901/2/18 от 10.06.2018</t>
  </si>
  <si>
    <t xml:space="preserve">10.06.2018 - 08.05.2019*</t>
  </si>
  <si>
    <t xml:space="preserve">77:19:0000000:______</t>
  </si>
  <si>
    <t xml:space="preserve">12345678901/3/18 от 10.06.2018</t>
  </si>
  <si>
    <t xml:space="preserve">77:20:0000000:______</t>
  </si>
  <si>
    <t xml:space="preserve">12345678901/4/18 от 10.06.2018</t>
  </si>
  <si>
    <t xml:space="preserve">77:21:0000000:______</t>
  </si>
  <si>
    <t xml:space="preserve">Сведения об арендуемых объектах</t>
  </si>
  <si>
    <t xml:space="preserve">Реквизиты договора (номер, дата)</t>
  </si>
  <si>
    <t xml:space="preserve">С кем заключен договор</t>
  </si>
  <si>
    <t xml:space="preserve">Срок действия договора</t>
  </si>
  <si>
    <t xml:space="preserve">Кадастровый номер</t>
  </si>
  <si>
    <t xml:space="preserve">Наименование объекта (в соответствии с правоустанавливающим документом)</t>
  </si>
  <si>
    <t xml:space="preserve">Основные технические характеристики объекта (мощность, протяженность)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</si>
</sst>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@"/>
    <numFmt numFmtId="167" formatCode="#,##0.00"/>
    <numFmt numFmtId="168" formatCode="dd/mm/yyyy"/>
    <numFmt numFmtId="169" formatCode="0.00"/>
    <numFmt numFmtId="170" formatCode="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9"/>
      <name val="Tahoma"/>
      <family val="2"/>
      <charset val="204"/>
    </font>
    <font>
      <sz val="10"/>
      <color rgb="FF000000"/>
      <name val="Calibri"/>
      <family val="2"/>
      <charset val="1"/>
    </font>
    <font>
      <b val="true"/>
      <sz val="10"/>
      <color rgb="FF000000"/>
      <name val="Times New Roman"/>
      <family val="1"/>
      <charset val="204"/>
    </font>
    <font>
      <b val="true"/>
      <sz val="10"/>
      <color rgb="FF2E75B6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b val="true"/>
      <sz val="10"/>
      <color rgb="FF548235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9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FFFF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D9D9D9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rgb="FFFFE699"/>
      </patternFill>
    </fill>
    <fill>
      <patternFill patternType="solid">
        <fgColor rgb="FFD9D9D9"/>
        <bgColor rgb="FFDEEBF7"/>
      </patternFill>
    </fill>
    <fill>
      <patternFill patternType="solid">
        <fgColor rgb="FFC5C3C3"/>
        <bgColor rgb="FFD9D9D9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2" fillId="3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12" fillId="3" borderId="0" xfId="2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2" fillId="3" borderId="0" xfId="2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7" fontId="12" fillId="3" borderId="0" xfId="2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12" fillId="3" borderId="0" xfId="2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9" fontId="12" fillId="3" borderId="0" xfId="2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5" fontId="7" fillId="3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5" borderId="3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5" borderId="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5" borderId="4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5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0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8" fillId="0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8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4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6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 4" xfId="21"/>
    <cellStyle name="Обычный_SIMPLE_1_massive2" xfId="22"/>
    <cellStyle name="Финансовый 2" xfId="23"/>
  </cellStyles>
  <dxfs count="37">
    <dxf>
      <fill>
        <patternFill patternType="solid">
          <bgColor rgb="FFDEEBF7"/>
        </patternFill>
      </fill>
    </dxf>
    <dxf>
      <fill>
        <patternFill patternType="solid">
          <fgColor rgb="FF232629"/>
          <bgColor rgb="FFFFFFFF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F8CBA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C3C3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9"/>
  <sheetViews>
    <sheetView showFormulas="false" showGridLines="true" showRowColHeaders="true" showZeros="true" rightToLeft="false" tabSelected="false" showOutlineSymbols="true" defaultGridColor="true" view="normal" topLeftCell="I1" colorId="64" zoomScale="140" zoomScaleNormal="140" zoomScalePageLayoutView="100" workbookViewId="0">
      <selection pane="topLeft" activeCell="O2" activeCellId="0" sqref="O2"/>
    </sheetView>
  </sheetViews>
  <sheetFormatPr defaultColWidth="9.14453125" defaultRowHeight="12.75" zeroHeight="false" outlineLevelRow="0" outlineLevelCol="0"/>
  <cols>
    <col collapsed="false" customWidth="true" hidden="false" outlineLevel="0" max="1" min="1" style="1" width="9.28"/>
    <col collapsed="false" customWidth="true" hidden="false" outlineLevel="0" max="2" min="2" style="1" width="19.85"/>
    <col collapsed="false" customWidth="true" hidden="false" outlineLevel="0" max="3" min="3" style="1" width="13.71"/>
    <col collapsed="false" customWidth="true" hidden="false" outlineLevel="0" max="4" min="4" style="1" width="18.85"/>
    <col collapsed="false" customWidth="true" hidden="false" outlineLevel="0" max="5" min="5" style="1" width="31.86"/>
    <col collapsed="false" customWidth="true" hidden="false" outlineLevel="0" max="6" min="6" style="1" width="25.28"/>
    <col collapsed="false" customWidth="true" hidden="false" outlineLevel="0" max="7" min="7" style="1" width="16"/>
    <col collapsed="false" customWidth="true" hidden="false" outlineLevel="0" max="8" min="8" style="1" width="14.57"/>
    <col collapsed="false" customWidth="true" hidden="false" outlineLevel="0" max="9" min="9" style="1" width="12.85"/>
    <col collapsed="false" customWidth="true" hidden="false" outlineLevel="0" max="10" min="10" style="1" width="14.14"/>
    <col collapsed="false" customWidth="true" hidden="false" outlineLevel="0" max="11" min="11" style="1" width="15.71"/>
    <col collapsed="false" customWidth="true" hidden="false" outlineLevel="0" max="12" min="12" style="1" width="17.71"/>
    <col collapsed="false" customWidth="true" hidden="false" outlineLevel="0" max="13" min="13" style="1" width="20.28"/>
    <col collapsed="false" customWidth="true" hidden="false" outlineLevel="0" max="14" min="14" style="1" width="14.85"/>
    <col collapsed="false" customWidth="true" hidden="false" outlineLevel="0" max="15" min="15" style="1" width="16.71"/>
    <col collapsed="false" customWidth="true" hidden="false" outlineLevel="0" max="16" min="16" style="1" width="18.14"/>
    <col collapsed="false" customWidth="true" hidden="false" outlineLevel="0" max="17" min="17" style="1" width="17.71"/>
    <col collapsed="false" customWidth="false" hidden="false" outlineLevel="0" max="18" min="18" style="1" width="9.14"/>
    <col collapsed="false" customWidth="true" hidden="false" outlineLevel="0" max="19" min="19" style="1" width="21.57"/>
    <col collapsed="false" customWidth="true" hidden="false" outlineLevel="0" max="20" min="20" style="1" width="16"/>
    <col collapsed="false" customWidth="true" hidden="false" outlineLevel="0" max="21" min="21" style="1" width="25.57"/>
    <col collapsed="false" customWidth="true" hidden="false" outlineLevel="0" max="22" min="22" style="1" width="18.71"/>
    <col collapsed="false" customWidth="true" hidden="false" outlineLevel="0" max="23" min="23" style="1" width="19.43"/>
    <col collapsed="false" customWidth="true" hidden="false" outlineLevel="0" max="24" min="24" style="1" width="17.57"/>
    <col collapsed="false" customWidth="true" hidden="false" outlineLevel="0" max="25" min="25" style="1" width="17"/>
    <col collapsed="false" customWidth="true" hidden="false" outlineLevel="0" max="26" min="26" style="1" width="18.14"/>
    <col collapsed="false" customWidth="true" hidden="false" outlineLevel="0" max="27" min="27" style="1" width="19.43"/>
    <col collapsed="false" customWidth="false" hidden="false" outlineLevel="0" max="1024" min="28" style="1" width="9.14"/>
  </cols>
  <sheetData>
    <row r="1" s="6" customFormat="true" ht="63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4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2" t="s">
        <v>24</v>
      </c>
      <c r="Z1" s="2" t="s">
        <v>25</v>
      </c>
      <c r="AA1" s="2" t="s">
        <v>26</v>
      </c>
    </row>
    <row r="2" s="15" customFormat="true" ht="38.25" hidden="false" customHeight="false" outlineLevel="0" collapsed="false">
      <c r="A2" s="7" t="n">
        <v>1</v>
      </c>
      <c r="B2" s="8" t="s">
        <v>27</v>
      </c>
      <c r="C2" s="8" t="s">
        <v>28</v>
      </c>
      <c r="D2" s="8" t="s">
        <v>29</v>
      </c>
      <c r="E2" s="9" t="s">
        <v>30</v>
      </c>
      <c r="F2" s="9"/>
      <c r="G2" s="9" t="s">
        <v>31</v>
      </c>
      <c r="H2" s="9" t="s">
        <v>32</v>
      </c>
      <c r="I2" s="10" t="s">
        <v>33</v>
      </c>
      <c r="J2" s="11" t="n">
        <v>5</v>
      </c>
      <c r="K2" s="12" t="s">
        <v>34</v>
      </c>
      <c r="L2" s="10"/>
      <c r="M2" s="8" t="s">
        <v>35</v>
      </c>
      <c r="N2" s="12" t="s">
        <v>36</v>
      </c>
      <c r="O2" s="13" t="s">
        <v>37</v>
      </c>
      <c r="P2" s="13" t="str">
        <f aca="false">O2</f>
        <v>Напорный коллектор бытовой канализации </v>
      </c>
      <c r="Q2" s="8" t="n">
        <v>736</v>
      </c>
      <c r="R2" s="8" t="s">
        <v>38</v>
      </c>
      <c r="S2" s="8" t="s">
        <v>39</v>
      </c>
      <c r="T2" s="8"/>
      <c r="U2" s="14"/>
      <c r="V2" s="14"/>
      <c r="W2" s="8"/>
      <c r="X2" s="8"/>
      <c r="Y2" s="8"/>
      <c r="Z2" s="8"/>
      <c r="AA2" s="7"/>
    </row>
    <row r="3" s="18" customFormat="true" ht="38.25" hidden="false" customHeight="false" outlineLevel="0" collapsed="false">
      <c r="A3" s="7" t="n">
        <v>2</v>
      </c>
      <c r="B3" s="8" t="s">
        <v>27</v>
      </c>
      <c r="C3" s="8" t="s">
        <v>40</v>
      </c>
      <c r="D3" s="8" t="s">
        <v>29</v>
      </c>
      <c r="E3" s="10" t="s">
        <v>41</v>
      </c>
      <c r="F3" s="10"/>
      <c r="G3" s="9" t="s">
        <v>31</v>
      </c>
      <c r="H3" s="9" t="s">
        <v>32</v>
      </c>
      <c r="I3" s="10" t="s">
        <v>33</v>
      </c>
      <c r="J3" s="11" t="n">
        <v>10</v>
      </c>
      <c r="K3" s="12" t="s">
        <v>34</v>
      </c>
      <c r="L3" s="10"/>
      <c r="M3" s="8" t="s">
        <v>35</v>
      </c>
      <c r="N3" s="8" t="s">
        <v>36</v>
      </c>
      <c r="O3" s="13" t="s">
        <v>42</v>
      </c>
      <c r="P3" s="13" t="str">
        <f aca="false">O3</f>
        <v>Канализационно-насосная станция (КНС)</v>
      </c>
      <c r="Q3" s="8" t="n">
        <v>15000</v>
      </c>
      <c r="R3" s="8" t="s">
        <v>43</v>
      </c>
      <c r="S3" s="8" t="s">
        <v>44</v>
      </c>
      <c r="T3" s="8"/>
      <c r="U3" s="14"/>
      <c r="V3" s="14"/>
      <c r="W3" s="8"/>
      <c r="X3" s="8"/>
      <c r="Y3" s="8"/>
      <c r="Z3" s="16"/>
      <c r="AA3" s="17"/>
    </row>
    <row r="4" s="18" customFormat="true" ht="55.9" hidden="false" customHeight="true" outlineLevel="0" collapsed="false">
      <c r="A4" s="7" t="n">
        <v>3</v>
      </c>
      <c r="B4" s="8" t="s">
        <v>27</v>
      </c>
      <c r="C4" s="8" t="s">
        <v>45</v>
      </c>
      <c r="D4" s="8" t="s">
        <v>29</v>
      </c>
      <c r="E4" s="10" t="s">
        <v>46</v>
      </c>
      <c r="F4" s="10"/>
      <c r="G4" s="9" t="s">
        <v>31</v>
      </c>
      <c r="H4" s="9" t="s">
        <v>32</v>
      </c>
      <c r="I4" s="10" t="s">
        <v>33</v>
      </c>
      <c r="J4" s="11" t="n">
        <v>15</v>
      </c>
      <c r="K4" s="12" t="s">
        <v>34</v>
      </c>
      <c r="L4" s="10"/>
      <c r="M4" s="8" t="s">
        <v>35</v>
      </c>
      <c r="N4" s="8" t="s">
        <v>36</v>
      </c>
      <c r="O4" s="13" t="s">
        <v>47</v>
      </c>
      <c r="P4" s="13" t="str">
        <f aca="false">O4</f>
        <v>Сети хозяйственно-бытовой канализации </v>
      </c>
      <c r="Q4" s="8" t="n">
        <v>3799</v>
      </c>
      <c r="R4" s="8" t="s">
        <v>38</v>
      </c>
      <c r="S4" s="8" t="s">
        <v>48</v>
      </c>
      <c r="T4" s="8"/>
      <c r="U4" s="14"/>
      <c r="V4" s="14"/>
      <c r="W4" s="8"/>
      <c r="X4" s="8"/>
      <c r="Y4" s="8"/>
      <c r="Z4" s="16"/>
      <c r="AA4" s="17"/>
    </row>
    <row r="5" s="18" customFormat="true" ht="38.25" hidden="false" customHeight="false" outlineLevel="0" collapsed="false">
      <c r="A5" s="7" t="n">
        <v>4</v>
      </c>
      <c r="B5" s="8" t="s">
        <v>27</v>
      </c>
      <c r="C5" s="8" t="s">
        <v>49</v>
      </c>
      <c r="D5" s="8" t="s">
        <v>29</v>
      </c>
      <c r="E5" s="10" t="s">
        <v>50</v>
      </c>
      <c r="F5" s="10"/>
      <c r="G5" s="9" t="s">
        <v>31</v>
      </c>
      <c r="H5" s="9" t="s">
        <v>51</v>
      </c>
      <c r="I5" s="10" t="s">
        <v>52</v>
      </c>
      <c r="J5" s="11" t="n">
        <v>20</v>
      </c>
      <c r="K5" s="12" t="s">
        <v>34</v>
      </c>
      <c r="L5" s="10"/>
      <c r="M5" s="8" t="s">
        <v>53</v>
      </c>
      <c r="N5" s="8" t="s">
        <v>36</v>
      </c>
      <c r="O5" s="13" t="s">
        <v>47</v>
      </c>
      <c r="P5" s="13" t="str">
        <f aca="false">O5</f>
        <v>Сети хозяйственно-бытовой канализации </v>
      </c>
      <c r="Q5" s="8" t="n">
        <v>213</v>
      </c>
      <c r="R5" s="8" t="s">
        <v>38</v>
      </c>
      <c r="S5" s="8" t="s">
        <v>54</v>
      </c>
      <c r="T5" s="8"/>
      <c r="U5" s="14"/>
      <c r="V5" s="14"/>
      <c r="W5" s="8"/>
      <c r="X5" s="8"/>
      <c r="Y5" s="8"/>
      <c r="Z5" s="16"/>
      <c r="AA5" s="17"/>
    </row>
    <row r="6" s="18" customFormat="true" ht="38.25" hidden="false" customHeight="false" outlineLevel="0" collapsed="false">
      <c r="A6" s="7" t="n">
        <v>5</v>
      </c>
      <c r="B6" s="8" t="s">
        <v>27</v>
      </c>
      <c r="C6" s="8" t="s">
        <v>55</v>
      </c>
      <c r="D6" s="8" t="s">
        <v>56</v>
      </c>
      <c r="E6" s="10" t="s">
        <v>57</v>
      </c>
      <c r="F6" s="10"/>
      <c r="G6" s="9" t="s">
        <v>31</v>
      </c>
      <c r="H6" s="9" t="s">
        <v>32</v>
      </c>
      <c r="I6" s="10" t="s">
        <v>33</v>
      </c>
      <c r="J6" s="11" t="n">
        <v>25</v>
      </c>
      <c r="K6" s="12" t="s">
        <v>34</v>
      </c>
      <c r="L6" s="10"/>
      <c r="M6" s="8" t="s">
        <v>35</v>
      </c>
      <c r="N6" s="8" t="s">
        <v>36</v>
      </c>
      <c r="O6" s="13" t="s">
        <v>37</v>
      </c>
      <c r="P6" s="13" t="str">
        <f aca="false">O6</f>
        <v>Напорный коллектор бытовой канализации </v>
      </c>
      <c r="Q6" s="8" t="n">
        <v>1150</v>
      </c>
      <c r="R6" s="8" t="s">
        <v>38</v>
      </c>
      <c r="S6" s="8" t="s">
        <v>58</v>
      </c>
      <c r="T6" s="8"/>
      <c r="U6" s="14"/>
      <c r="V6" s="14"/>
      <c r="W6" s="8"/>
      <c r="X6" s="8"/>
      <c r="Y6" s="8"/>
      <c r="Z6" s="16"/>
      <c r="AA6" s="17"/>
    </row>
    <row r="7" s="18" customFormat="true" ht="25.5" hidden="false" customHeight="false" outlineLevel="0" collapsed="false">
      <c r="A7" s="7" t="n">
        <v>6</v>
      </c>
      <c r="B7" s="8" t="s">
        <v>59</v>
      </c>
      <c r="C7" s="8" t="s">
        <v>60</v>
      </c>
      <c r="D7" s="8" t="s">
        <v>59</v>
      </c>
      <c r="E7" s="8" t="s">
        <v>59</v>
      </c>
      <c r="F7" s="10"/>
      <c r="G7" s="9" t="s">
        <v>31</v>
      </c>
      <c r="H7" s="9" t="s">
        <v>32</v>
      </c>
      <c r="I7" s="10" t="s">
        <v>61</v>
      </c>
      <c r="J7" s="11" t="n">
        <v>30</v>
      </c>
      <c r="K7" s="12" t="s">
        <v>34</v>
      </c>
      <c r="L7" s="10"/>
      <c r="M7" s="8" t="s">
        <v>62</v>
      </c>
      <c r="N7" s="8" t="s">
        <v>63</v>
      </c>
      <c r="O7" s="13" t="s">
        <v>64</v>
      </c>
      <c r="P7" s="13" t="str">
        <f aca="false">O7</f>
        <v>Сети водоснабжения</v>
      </c>
      <c r="Q7" s="8" t="n">
        <v>2401</v>
      </c>
      <c r="R7" s="8" t="s">
        <v>38</v>
      </c>
      <c r="S7" s="8" t="s">
        <v>65</v>
      </c>
      <c r="T7" s="8"/>
      <c r="U7" s="14"/>
      <c r="V7" s="14"/>
      <c r="W7" s="8"/>
      <c r="X7" s="8"/>
      <c r="Y7" s="8"/>
      <c r="Z7" s="16"/>
      <c r="AA7" s="17"/>
    </row>
    <row r="8" s="15" customFormat="true" ht="38.25" hidden="false" customHeight="false" outlineLevel="0" collapsed="false">
      <c r="A8" s="7" t="n">
        <v>7</v>
      </c>
      <c r="B8" s="8" t="s">
        <v>27</v>
      </c>
      <c r="C8" s="8" t="s">
        <v>28</v>
      </c>
      <c r="D8" s="8" t="s">
        <v>29</v>
      </c>
      <c r="E8" s="9" t="s">
        <v>30</v>
      </c>
      <c r="F8" s="9"/>
      <c r="G8" s="9" t="s">
        <v>31</v>
      </c>
      <c r="H8" s="9" t="s">
        <v>32</v>
      </c>
      <c r="I8" s="10" t="s">
        <v>66</v>
      </c>
      <c r="J8" s="11" t="n">
        <v>6</v>
      </c>
      <c r="K8" s="12" t="s">
        <v>34</v>
      </c>
      <c r="L8" s="10"/>
      <c r="M8" s="8" t="s">
        <v>67</v>
      </c>
      <c r="N8" s="12" t="s">
        <v>36</v>
      </c>
      <c r="O8" s="13" t="s">
        <v>37</v>
      </c>
      <c r="P8" s="13" t="str">
        <f aca="false">O8</f>
        <v>Напорный коллектор бытовой канализации </v>
      </c>
      <c r="Q8" s="8" t="n">
        <v>840</v>
      </c>
      <c r="R8" s="8" t="s">
        <v>38</v>
      </c>
      <c r="S8" s="8" t="s">
        <v>68</v>
      </c>
      <c r="T8" s="8"/>
      <c r="U8" s="14"/>
      <c r="V8" s="14"/>
      <c r="W8" s="8"/>
      <c r="X8" s="8"/>
      <c r="Y8" s="8"/>
      <c r="Z8" s="8"/>
      <c r="AA8" s="7"/>
    </row>
    <row r="9" s="18" customFormat="true" ht="38.25" hidden="false" customHeight="false" outlineLevel="0" collapsed="false">
      <c r="A9" s="7" t="n">
        <v>8</v>
      </c>
      <c r="B9" s="8" t="s">
        <v>27</v>
      </c>
      <c r="C9" s="8" t="s">
        <v>40</v>
      </c>
      <c r="D9" s="8" t="s">
        <v>29</v>
      </c>
      <c r="E9" s="10" t="s">
        <v>41</v>
      </c>
      <c r="F9" s="10"/>
      <c r="G9" s="9" t="s">
        <v>31</v>
      </c>
      <c r="H9" s="9" t="s">
        <v>32</v>
      </c>
      <c r="I9" s="10" t="s">
        <v>66</v>
      </c>
      <c r="J9" s="11" t="n">
        <v>11</v>
      </c>
      <c r="K9" s="12" t="s">
        <v>34</v>
      </c>
      <c r="L9" s="10"/>
      <c r="M9" s="8" t="s">
        <v>67</v>
      </c>
      <c r="N9" s="8" t="s">
        <v>36</v>
      </c>
      <c r="O9" s="13" t="s">
        <v>42</v>
      </c>
      <c r="P9" s="13" t="str">
        <f aca="false">O9</f>
        <v>Канализационно-насосная станция (КНС)</v>
      </c>
      <c r="Q9" s="8" t="n">
        <v>20000</v>
      </c>
      <c r="R9" s="8" t="s">
        <v>43</v>
      </c>
      <c r="S9" s="8" t="s">
        <v>69</v>
      </c>
      <c r="T9" s="8"/>
      <c r="U9" s="14"/>
      <c r="V9" s="14"/>
      <c r="W9" s="8"/>
      <c r="X9" s="8"/>
      <c r="Y9" s="8"/>
      <c r="Z9" s="16"/>
      <c r="AA9" s="17"/>
    </row>
    <row r="10" s="18" customFormat="true" ht="55.9" hidden="false" customHeight="true" outlineLevel="0" collapsed="false">
      <c r="A10" s="7" t="n">
        <v>9</v>
      </c>
      <c r="B10" s="8" t="s">
        <v>27</v>
      </c>
      <c r="C10" s="8" t="s">
        <v>45</v>
      </c>
      <c r="D10" s="8" t="s">
        <v>29</v>
      </c>
      <c r="E10" s="10" t="s">
        <v>46</v>
      </c>
      <c r="F10" s="10"/>
      <c r="G10" s="9" t="s">
        <v>31</v>
      </c>
      <c r="H10" s="9" t="s">
        <v>32</v>
      </c>
      <c r="I10" s="10" t="s">
        <v>66</v>
      </c>
      <c r="J10" s="11" t="n">
        <v>16</v>
      </c>
      <c r="K10" s="12" t="s">
        <v>34</v>
      </c>
      <c r="L10" s="10"/>
      <c r="M10" s="8" t="s">
        <v>67</v>
      </c>
      <c r="N10" s="8" t="s">
        <v>36</v>
      </c>
      <c r="O10" s="13" t="s">
        <v>47</v>
      </c>
      <c r="P10" s="13" t="str">
        <f aca="false">O10</f>
        <v>Сети хозяйственно-бытовой канализации </v>
      </c>
      <c r="Q10" s="8" t="n">
        <v>3900</v>
      </c>
      <c r="R10" s="8" t="s">
        <v>38</v>
      </c>
      <c r="S10" s="8" t="s">
        <v>70</v>
      </c>
      <c r="T10" s="8"/>
      <c r="U10" s="14"/>
      <c r="V10" s="14"/>
      <c r="W10" s="8"/>
      <c r="X10" s="8"/>
      <c r="Y10" s="8"/>
      <c r="Z10" s="16"/>
      <c r="AA10" s="17"/>
    </row>
    <row r="11" s="18" customFormat="true" ht="38.25" hidden="false" customHeight="false" outlineLevel="0" collapsed="false">
      <c r="A11" s="7" t="n">
        <v>10</v>
      </c>
      <c r="B11" s="8" t="s">
        <v>27</v>
      </c>
      <c r="C11" s="8" t="s">
        <v>49</v>
      </c>
      <c r="D11" s="8" t="s">
        <v>29</v>
      </c>
      <c r="E11" s="10" t="s">
        <v>50</v>
      </c>
      <c r="F11" s="10"/>
      <c r="G11" s="9" t="s">
        <v>31</v>
      </c>
      <c r="H11" s="9" t="s">
        <v>51</v>
      </c>
      <c r="I11" s="10" t="s">
        <v>71</v>
      </c>
      <c r="J11" s="11" t="n">
        <v>21</v>
      </c>
      <c r="K11" s="12" t="s">
        <v>34</v>
      </c>
      <c r="L11" s="10"/>
      <c r="M11" s="8" t="s">
        <v>72</v>
      </c>
      <c r="N11" s="8" t="s">
        <v>36</v>
      </c>
      <c r="O11" s="13" t="s">
        <v>47</v>
      </c>
      <c r="P11" s="13" t="str">
        <f aca="false">O11</f>
        <v>Сети хозяйственно-бытовой канализации </v>
      </c>
      <c r="Q11" s="8" t="n">
        <v>315</v>
      </c>
      <c r="R11" s="8" t="s">
        <v>38</v>
      </c>
      <c r="S11" s="8" t="s">
        <v>73</v>
      </c>
      <c r="T11" s="8"/>
      <c r="U11" s="14"/>
      <c r="V11" s="14"/>
      <c r="W11" s="8"/>
      <c r="X11" s="8"/>
      <c r="Y11" s="8"/>
      <c r="Z11" s="16"/>
      <c r="AA11" s="17"/>
    </row>
    <row r="12" s="18" customFormat="true" ht="38.25" hidden="false" customHeight="false" outlineLevel="0" collapsed="false">
      <c r="A12" s="7" t="n">
        <v>11</v>
      </c>
      <c r="B12" s="8" t="s">
        <v>27</v>
      </c>
      <c r="C12" s="8" t="s">
        <v>55</v>
      </c>
      <c r="D12" s="8" t="s">
        <v>56</v>
      </c>
      <c r="E12" s="10" t="s">
        <v>57</v>
      </c>
      <c r="F12" s="10"/>
      <c r="G12" s="9" t="s">
        <v>31</v>
      </c>
      <c r="H12" s="9" t="s">
        <v>32</v>
      </c>
      <c r="I12" s="10" t="s">
        <v>66</v>
      </c>
      <c r="J12" s="11" t="n">
        <v>26</v>
      </c>
      <c r="K12" s="12" t="s">
        <v>34</v>
      </c>
      <c r="L12" s="10"/>
      <c r="M12" s="8" t="s">
        <v>67</v>
      </c>
      <c r="N12" s="8" t="s">
        <v>36</v>
      </c>
      <c r="O12" s="13" t="s">
        <v>37</v>
      </c>
      <c r="P12" s="13" t="str">
        <f aca="false">O12</f>
        <v>Напорный коллектор бытовой канализации </v>
      </c>
      <c r="Q12" s="8" t="n">
        <v>2200</v>
      </c>
      <c r="R12" s="8" t="s">
        <v>38</v>
      </c>
      <c r="S12" s="8" t="s">
        <v>74</v>
      </c>
      <c r="T12" s="8"/>
      <c r="U12" s="14"/>
      <c r="V12" s="14"/>
      <c r="W12" s="8"/>
      <c r="X12" s="8"/>
      <c r="Y12" s="8"/>
      <c r="Z12" s="16"/>
      <c r="AA12" s="17"/>
    </row>
    <row r="13" s="18" customFormat="true" ht="25.5" hidden="false" customHeight="false" outlineLevel="0" collapsed="false">
      <c r="A13" s="7" t="n">
        <v>12</v>
      </c>
      <c r="B13" s="8" t="s">
        <v>59</v>
      </c>
      <c r="C13" s="8" t="s">
        <v>60</v>
      </c>
      <c r="D13" s="8" t="s">
        <v>59</v>
      </c>
      <c r="E13" s="8" t="s">
        <v>59</v>
      </c>
      <c r="F13" s="10"/>
      <c r="G13" s="9" t="s">
        <v>31</v>
      </c>
      <c r="H13" s="9" t="s">
        <v>32</v>
      </c>
      <c r="I13" s="10" t="s">
        <v>75</v>
      </c>
      <c r="J13" s="11" t="n">
        <v>31</v>
      </c>
      <c r="K13" s="12" t="s">
        <v>34</v>
      </c>
      <c r="L13" s="10"/>
      <c r="M13" s="8" t="s">
        <v>76</v>
      </c>
      <c r="N13" s="8" t="s">
        <v>63</v>
      </c>
      <c r="O13" s="13" t="s">
        <v>64</v>
      </c>
      <c r="P13" s="13" t="str">
        <f aca="false">O13</f>
        <v>Сети водоснабжения</v>
      </c>
      <c r="Q13" s="8" t="n">
        <v>3500</v>
      </c>
      <c r="R13" s="8" t="s">
        <v>38</v>
      </c>
      <c r="S13" s="8" t="s">
        <v>77</v>
      </c>
      <c r="T13" s="8"/>
      <c r="U13" s="14"/>
      <c r="V13" s="14"/>
      <c r="W13" s="8"/>
      <c r="X13" s="8"/>
      <c r="Y13" s="8"/>
      <c r="Z13" s="16"/>
      <c r="AA13" s="17"/>
    </row>
    <row r="14" s="18" customFormat="true" ht="38.25" hidden="false" customHeight="false" outlineLevel="0" collapsed="false">
      <c r="A14" s="7" t="n">
        <v>13</v>
      </c>
      <c r="B14" s="8" t="s">
        <v>27</v>
      </c>
      <c r="C14" s="8" t="s">
        <v>40</v>
      </c>
      <c r="D14" s="8" t="s">
        <v>29</v>
      </c>
      <c r="E14" s="10" t="s">
        <v>41</v>
      </c>
      <c r="F14" s="10"/>
      <c r="G14" s="9" t="s">
        <v>31</v>
      </c>
      <c r="H14" s="9" t="s">
        <v>32</v>
      </c>
      <c r="I14" s="10" t="s">
        <v>78</v>
      </c>
      <c r="J14" s="11" t="n">
        <v>22</v>
      </c>
      <c r="K14" s="12" t="s">
        <v>34</v>
      </c>
      <c r="L14" s="10"/>
      <c r="M14" s="8" t="s">
        <v>79</v>
      </c>
      <c r="N14" s="8" t="s">
        <v>36</v>
      </c>
      <c r="O14" s="13" t="s">
        <v>42</v>
      </c>
      <c r="P14" s="13" t="str">
        <f aca="false">O14</f>
        <v>Канализационно-насосная станция (КНС)</v>
      </c>
      <c r="Q14" s="8" t="n">
        <v>25000</v>
      </c>
      <c r="R14" s="8" t="s">
        <v>43</v>
      </c>
      <c r="S14" s="8" t="s">
        <v>80</v>
      </c>
      <c r="T14" s="8"/>
      <c r="U14" s="14"/>
      <c r="V14" s="14"/>
      <c r="W14" s="8"/>
      <c r="X14" s="8"/>
      <c r="Y14" s="8"/>
      <c r="Z14" s="16"/>
      <c r="AA14" s="17"/>
    </row>
    <row r="15" s="18" customFormat="true" ht="38.25" hidden="false" customHeight="false" outlineLevel="0" collapsed="false">
      <c r="A15" s="7" t="n">
        <v>14</v>
      </c>
      <c r="B15" s="8" t="s">
        <v>27</v>
      </c>
      <c r="C15" s="8" t="s">
        <v>55</v>
      </c>
      <c r="D15" s="8" t="s">
        <v>56</v>
      </c>
      <c r="E15" s="10" t="s">
        <v>57</v>
      </c>
      <c r="F15" s="10"/>
      <c r="G15" s="9" t="s">
        <v>31</v>
      </c>
      <c r="H15" s="9" t="s">
        <v>32</v>
      </c>
      <c r="I15" s="10" t="s">
        <v>81</v>
      </c>
      <c r="J15" s="11" t="n">
        <v>37</v>
      </c>
      <c r="K15" s="12" t="s">
        <v>34</v>
      </c>
      <c r="L15" s="10"/>
      <c r="M15" s="8" t="s">
        <v>82</v>
      </c>
      <c r="N15" s="8" t="s">
        <v>36</v>
      </c>
      <c r="O15" s="13" t="s">
        <v>37</v>
      </c>
      <c r="P15" s="13" t="str">
        <f aca="false">O15</f>
        <v>Напорный коллектор бытовой канализации </v>
      </c>
      <c r="Q15" s="8" t="n">
        <v>2270</v>
      </c>
      <c r="R15" s="8" t="s">
        <v>38</v>
      </c>
      <c r="S15" s="8" t="s">
        <v>74</v>
      </c>
      <c r="T15" s="8"/>
      <c r="U15" s="14"/>
      <c r="V15" s="14"/>
      <c r="W15" s="8"/>
      <c r="X15" s="8"/>
      <c r="Y15" s="8"/>
      <c r="Z15" s="16"/>
      <c r="AA15" s="17"/>
    </row>
    <row r="16" s="18" customFormat="true" ht="38.25" hidden="false" customHeight="false" outlineLevel="0" collapsed="false">
      <c r="A16" s="7" t="n">
        <v>15</v>
      </c>
      <c r="B16" s="8" t="s">
        <v>27</v>
      </c>
      <c r="C16" s="8" t="s">
        <v>55</v>
      </c>
      <c r="D16" s="8" t="s">
        <v>56</v>
      </c>
      <c r="E16" s="10" t="s">
        <v>57</v>
      </c>
      <c r="F16" s="10"/>
      <c r="G16" s="9" t="s">
        <v>31</v>
      </c>
      <c r="H16" s="9" t="s">
        <v>32</v>
      </c>
      <c r="I16" s="10" t="s">
        <v>83</v>
      </c>
      <c r="J16" s="11" t="n">
        <v>40</v>
      </c>
      <c r="K16" s="12" t="s">
        <v>34</v>
      </c>
      <c r="L16" s="10"/>
      <c r="M16" s="8" t="s">
        <v>82</v>
      </c>
      <c r="N16" s="8" t="s">
        <v>36</v>
      </c>
      <c r="O16" s="13" t="s">
        <v>37</v>
      </c>
      <c r="P16" s="13" t="str">
        <f aca="false">O16</f>
        <v>Напорный коллектор бытовой канализации </v>
      </c>
      <c r="Q16" s="8" t="n">
        <v>3569</v>
      </c>
      <c r="R16" s="8" t="s">
        <v>38</v>
      </c>
      <c r="S16" s="8" t="s">
        <v>84</v>
      </c>
      <c r="T16" s="8"/>
      <c r="U16" s="14"/>
      <c r="V16" s="14"/>
      <c r="W16" s="8"/>
      <c r="X16" s="8"/>
      <c r="Y16" s="8"/>
      <c r="Z16" s="16"/>
      <c r="AA16" s="17"/>
    </row>
    <row r="17" s="18" customFormat="true" ht="38.25" hidden="false" customHeight="false" outlineLevel="0" collapsed="false">
      <c r="A17" s="7" t="n">
        <v>16</v>
      </c>
      <c r="B17" s="8" t="s">
        <v>59</v>
      </c>
      <c r="C17" s="8" t="s">
        <v>60</v>
      </c>
      <c r="D17" s="8" t="s">
        <v>59</v>
      </c>
      <c r="E17" s="8" t="s">
        <v>59</v>
      </c>
      <c r="F17" s="10"/>
      <c r="G17" s="9" t="s">
        <v>31</v>
      </c>
      <c r="H17" s="9" t="s">
        <v>32</v>
      </c>
      <c r="I17" s="10" t="s">
        <v>85</v>
      </c>
      <c r="J17" s="11" t="n">
        <v>33</v>
      </c>
      <c r="K17" s="12" t="s">
        <v>34</v>
      </c>
      <c r="L17" s="10"/>
      <c r="M17" s="8" t="s">
        <v>86</v>
      </c>
      <c r="N17" s="8" t="s">
        <v>63</v>
      </c>
      <c r="O17" s="13" t="s">
        <v>64</v>
      </c>
      <c r="P17" s="13" t="str">
        <f aca="false">O17</f>
        <v>Сети водоснабжения</v>
      </c>
      <c r="Q17" s="8" t="n">
        <v>3890</v>
      </c>
      <c r="R17" s="8" t="s">
        <v>38</v>
      </c>
      <c r="S17" s="8" t="s">
        <v>87</v>
      </c>
      <c r="T17" s="8"/>
      <c r="U17" s="14"/>
      <c r="V17" s="14"/>
      <c r="W17" s="8"/>
      <c r="X17" s="8"/>
      <c r="Y17" s="8"/>
      <c r="Z17" s="16"/>
      <c r="AA17" s="17"/>
    </row>
    <row r="18" s="18" customFormat="true" ht="38.25" hidden="false" customHeight="false" outlineLevel="0" collapsed="false">
      <c r="A18" s="7" t="n">
        <v>17</v>
      </c>
      <c r="B18" s="8" t="s">
        <v>59</v>
      </c>
      <c r="C18" s="8" t="s">
        <v>60</v>
      </c>
      <c r="D18" s="8" t="s">
        <v>59</v>
      </c>
      <c r="E18" s="8" t="s">
        <v>59</v>
      </c>
      <c r="F18" s="10"/>
      <c r="G18" s="9" t="s">
        <v>31</v>
      </c>
      <c r="H18" s="9" t="s">
        <v>32</v>
      </c>
      <c r="I18" s="10" t="s">
        <v>88</v>
      </c>
      <c r="J18" s="11" t="n">
        <v>38</v>
      </c>
      <c r="K18" s="12" t="s">
        <v>34</v>
      </c>
      <c r="L18" s="10"/>
      <c r="M18" s="8" t="s">
        <v>86</v>
      </c>
      <c r="N18" s="8" t="s">
        <v>63</v>
      </c>
      <c r="O18" s="13" t="s">
        <v>64</v>
      </c>
      <c r="P18" s="13" t="str">
        <f aca="false">O18</f>
        <v>Сети водоснабжения</v>
      </c>
      <c r="Q18" s="8" t="n">
        <v>4250</v>
      </c>
      <c r="R18" s="8" t="s">
        <v>38</v>
      </c>
      <c r="S18" s="8" t="s">
        <v>89</v>
      </c>
      <c r="T18" s="8"/>
      <c r="U18" s="14"/>
      <c r="V18" s="14"/>
      <c r="W18" s="8"/>
      <c r="X18" s="8"/>
      <c r="Y18" s="8"/>
      <c r="Z18" s="16"/>
      <c r="AA18" s="17"/>
    </row>
    <row r="19" s="18" customFormat="true" ht="38.25" hidden="false" customHeight="false" outlineLevel="0" collapsed="false">
      <c r="A19" s="7" t="n">
        <v>18</v>
      </c>
      <c r="B19" s="8" t="s">
        <v>59</v>
      </c>
      <c r="C19" s="8" t="s">
        <v>60</v>
      </c>
      <c r="D19" s="8" t="s">
        <v>59</v>
      </c>
      <c r="E19" s="8" t="s">
        <v>59</v>
      </c>
      <c r="F19" s="10"/>
      <c r="G19" s="9" t="s">
        <v>31</v>
      </c>
      <c r="H19" s="9" t="s">
        <v>32</v>
      </c>
      <c r="I19" s="10" t="s">
        <v>90</v>
      </c>
      <c r="J19" s="11" t="n">
        <v>46</v>
      </c>
      <c r="K19" s="12" t="s">
        <v>34</v>
      </c>
      <c r="L19" s="10"/>
      <c r="M19" s="8" t="s">
        <v>86</v>
      </c>
      <c r="N19" s="8" t="s">
        <v>63</v>
      </c>
      <c r="O19" s="13" t="s">
        <v>64</v>
      </c>
      <c r="P19" s="13" t="str">
        <f aca="false">O19</f>
        <v>Сети водоснабжения</v>
      </c>
      <c r="Q19" s="8" t="n">
        <v>1280</v>
      </c>
      <c r="R19" s="8" t="s">
        <v>38</v>
      </c>
      <c r="S19" s="8" t="s">
        <v>91</v>
      </c>
      <c r="T19" s="8"/>
      <c r="U19" s="14"/>
      <c r="V19" s="14"/>
      <c r="W19" s="8"/>
      <c r="X19" s="8"/>
      <c r="Y19" s="8"/>
      <c r="Z19" s="16"/>
      <c r="AA19" s="17"/>
    </row>
  </sheetData>
  <autoFilter ref="A1:AA19"/>
  <conditionalFormatting sqref="M2 M5 M7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M1:M2 M5 M7">
    <cfRule type="top10" priority="3" aboveAverage="0" equalAverage="0" bottom="1" percent="1" rank="1" text="" dxfId="0"/>
    <cfRule type="iconSet" priority="4">
      <iconSet iconSet="3TrafficLights1">
        <cfvo type="percent" val="0"/>
        <cfvo type="percent" val="33"/>
        <cfvo type="percent" val="67"/>
      </iconSet>
    </cfRule>
  </conditionalFormatting>
  <conditionalFormatting sqref="M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B2:O2 B5:J5 L5:O5 K3:K7 B6:H6 J6 B7:J7 L7:O7 L6 N6:O6">
    <cfRule type="expression" priority="6" aboveAverage="0" equalAverage="0" bottom="0" percent="0" rank="0" text="" dxfId="1">
      <formula>LEN(TRIM(B2))=0</formula>
    </cfRule>
  </conditionalFormatting>
  <conditionalFormatting sqref="B3:H4 J3:J4 L3:L4 N3:O4">
    <cfRule type="expression" priority="7" aboveAverage="0" equalAverage="0" bottom="0" percent="0" rank="0" text="" dxfId="2">
      <formula>LEN(TRIM(B3))=0</formula>
    </cfRule>
  </conditionalFormatting>
  <conditionalFormatting sqref="I3">
    <cfRule type="expression" priority="8" aboveAverage="0" equalAverage="0" bottom="0" percent="0" rank="0" text="" dxfId="3">
      <formula>LEN(TRIM(I3))=0</formula>
    </cfRule>
  </conditionalFormatting>
  <conditionalFormatting sqref="I4">
    <cfRule type="expression" priority="9" aboveAverage="0" equalAverage="0" bottom="0" percent="0" rank="0" text="" dxfId="4">
      <formula>LEN(TRIM(I4))=0</formula>
    </cfRule>
  </conditionalFormatting>
  <conditionalFormatting sqref="I6">
    <cfRule type="expression" priority="10" aboveAverage="0" equalAverage="0" bottom="0" percent="0" rank="0" text="" dxfId="5">
      <formula>LEN(TRIM(I6))=0</formula>
    </cfRule>
  </conditionalFormatting>
  <conditionalFormatting sqref="M3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M3">
    <cfRule type="top10" priority="12" aboveAverage="0" equalAverage="0" bottom="1" percent="1" rank="1" text="" dxfId="6"/>
    <cfRule type="iconSet" priority="13">
      <iconSet iconSet="3TrafficLights1">
        <cfvo type="percent" val="0"/>
        <cfvo type="percent" val="33"/>
        <cfvo type="percent" val="67"/>
      </iconSet>
    </cfRule>
  </conditionalFormatting>
  <conditionalFormatting sqref="M3">
    <cfRule type="expression" priority="14" aboveAverage="0" equalAverage="0" bottom="0" percent="0" rank="0" text="" dxfId="7">
      <formula>LEN(TRIM(M3))=0</formula>
    </cfRule>
  </conditionalFormatting>
  <conditionalFormatting sqref="M4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M4">
    <cfRule type="top10" priority="16" aboveAverage="0" equalAverage="0" bottom="1" percent="1" rank="1" text="" dxfId="8"/>
    <cfRule type="iconSet" priority="17">
      <iconSet iconSet="3TrafficLights1">
        <cfvo type="percent" val="0"/>
        <cfvo type="percent" val="33"/>
        <cfvo type="percent" val="67"/>
      </iconSet>
    </cfRule>
  </conditionalFormatting>
  <conditionalFormatting sqref="M4">
    <cfRule type="expression" priority="18" aboveAverage="0" equalAverage="0" bottom="0" percent="0" rank="0" text="" dxfId="9">
      <formula>LEN(TRIM(M4))=0</formula>
    </cfRule>
  </conditionalFormatting>
  <conditionalFormatting sqref="M6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M6">
    <cfRule type="top10" priority="20" aboveAverage="0" equalAverage="0" bottom="1" percent="1" rank="1" text="" dxfId="10"/>
    <cfRule type="iconSet" priority="21">
      <iconSet iconSet="3TrafficLights1">
        <cfvo type="percent" val="0"/>
        <cfvo type="percent" val="33"/>
        <cfvo type="percent" val="67"/>
      </iconSet>
    </cfRule>
  </conditionalFormatting>
  <conditionalFormatting sqref="M6">
    <cfRule type="expression" priority="22" aboveAverage="0" equalAverage="0" bottom="0" percent="0" rank="0" text="" dxfId="11">
      <formula>LEN(TRIM(M6))=0</formula>
    </cfRule>
  </conditionalFormatting>
  <conditionalFormatting sqref="M8 M11 M13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M8 M11 M13">
    <cfRule type="top10" priority="24" aboveAverage="0" equalAverage="0" bottom="1" percent="1" rank="1" text="" dxfId="12"/>
    <cfRule type="iconSet" priority="25">
      <iconSet iconSet="3TrafficLights1">
        <cfvo type="percent" val="0"/>
        <cfvo type="percent" val="33"/>
        <cfvo type="percent" val="67"/>
      </iconSet>
    </cfRule>
  </conditionalFormatting>
  <conditionalFormatting sqref="M13"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B8:O8 B11:J11 L11:O11 K9:K13 B12:H12 J12 B13:J13 L13:O13 L12 N12:O12">
    <cfRule type="expression" priority="27" aboveAverage="0" equalAverage="0" bottom="0" percent="0" rank="0" text="" dxfId="13">
      <formula>LEN(TRIM(B8))=0</formula>
    </cfRule>
  </conditionalFormatting>
  <conditionalFormatting sqref="B9:H10 J9:J10 L9:L10 N9:O10">
    <cfRule type="expression" priority="28" aboveAverage="0" equalAverage="0" bottom="0" percent="0" rank="0" text="" dxfId="14">
      <formula>LEN(TRIM(B9))=0</formula>
    </cfRule>
  </conditionalFormatting>
  <conditionalFormatting sqref="I9">
    <cfRule type="expression" priority="29" aboveAverage="0" equalAverage="0" bottom="0" percent="0" rank="0" text="" dxfId="15">
      <formula>LEN(TRIM(I9))=0</formula>
    </cfRule>
  </conditionalFormatting>
  <conditionalFormatting sqref="I10">
    <cfRule type="expression" priority="30" aboveAverage="0" equalAverage="0" bottom="0" percent="0" rank="0" text="" dxfId="16">
      <formula>LEN(TRIM(I10))=0</formula>
    </cfRule>
  </conditionalFormatting>
  <conditionalFormatting sqref="I12">
    <cfRule type="expression" priority="31" aboveAverage="0" equalAverage="0" bottom="0" percent="0" rank="0" text="" dxfId="17">
      <formula>LEN(TRIM(I12))=0</formula>
    </cfRule>
  </conditionalFormatting>
  <conditionalFormatting sqref="M9">
    <cfRule type="iconSet" priority="32">
      <iconSet iconSet="3Symbols2">
        <cfvo type="percent" val="0"/>
        <cfvo type="percent" val="33"/>
        <cfvo type="percent" val="67"/>
      </iconSet>
    </cfRule>
  </conditionalFormatting>
  <conditionalFormatting sqref="M9">
    <cfRule type="top10" priority="33" aboveAverage="0" equalAverage="0" bottom="1" percent="1" rank="1" text="" dxfId="18"/>
    <cfRule type="iconSet" priority="34">
      <iconSet iconSet="3TrafficLights1">
        <cfvo type="percent" val="0"/>
        <cfvo type="percent" val="33"/>
        <cfvo type="percent" val="67"/>
      </iconSet>
    </cfRule>
  </conditionalFormatting>
  <conditionalFormatting sqref="M9">
    <cfRule type="expression" priority="35" aboveAverage="0" equalAverage="0" bottom="0" percent="0" rank="0" text="" dxfId="19">
      <formula>LEN(TRIM(M9))=0</formula>
    </cfRule>
  </conditionalFormatting>
  <conditionalFormatting sqref="M10">
    <cfRule type="iconSet" priority="36">
      <iconSet iconSet="3Symbols2">
        <cfvo type="percent" val="0"/>
        <cfvo type="percent" val="33"/>
        <cfvo type="percent" val="67"/>
      </iconSet>
    </cfRule>
  </conditionalFormatting>
  <conditionalFormatting sqref="M10">
    <cfRule type="top10" priority="37" aboveAverage="0" equalAverage="0" bottom="1" percent="1" rank="1" text="" dxfId="20"/>
    <cfRule type="iconSet" priority="38">
      <iconSet iconSet="3TrafficLights1">
        <cfvo type="percent" val="0"/>
        <cfvo type="percent" val="33"/>
        <cfvo type="percent" val="67"/>
      </iconSet>
    </cfRule>
  </conditionalFormatting>
  <conditionalFormatting sqref="M10">
    <cfRule type="expression" priority="39" aboveAverage="0" equalAverage="0" bottom="0" percent="0" rank="0" text="" dxfId="21">
      <formula>LEN(TRIM(M10))=0</formula>
    </cfRule>
  </conditionalFormatting>
  <conditionalFormatting sqref="M12">
    <cfRule type="iconSet" priority="40">
      <iconSet iconSet="3Symbols2">
        <cfvo type="percent" val="0"/>
        <cfvo type="percent" val="33"/>
        <cfvo type="percent" val="67"/>
      </iconSet>
    </cfRule>
  </conditionalFormatting>
  <conditionalFormatting sqref="M12">
    <cfRule type="top10" priority="41" aboveAverage="0" equalAverage="0" bottom="1" percent="1" rank="1" text="" dxfId="22"/>
    <cfRule type="iconSet" priority="42">
      <iconSet iconSet="3TrafficLights1">
        <cfvo type="percent" val="0"/>
        <cfvo type="percent" val="33"/>
        <cfvo type="percent" val="67"/>
      </iconSet>
    </cfRule>
  </conditionalFormatting>
  <conditionalFormatting sqref="M12">
    <cfRule type="expression" priority="43" aboveAverage="0" equalAverage="0" bottom="0" percent="0" rank="0" text="" dxfId="23">
      <formula>LEN(TRIM(M12))=0</formula>
    </cfRule>
  </conditionalFormatting>
  <conditionalFormatting sqref="K14">
    <cfRule type="expression" priority="44" aboveAverage="0" equalAverage="0" bottom="0" percent="0" rank="0" text="" dxfId="24">
      <formula>LEN(TRIM(K14))=0</formula>
    </cfRule>
  </conditionalFormatting>
  <conditionalFormatting sqref="B14:H14 J14 L14 N14:O14">
    <cfRule type="expression" priority="45" aboveAverage="0" equalAverage="0" bottom="0" percent="0" rank="0" text="" dxfId="25">
      <formula>LEN(TRIM(B14))=0</formula>
    </cfRule>
  </conditionalFormatting>
  <conditionalFormatting sqref="I14">
    <cfRule type="expression" priority="46" aboveAverage="0" equalAverage="0" bottom="0" percent="0" rank="0" text="" dxfId="26">
      <formula>LEN(TRIM(I14))=0</formula>
    </cfRule>
  </conditionalFormatting>
  <conditionalFormatting sqref="M14">
    <cfRule type="iconSet" priority="47">
      <iconSet iconSet="3Symbols2">
        <cfvo type="percent" val="0"/>
        <cfvo type="percent" val="33"/>
        <cfvo type="percent" val="67"/>
      </iconSet>
    </cfRule>
  </conditionalFormatting>
  <conditionalFormatting sqref="M14">
    <cfRule type="top10" priority="48" aboveAverage="0" equalAverage="0" bottom="1" percent="1" rank="1" text="" dxfId="27"/>
    <cfRule type="iconSet" priority="49">
      <iconSet iconSet="3TrafficLights1">
        <cfvo type="percent" val="0"/>
        <cfvo type="percent" val="33"/>
        <cfvo type="percent" val="67"/>
      </iconSet>
    </cfRule>
  </conditionalFormatting>
  <conditionalFormatting sqref="M14">
    <cfRule type="expression" priority="50" aboveAverage="0" equalAverage="0" bottom="0" percent="0" rank="0" text="" dxfId="28">
      <formula>LEN(TRIM(M14))=0</formula>
    </cfRule>
  </conditionalFormatting>
  <conditionalFormatting sqref="J15:L16 B15:H16 N15:O16">
    <cfRule type="expression" priority="51" aboveAverage="0" equalAverage="0" bottom="0" percent="0" rank="0" text="" dxfId="29">
      <formula>LEN(TRIM(B15))=0</formula>
    </cfRule>
  </conditionalFormatting>
  <conditionalFormatting sqref="I15:I16">
    <cfRule type="expression" priority="52" aboveAverage="0" equalAverage="0" bottom="0" percent="0" rank="0" text="" dxfId="30">
      <formula>LEN(TRIM(I15))=0</formula>
    </cfRule>
  </conditionalFormatting>
  <conditionalFormatting sqref="M15:M16">
    <cfRule type="iconSet" priority="53">
      <iconSet iconSet="3Symbols2">
        <cfvo type="percent" val="0"/>
        <cfvo type="percent" val="33"/>
        <cfvo type="percent" val="67"/>
      </iconSet>
    </cfRule>
  </conditionalFormatting>
  <conditionalFormatting sqref="M15:M16">
    <cfRule type="top10" priority="54" aboveAverage="0" equalAverage="0" bottom="1" percent="1" rank="1" text="" dxfId="31"/>
    <cfRule type="iconSet" priority="55">
      <iconSet iconSet="3TrafficLights1">
        <cfvo type="percent" val="0"/>
        <cfvo type="percent" val="33"/>
        <cfvo type="percent" val="67"/>
      </iconSet>
    </cfRule>
  </conditionalFormatting>
  <conditionalFormatting sqref="M15:M16">
    <cfRule type="expression" priority="56" aboveAverage="0" equalAverage="0" bottom="0" percent="0" rank="0" text="" dxfId="32">
      <formula>LEN(TRIM(M15))=0</formula>
    </cfRule>
  </conditionalFormatting>
  <conditionalFormatting sqref="M17:M19">
    <cfRule type="iconSet" priority="57">
      <iconSet iconSet="3Symbols2">
        <cfvo type="percent" val="0"/>
        <cfvo type="percent" val="33"/>
        <cfvo type="percent" val="67"/>
      </iconSet>
    </cfRule>
  </conditionalFormatting>
  <conditionalFormatting sqref="M17:M19">
    <cfRule type="top10" priority="58" aboveAverage="0" equalAverage="0" bottom="1" percent="1" rank="1" text="" dxfId="33"/>
    <cfRule type="iconSet" priority="59">
      <iconSet iconSet="3TrafficLights1">
        <cfvo type="percent" val="0"/>
        <cfvo type="percent" val="33"/>
        <cfvo type="percent" val="67"/>
      </iconSet>
    </cfRule>
  </conditionalFormatting>
  <conditionalFormatting sqref="M17:M19">
    <cfRule type="iconSet" priority="60">
      <iconSet iconSet="3Symbols2">
        <cfvo type="percent" val="0"/>
        <cfvo type="percent" val="33"/>
        <cfvo type="percent" val="67"/>
      </iconSet>
    </cfRule>
  </conditionalFormatting>
  <conditionalFormatting sqref="B17:O19">
    <cfRule type="expression" priority="61" aboveAverage="0" equalAverage="0" bottom="0" percent="0" rank="0" text="" dxfId="34">
      <formula>LEN(TRIM(B17))=0</formula>
    </cfRule>
  </conditionalFormatting>
  <dataValidations count="5">
    <dataValidation allowBlank="true" errorStyle="stop" operator="between" showDropDown="false" showErrorMessage="true" showInputMessage="true" sqref="B2:B19" type="list">
      <formula1>"Москва,Московская область"</formula1>
      <formula2>0</formula2>
    </dataValidation>
    <dataValidation allowBlank="true" errorStyle="stop" operator="between" showDropDown="false" showErrorMessage="true" showInputMessage="true" sqref="N2:N19" type="list">
      <formula1>"ВС,ВО"</formula1>
      <formula2>0</formula2>
    </dataValidation>
    <dataValidation allowBlank="true" errorStyle="stop" operator="between" showDropDown="false" showErrorMessage="true" showInputMessage="true" sqref="R2:R19" type="list">
      <formula1>"п.м.,м3/сут,м2"</formula1>
      <formula2>0</formula2>
    </dataValidation>
    <dataValidation allowBlank="true" errorStyle="stop" operator="between" showDropDown="false" showErrorMessage="true" showInputMessage="true" sqref="Y2:Y19" type="list">
      <formula1>"Наличие,Отсутствие"</formula1>
      <formula2>0</formula2>
    </dataValidation>
    <dataValidation allowBlank="true" errorStyle="stop" operator="between" showDropDown="false" showErrorMessage="true" showInputMessage="true" sqref="H2:H19" type="list">
      <formula1>"2016,2017,2018,2019,2020,2021"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20"/>
  <sheetViews>
    <sheetView showFormulas="false" showGridLines="true" showRowColHeaders="true" showZeros="true" rightToLeft="false" tabSelected="true" showOutlineSymbols="true" defaultGridColor="true" view="normal" topLeftCell="A4" colorId="64" zoomScale="140" zoomScaleNormal="140" zoomScalePageLayoutView="100" workbookViewId="0">
      <selection pane="topLeft" activeCell="C13" activeCellId="0" sqref="C13"/>
    </sheetView>
  </sheetViews>
  <sheetFormatPr defaultColWidth="9.14453125" defaultRowHeight="12.75" zeroHeight="false" outlineLevelRow="0" outlineLevelCol="0"/>
  <cols>
    <col collapsed="false" customWidth="false" hidden="false" outlineLevel="0" max="1" min="1" style="19" width="9.14"/>
    <col collapsed="false" customWidth="true" hidden="false" outlineLevel="0" max="2" min="2" style="19" width="13.43"/>
    <col collapsed="false" customWidth="true" hidden="false" outlineLevel="0" max="3" min="3" style="19" width="21.15"/>
    <col collapsed="false" customWidth="true" hidden="false" outlineLevel="0" max="4" min="4" style="19" width="22.15"/>
    <col collapsed="false" customWidth="true" hidden="false" outlineLevel="0" max="5" min="5" style="19" width="19"/>
    <col collapsed="false" customWidth="true" hidden="false" outlineLevel="0" max="6" min="6" style="19" width="22.15"/>
    <col collapsed="false" customWidth="true" hidden="false" outlineLevel="0" max="7" min="7" style="19" width="18.57"/>
    <col collapsed="false" customWidth="false" hidden="false" outlineLevel="0" max="1024" min="8" style="19" width="9.14"/>
  </cols>
  <sheetData>
    <row r="2" customFormat="false" ht="12.75" hidden="false" customHeight="false" outlineLevel="0" collapsed="false">
      <c r="C2" s="20" t="s">
        <v>14</v>
      </c>
      <c r="D2" s="21" t="s">
        <v>60</v>
      </c>
    </row>
    <row r="4" s="27" customFormat="true" ht="12.75" hidden="false" customHeight="false" outlineLevel="0" collapsed="false">
      <c r="A4" s="22"/>
      <c r="B4" s="23" t="s">
        <v>92</v>
      </c>
      <c r="C4" s="24"/>
      <c r="D4" s="24"/>
      <c r="E4" s="24"/>
      <c r="F4" s="24"/>
      <c r="G4" s="25"/>
      <c r="H4" s="26"/>
    </row>
    <row r="5" s="30" customFormat="true" ht="63.75" hidden="false" customHeight="false" outlineLevel="0" collapsed="false">
      <c r="A5" s="22"/>
      <c r="B5" s="28" t="s">
        <v>93</v>
      </c>
      <c r="C5" s="28" t="s">
        <v>94</v>
      </c>
      <c r="D5" s="28" t="s">
        <v>95</v>
      </c>
      <c r="E5" s="28" t="s">
        <v>96</v>
      </c>
      <c r="F5" s="28" t="s">
        <v>97</v>
      </c>
      <c r="G5" s="29" t="s">
        <v>98</v>
      </c>
      <c r="H5" s="29" t="s">
        <v>17</v>
      </c>
    </row>
    <row r="6" customFormat="false" ht="25.5" hidden="false" customHeight="false" outlineLevel="0" collapsed="false">
      <c r="A6" s="22"/>
      <c r="B6" s="31" t="str">
        <f aca="false">'Свод по объектам'!I2</f>
        <v>123456/18 от 13.06.2018</v>
      </c>
      <c r="C6" s="32" t="str">
        <f aca="false">'Свод по объектам'!K2</f>
        <v>ООО "Ромашка"</v>
      </c>
      <c r="D6" s="33" t="str">
        <f aca="false">'Свод по объектам'!M2</f>
        <v>13.06.2018 - 12.05.2019*</v>
      </c>
      <c r="E6" s="33" t="str">
        <f aca="false">'Свод по объектам'!S2</f>
        <v>50:21:0000000:_____</v>
      </c>
      <c r="F6" s="34" t="str">
        <f aca="false">'Свод по объектам'!P2</f>
        <v>Напорный коллектор бытовой канализации </v>
      </c>
      <c r="G6" s="35" t="n">
        <f aca="false">'Свод по объектам'!Q2</f>
        <v>736</v>
      </c>
      <c r="H6" s="35" t="str">
        <f aca="false">'Свод по объектам'!R2</f>
        <v>п.м.</v>
      </c>
    </row>
    <row r="7" customFormat="false" ht="25.5" hidden="false" customHeight="false" outlineLevel="0" collapsed="false">
      <c r="A7" s="22"/>
      <c r="B7" s="31" t="str">
        <f aca="false">'Свод по объектам'!I8</f>
        <v>1234567/18 от 14.06.2018</v>
      </c>
      <c r="C7" s="32" t="str">
        <f aca="false">'Свод по объектам'!K8</f>
        <v>ООО "Ромашка"</v>
      </c>
      <c r="D7" s="33" t="str">
        <f aca="false">'Свод по объектам'!M8</f>
        <v>14.06.2018 - 13.05.2019*</v>
      </c>
      <c r="E7" s="33" t="str">
        <f aca="false">'Свод по объектам'!S8</f>
        <v>51:22:0000000:_____</v>
      </c>
      <c r="F7" s="34" t="str">
        <f aca="false">'Свод по объектам'!P8</f>
        <v>Напорный коллектор бытовой канализации </v>
      </c>
      <c r="G7" s="35" t="n">
        <f aca="false">'Свод по объектам'!Q8</f>
        <v>840</v>
      </c>
      <c r="H7" s="35" t="str">
        <f aca="false">'Свод по объектам'!R8</f>
        <v>п.м.</v>
      </c>
    </row>
    <row r="8" customFormat="false" ht="12.75" hidden="false" customHeight="false" outlineLevel="0" collapsed="false">
      <c r="A8" s="36"/>
      <c r="B8" s="37"/>
      <c r="C8" s="38"/>
      <c r="D8" s="38"/>
      <c r="E8" s="38"/>
      <c r="F8" s="38"/>
      <c r="G8" s="38"/>
      <c r="H8" s="39"/>
    </row>
    <row r="12" customFormat="false" ht="23.45" hidden="false" customHeight="false" outlineLevel="0" collapsed="false">
      <c r="B12" s="40" t="str">
        <f aca="false">IFERROR(INDEX('Свод по объектам'!$C$2:$AA$20,_xlfn.AGGREGATE(15,6,ROW('Свод по объектам'!$B$2:$B$20)/('Свод по объектам'!$C$2:$C$20=$D$2)-1,ROW(A1)),7),"")</f>
        <v>1234567890/18 от 08.06.2018</v>
      </c>
      <c r="C12" s="19" t="str">
        <f aca="false">IFERROR(INDEX('Свод по объектам'!$C$2:$AA$20,_xlfn.AGGREGATE(15,6,ROW('Свод по объектам'!$B$2:$B$20)/('Свод по объектам'!$C$2:$C$20=$D$2)-1,ROW(B1)),9),"")</f>
        <v>ООО "Ромашка"</v>
      </c>
      <c r="D12" s="19" t="str">
        <f aca="false">IFERROR(INDEX('Свод по объектам'!$C$2:$AA$20,_xlfn.AGGREGATE(15,6,ROW('Свод по объектам'!$B$2:$B$20)/('Свод по объектам'!$C$2:$C$20=$D$2)-1,ROW(C1)),11),"")</f>
        <v>08.06.2018 - 07.05.2019*</v>
      </c>
      <c r="E12" s="19" t="str">
        <f aca="false">IFERROR(INDEX('Свод по объектам'!$C$2:$AA$20,_xlfn.AGGREGATE(15,6,ROW('Свод по объектам'!$B$2:$B$20)/('Свод по объектам'!$C$2:$C$20=$D$2)-1,ROW(D1)),17),"")</f>
        <v>77:17:0000000:______</v>
      </c>
      <c r="F12" s="19" t="str">
        <f aca="false">IFERROR(INDEX('Свод по объектам'!$C$2:$AA$20,_xlfn.AGGREGATE(15,6,ROW('Свод по объектам'!$B$2:$B$20)/('Свод по объектам'!$C$2:$C$20=$D$2)-1,ROW(E1)),13),"")</f>
        <v>Сети водоснабжения</v>
      </c>
      <c r="G12" s="19" t="n">
        <f aca="false">IFERROR(INDEX('Свод по объектам'!$C$2:$AA$20,_xlfn.AGGREGATE(15,6,ROW('Свод по объектам'!$B$2:$B$20)/('Свод по объектам'!$C$2:$C$20=$D$2)-1,ROW(F1)),15),"")</f>
        <v>2401</v>
      </c>
      <c r="H12" s="19" t="str">
        <f aca="false">IFERROR(INDEX('Свод по объектам'!$C$2:$AA$20,_xlfn.AGGREGATE(15,6,ROW('Свод по объектам'!$B$2:$B$20)/('Свод по объектам'!$C$2:$C$20=$D$2)-1,ROW(G1)),16),"")</f>
        <v>п.м.</v>
      </c>
    </row>
    <row r="13" customFormat="false" ht="23.45" hidden="false" customHeight="false" outlineLevel="0" collapsed="false">
      <c r="B13" s="40" t="str">
        <f aca="false">IFERROR(INDEX('Свод по объектам'!$C$2:$AA$20,_xlfn.AGGREGATE(15,6,ROW('Свод по объектам'!$B$2:$B$20)/('Свод по объектам'!$C$2:$C$20=$D$2)-1,ROW(A2)),7),"")</f>
        <v>12345678901/18 от 09.06.2018</v>
      </c>
      <c r="C13" s="19" t="str">
        <f aca="false">IFERROR(INDEX('Свод по объектам'!$C$2:$AA$20,_xlfn.AGGREGATE(15,6,ROW('Свод по объектам'!$B$2:$B$20)/('Свод по объектам'!$C$2:$C$20=$D$2)-1,ROW(B2)),9),"")</f>
        <v>ООО "Ромашка"</v>
      </c>
      <c r="D13" s="19" t="str">
        <f aca="false">IFERROR(INDEX('Свод по объектам'!$C$2:$AA$20,_xlfn.AGGREGATE(15,6,ROW('Свод по объектам'!$B$2:$B$20)/('Свод по объектам'!$C$2:$C$20=$D$2)-1,ROW(C2)),11),"")</f>
        <v>09.06.2018 - 08.05.2019*</v>
      </c>
      <c r="E13" s="19" t="str">
        <f aca="false">IFERROR(INDEX('Свод по объектам'!$C$2:$AA$20,_xlfn.AGGREGATE(15,6,ROW('Свод по объектам'!$B$2:$B$20)/('Свод по объектам'!$C$2:$C$20=$D$2)-1,ROW(D2)),17),"")</f>
        <v>77:18:0000000:______</v>
      </c>
      <c r="F13" s="19" t="str">
        <f aca="false">IFERROR(INDEX('Свод по объектам'!$C$2:$AA$20,_xlfn.AGGREGATE(15,6,ROW('Свод по объектам'!$B$2:$B$20)/('Свод по объектам'!$C$2:$C$20=$D$2)-1,ROW(E2)),13),"")</f>
        <v>Сети водоснабжения</v>
      </c>
      <c r="G13" s="19" t="n">
        <f aca="false">IFERROR(INDEX('Свод по объектам'!$C$2:$AA$20,_xlfn.AGGREGATE(15,6,ROW('Свод по объектам'!$B$2:$B$20)/('Свод по объектам'!$C$2:$C$20=$D$2)-1,ROW(F2)),15),"")</f>
        <v>3500</v>
      </c>
      <c r="H13" s="19" t="str">
        <f aca="false">IFERROR(INDEX('Свод по объектам'!$C$2:$AA$20,_xlfn.AGGREGATE(15,6,ROW('Свод по объектам'!$B$2:$B$20)/('Свод по объектам'!$C$2:$C$20=$D$2)-1,ROW(G2)),16),"")</f>
        <v>п.м.</v>
      </c>
    </row>
    <row r="14" customFormat="false" ht="23.45" hidden="false" customHeight="false" outlineLevel="0" collapsed="false">
      <c r="B14" s="40" t="str">
        <f aca="false">IFERROR(INDEX('Свод по объектам'!$C$2:$AA$20,_xlfn.AGGREGATE(15,6,ROW('Свод по объектам'!$B$2:$B$20)/('Свод по объектам'!$C$2:$C$20=$D$2)-1,ROW(A3)),7),"")</f>
        <v>12345678901/2/18 от 10.06.2018</v>
      </c>
      <c r="C14" s="19" t="str">
        <f aca="false">IFERROR(INDEX('Свод по объектам'!$C$2:$AA$20,_xlfn.AGGREGATE(15,6,ROW('Свод по объектам'!$B$2:$B$20)/('Свод по объектам'!$C$2:$C$20=$D$2)-1,ROW(B3)),9),"")</f>
        <v>ООО "Ромашка"</v>
      </c>
      <c r="D14" s="19" t="str">
        <f aca="false">IFERROR(INDEX('Свод по объектам'!$C$2:$AA$20,_xlfn.AGGREGATE(15,6,ROW('Свод по объектам'!$B$2:$B$20)/('Свод по объектам'!$C$2:$C$20=$D$2)-1,ROW(C3)),11),"")</f>
        <v>10.06.2018 - 08.05.2019*</v>
      </c>
      <c r="E14" s="19" t="str">
        <f aca="false">IFERROR(INDEX('Свод по объектам'!$C$2:$AA$20,_xlfn.AGGREGATE(15,6,ROW('Свод по объектам'!$B$2:$B$20)/('Свод по объектам'!$C$2:$C$20=$D$2)-1,ROW(D3)),17),"")</f>
        <v>77:19:0000000:______</v>
      </c>
      <c r="F14" s="19" t="str">
        <f aca="false">IFERROR(INDEX('Свод по объектам'!$C$2:$AA$20,_xlfn.AGGREGATE(15,6,ROW('Свод по объектам'!$B$2:$B$20)/('Свод по объектам'!$C$2:$C$20=$D$2)-1,ROW(E3)),13),"")</f>
        <v>Сети водоснабжения</v>
      </c>
      <c r="G14" s="19" t="n">
        <f aca="false">IFERROR(INDEX('Свод по объектам'!$C$2:$AA$20,_xlfn.AGGREGATE(15,6,ROW('Свод по объектам'!$B$2:$B$20)/('Свод по объектам'!$C$2:$C$20=$D$2)-1,ROW(F3)),15),"")</f>
        <v>3890</v>
      </c>
      <c r="H14" s="19" t="str">
        <f aca="false">IFERROR(INDEX('Свод по объектам'!$C$2:$AA$20,_xlfn.AGGREGATE(15,6,ROW('Свод по объектам'!$B$2:$B$20)/('Свод по объектам'!$C$2:$C$20=$D$2)-1,ROW(G3)),16),"")</f>
        <v>п.м.</v>
      </c>
    </row>
    <row r="15" customFormat="false" ht="23.45" hidden="false" customHeight="false" outlineLevel="0" collapsed="false">
      <c r="B15" s="40" t="str">
        <f aca="false">IFERROR(INDEX('Свод по объектам'!$C$2:$AA$20,_xlfn.AGGREGATE(15,6,ROW('Свод по объектам'!$B$2:$B$20)/('Свод по объектам'!$C$2:$C$20=$D$2)-1,ROW(A4)),7),"")</f>
        <v>12345678901/3/18 от 10.06.2018</v>
      </c>
      <c r="C15" s="19" t="str">
        <f aca="false">IFERROR(INDEX('Свод по объектам'!$C$2:$AA$20,_xlfn.AGGREGATE(15,6,ROW('Свод по объектам'!$B$2:$B$20)/('Свод по объектам'!$C$2:$C$20=$D$2)-1,ROW(B4)),9),"")</f>
        <v>ООО "Ромашка"</v>
      </c>
      <c r="D15" s="19" t="str">
        <f aca="false">IFERROR(INDEX('Свод по объектам'!$C$2:$AA$20,_xlfn.AGGREGATE(15,6,ROW('Свод по объектам'!$B$2:$B$20)/('Свод по объектам'!$C$2:$C$20=$D$2)-1,ROW(C4)),11),"")</f>
        <v>10.06.2018 - 08.05.2019*</v>
      </c>
      <c r="E15" s="19" t="str">
        <f aca="false">IFERROR(INDEX('Свод по объектам'!$C$2:$AA$20,_xlfn.AGGREGATE(15,6,ROW('Свод по объектам'!$B$2:$B$20)/('Свод по объектам'!$C$2:$C$20=$D$2)-1,ROW(D4)),17),"")</f>
        <v>77:20:0000000:______</v>
      </c>
      <c r="F15" s="19" t="str">
        <f aca="false">IFERROR(INDEX('Свод по объектам'!$C$2:$AA$20,_xlfn.AGGREGATE(15,6,ROW('Свод по объектам'!$B$2:$B$20)/('Свод по объектам'!$C$2:$C$20=$D$2)-1,ROW(E4)),13),"")</f>
        <v>Сети водоснабжения</v>
      </c>
      <c r="G15" s="19" t="n">
        <f aca="false">IFERROR(INDEX('Свод по объектам'!$C$2:$AA$20,_xlfn.AGGREGATE(15,6,ROW('Свод по объектам'!$B$2:$B$20)/('Свод по объектам'!$C$2:$C$20=$D$2)-1,ROW(F4)),15),"")</f>
        <v>4250</v>
      </c>
      <c r="H15" s="19" t="str">
        <f aca="false">IFERROR(INDEX('Свод по объектам'!$C$2:$AA$20,_xlfn.AGGREGATE(15,6,ROW('Свод по объектам'!$B$2:$B$20)/('Свод по объектам'!$C$2:$C$20=$D$2)-1,ROW(G4)),16),"")</f>
        <v>п.м.</v>
      </c>
    </row>
    <row r="16" customFormat="false" ht="12.8" hidden="false" customHeight="false" outlineLevel="0" collapsed="false">
      <c r="B16" s="40"/>
    </row>
    <row r="17" customFormat="false" ht="12.8" hidden="false" customHeight="false" outlineLevel="0" collapsed="false">
      <c r="B17" s="40"/>
    </row>
    <row r="18" customFormat="false" ht="12.8" hidden="false" customHeight="false" outlineLevel="0" collapsed="false"/>
    <row r="19" customFormat="false" ht="12.8" hidden="false" customHeight="false" outlineLevel="0" collapsed="false"/>
    <row r="20" customFormat="false" ht="12.8" hidden="false" customHeight="false" outlineLevel="0" collapsed="false"/>
  </sheetData>
  <dataValidations count="1">
    <dataValidation allowBlank="true" errorStyle="stop" operator="between" showDropDown="false" showErrorMessage="true" showInputMessage="true" sqref="D2" type="list">
      <formula1>'Свод по объектам'!$C$2:$C$7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LibreOffice/7.2.1.2$Linux_X86_64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Мария Нестеренко</dc:creator>
  <dc:description/>
  <dc:language>ru-RU</dc:language>
  <cp:lastModifiedBy>И Н Белов</cp:lastModifiedBy>
  <dcterms:modified xsi:type="dcterms:W3CDTF">2021-10-17T16:28:19Z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