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4F02D0F-F43F-4F14-98FC-E9F2111DF75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СВОД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 a="1"/>
  <c r="E9" i="1" s="1"/>
  <c r="E4" i="1" a="1"/>
  <c r="E4" i="1" s="1"/>
  <c r="B9" i="1" a="1"/>
  <c r="B9" i="1" s="1"/>
  <c r="B4" i="1" a="1"/>
  <c r="B4" i="1" s="1"/>
  <c r="C7" i="1"/>
  <c r="C5" i="1"/>
  <c r="C8" i="1"/>
  <c r="C10" i="1"/>
  <c r="C13" i="1" l="1"/>
  <c r="C12" i="1"/>
  <c r="C11" i="1"/>
  <c r="F11" i="1" l="1"/>
  <c r="F12" i="1"/>
  <c r="F13" i="1"/>
  <c r="F10" i="1"/>
  <c r="F6" i="1"/>
  <c r="F7" i="1"/>
  <c r="F8" i="1"/>
  <c r="F5" i="1"/>
  <c r="E14" i="1" l="1"/>
  <c r="B14" i="1" l="1"/>
  <c r="C4" i="1"/>
  <c r="F4" i="1"/>
  <c r="F9" i="1"/>
  <c r="C9" i="1"/>
  <c r="C14" i="1" l="1"/>
  <c r="D4" i="1"/>
  <c r="F14" i="1"/>
  <c r="D9" i="1"/>
  <c r="D14" i="1" l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a.a.harina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не суммирует значение по условию КЦ</t>
        </r>
      </text>
    </comment>
    <comment ref="E4" authorId="0" shapeId="0" xr:uid="{B63E0A77-B13B-416E-BA87-1CC4E2D9083D}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не суммирует значение по условию КЦ</t>
        </r>
      </text>
    </comment>
    <comment ref="B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суммирует и ТЦ и КЦ по этому договору</t>
        </r>
      </text>
    </comment>
    <comment ref="E9" authorId="0" shapeId="0" xr:uid="{BE8C9015-B4CB-4DA5-A3BE-2309ED025AC1}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суммирует и ТЦ и КЦ по этому договору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<sst xmlns="http://schemas.openxmlformats.org/spreadsheetml/2006/main" count="24" uniqueCount="18">
  <si>
    <t>Цех</t>
  </si>
  <si>
    <t>КЦ</t>
  </si>
  <si>
    <t>ТЦ</t>
  </si>
  <si>
    <t>Итого:</t>
  </si>
  <si>
    <t>Выручка</t>
  </si>
  <si>
    <t>Затраты</t>
  </si>
  <si>
    <t>квартиры</t>
  </si>
  <si>
    <t>командировочные</t>
  </si>
  <si>
    <t>аренда помещений</t>
  </si>
  <si>
    <t>транспортные услуги</t>
  </si>
  <si>
    <t>Итого</t>
  </si>
  <si>
    <t>21.600.01</t>
  </si>
  <si>
    <t>21.600.02</t>
  </si>
  <si>
    <t>СУММПРОИЗВ('C:\Users\a.a.harina\Desktop\ФОРМУЛЫ\[1 Выручка январь для формул.xlsx]ДРУГАЯ КНИГА-Затраты'!$D:$D*ЕЧИСЛО(ПОИСК(B$1;И('C:\Users\a.a.harina\Desktop\ФОРМУЛЫ\[1 Выручка январь для формул.xlsx]ДРУГАЯ КНИГА-Затраты'!$E:$E*И(ПОИСК($A5;'C:\Users\a.a.harina\Desktop\ФОРМУЛЫ\[1 Выручка январь для формул.xlsx]ДРУГАЯ КНИГА-Затраты'!$B:$B*И(ПОИСК($A$4;'C:\Users\a.a.harina\Desktop\ФОРМУЛЫ\[1 Выручка январь для формул.xlsx]ДРУГАЯ КНИГА-Затраты'!$A:$A))))))))</t>
  </si>
  <si>
    <t>СУММПРОИЗВ('C:\Users\a.a.harina\Desktop\ФОРМУЛЫ\[1 Выручка январь для формул.xlsx]ДРУГАЯ КНИГА-Затраты'!$D:$D*ЕЧИСЛО(ПОИСК(B$1;И('C:\Users\a.a.harina\Desktop\ФОРМУЛЫ\[1 Выручка январь для формул.xlsx]ДРУГАЯ КНИГА-Затраты'!$E:$E;(ПОИСК($A5;'C:\Users\a.a.harina\Desktop\ФОРМУЛЫ\[1 Выручка январь для формул.xlsx]ДРУГАЯ КНИГА-Затраты'!$B:$B;(ПОИСК($A$4;'C:\Users\a.a.harina\Desktop\ФОРМУЛЫ\[1 Выручка январь для формул.xlsx]ДРУГАЯ КНИГА-Затраты'!$A:$A))))))))</t>
  </si>
  <si>
    <t>СУММПРОИЗВ(ЕСЛИ(ЕЧИСЛО(E1:E12);E1:E12;0)*ЕЧИСЛО(ПОИСК("НАС0";B1:B12)))</t>
  </si>
  <si>
    <t>=SUM(IF([Source]Sheet1!$A$1:$A$8=",",1,0))</t>
  </si>
  <si>
    <t>СУММПРОИЗВ(E1:E13*ЕЧИСЛО(ПОИСК(A6;B1:B13)))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</si>
</sst>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71717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2" fillId="0" borderId="2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2" borderId="1" xfId="0" applyFont="1" applyFill="1" applyBorder="1"/>
    <xf numFmtId="165" fontId="5" fillId="2" borderId="2" xfId="1" applyNumberFormat="1" applyFont="1" applyFill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65" fontId="5" fillId="0" borderId="4" xfId="1" applyNumberFormat="1" applyFont="1" applyBorder="1" applyAlignment="1">
      <alignment horizontal="right"/>
    </xf>
    <xf numFmtId="165" fontId="5" fillId="0" borderId="15" xfId="1" applyNumberFormat="1" applyFont="1" applyBorder="1" applyAlignment="1">
      <alignment horizontal="right"/>
    </xf>
    <xf numFmtId="0" fontId="6" fillId="0" borderId="0" xfId="0" applyFont="1"/>
    <xf numFmtId="0" fontId="0" fillId="0" borderId="0" xfId="0" applyNumberFormat="1"/>
    <xf numFmtId="165" fontId="5" fillId="3" borderId="2" xfId="1" applyNumberFormat="1" applyFont="1" applyFill="1" applyBorder="1" applyAlignment="1">
      <alignment horizontal="right"/>
    </xf>
    <xf numFmtId="165" fontId="2" fillId="0" borderId="16" xfId="1" applyNumberFormat="1" applyFont="1" applyBorder="1" applyAlignment="1">
      <alignment horizontal="center"/>
    </xf>
    <xf numFmtId="0" fontId="9" fillId="0" borderId="0" xfId="0" applyFont="1"/>
    <xf numFmtId="0" fontId="0" fillId="4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42;&#1099;&#1088;&#1091;&#1095;&#1082;&#1072;%20&#1103;&#1085;&#1074;&#1072;&#1088;&#1100;%20&#1076;&#1083;&#1103;%20&#1092;&#1086;&#1088;&#1084;&#109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РУГАЯ КНИГА-Затраты"/>
      <sheetName val="ДРУГАЯ КНИГА-Выручка"/>
    </sheetNames>
    <sheetDataSet>
      <sheetData sheetId="0">
        <row r="1">
          <cell r="A1" t="str">
            <v>КЦ</v>
          </cell>
          <cell r="B1" t="str">
            <v>квартиры</v>
          </cell>
          <cell r="D1">
            <v>97142.144039999999</v>
          </cell>
          <cell r="E1" t="str">
            <v>21.600.01</v>
          </cell>
        </row>
        <row r="2">
          <cell r="A2" t="str">
            <v>КЦ</v>
          </cell>
          <cell r="B2" t="str">
            <v>квартиры</v>
          </cell>
          <cell r="D2">
            <v>161207</v>
          </cell>
          <cell r="E2" t="str">
            <v>19.600.13</v>
          </cell>
        </row>
        <row r="3">
          <cell r="A3" t="str">
            <v>КЦ</v>
          </cell>
          <cell r="B3" t="str">
            <v>квартиры</v>
          </cell>
          <cell r="E3" t="str">
            <v>20.600.05</v>
          </cell>
        </row>
        <row r="4">
          <cell r="A4" t="str">
            <v>КЦ</v>
          </cell>
          <cell r="B4" t="str">
            <v>квартиры</v>
          </cell>
          <cell r="E4" t="str">
            <v>20.600.13</v>
          </cell>
        </row>
        <row r="5">
          <cell r="A5" t="str">
            <v>КЦ</v>
          </cell>
          <cell r="B5" t="str">
            <v xml:space="preserve">транспортные услуги 
</v>
          </cell>
          <cell r="D5">
            <v>15637.5</v>
          </cell>
          <cell r="E5" t="str">
            <v>21.600.03</v>
          </cell>
        </row>
        <row r="6">
          <cell r="A6" t="str">
            <v>КЦ</v>
          </cell>
          <cell r="B6" t="str">
            <v>командировочные</v>
          </cell>
          <cell r="D6">
            <v>75773</v>
          </cell>
          <cell r="E6" t="str">
            <v>письмо № 03.7--483 г.Зугрэс</v>
          </cell>
        </row>
        <row r="7">
          <cell r="A7" t="str">
            <v>КЦ</v>
          </cell>
          <cell r="B7" t="str">
            <v>командировочные</v>
          </cell>
          <cell r="D7">
            <v>89512.8</v>
          </cell>
          <cell r="E7" t="str">
            <v>19.600.13</v>
          </cell>
        </row>
        <row r="8">
          <cell r="A8" t="str">
            <v>КЦ</v>
          </cell>
          <cell r="B8" t="str">
            <v>командировочные</v>
          </cell>
          <cell r="D8">
            <v>75970</v>
          </cell>
          <cell r="E8" t="str">
            <v>20.600.05</v>
          </cell>
        </row>
        <row r="9">
          <cell r="A9" t="str">
            <v>КЦ</v>
          </cell>
          <cell r="B9" t="str">
            <v>командировочные</v>
          </cell>
          <cell r="D9">
            <v>28968.1</v>
          </cell>
          <cell r="E9" t="str">
            <v>20.601.03</v>
          </cell>
        </row>
        <row r="10">
          <cell r="A10" t="str">
            <v>КЦ</v>
          </cell>
          <cell r="B10" t="str">
            <v>командировочные</v>
          </cell>
          <cell r="D10">
            <v>29694.7</v>
          </cell>
          <cell r="E10" t="str">
            <v>20.601.03</v>
          </cell>
        </row>
        <row r="11">
          <cell r="A11" t="str">
            <v>КЦ</v>
          </cell>
          <cell r="B11" t="str">
            <v>командировочные</v>
          </cell>
          <cell r="D11">
            <v>98340.68</v>
          </cell>
          <cell r="E11" t="str">
            <v>письмо № 03.7--483 г.Зугрэс</v>
          </cell>
        </row>
        <row r="12">
          <cell r="A12" t="str">
            <v>КЦ</v>
          </cell>
          <cell r="B12" t="str">
            <v>командировочные</v>
          </cell>
          <cell r="D12">
            <v>110170.8</v>
          </cell>
          <cell r="E12" t="str">
            <v>19.600.13</v>
          </cell>
        </row>
        <row r="13">
          <cell r="A13" t="str">
            <v>КЦ</v>
          </cell>
          <cell r="B13" t="str">
            <v>командировочные</v>
          </cell>
          <cell r="D13">
            <v>73560</v>
          </cell>
          <cell r="E13" t="str">
            <v>письмо № 03.7--483 г.Зугрэс</v>
          </cell>
        </row>
        <row r="14">
          <cell r="A14" t="str">
            <v>КЦ</v>
          </cell>
          <cell r="B14" t="str">
            <v>командировочные</v>
          </cell>
          <cell r="D14">
            <v>88826</v>
          </cell>
          <cell r="E14" t="str">
            <v>19.600.13</v>
          </cell>
        </row>
        <row r="15">
          <cell r="A15" t="str">
            <v>КЦ</v>
          </cell>
          <cell r="B15" t="str">
            <v>командировочные</v>
          </cell>
          <cell r="E15" t="str">
            <v>20.600.05</v>
          </cell>
        </row>
        <row r="16">
          <cell r="A16" t="str">
            <v>КЦ</v>
          </cell>
          <cell r="B16" t="str">
            <v>командировочные</v>
          </cell>
          <cell r="D16">
            <v>92726</v>
          </cell>
          <cell r="E16" t="str">
            <v>19.600.13</v>
          </cell>
        </row>
        <row r="17">
          <cell r="A17" t="str">
            <v>КЦ</v>
          </cell>
          <cell r="B17" t="str">
            <v>командировочные</v>
          </cell>
          <cell r="D17">
            <v>96065.600000000006</v>
          </cell>
          <cell r="E17" t="str">
            <v>19.601.06</v>
          </cell>
        </row>
        <row r="18">
          <cell r="A18" t="str">
            <v>КЦ</v>
          </cell>
          <cell r="B18" t="str">
            <v>командировочные</v>
          </cell>
          <cell r="D18">
            <v>113312</v>
          </cell>
          <cell r="E18" t="str">
            <v>19.600.13</v>
          </cell>
        </row>
        <row r="19">
          <cell r="A19" t="str">
            <v>ТЦ</v>
          </cell>
          <cell r="B19" t="str">
            <v>квартиры</v>
          </cell>
          <cell r="D19">
            <v>76387.682979999998</v>
          </cell>
          <cell r="E19" t="str">
            <v>19.600.07</v>
          </cell>
        </row>
        <row r="20">
          <cell r="A20" t="str">
            <v>ТЦ</v>
          </cell>
          <cell r="B20" t="str">
            <v>квартиры</v>
          </cell>
          <cell r="D20">
            <v>192283.40195999999</v>
          </cell>
          <cell r="E20" t="str">
            <v>19.600.07</v>
          </cell>
        </row>
        <row r="21">
          <cell r="A21" t="str">
            <v>ТЦ</v>
          </cell>
          <cell r="B21" t="str">
            <v>квартиры</v>
          </cell>
          <cell r="D21">
            <v>74712</v>
          </cell>
          <cell r="E21" t="str">
            <v>19.600.13</v>
          </cell>
        </row>
        <row r="22">
          <cell r="A22" t="str">
            <v>ТЦ</v>
          </cell>
          <cell r="B22" t="str">
            <v>квартиры</v>
          </cell>
          <cell r="D22">
            <v>63219</v>
          </cell>
          <cell r="E22" t="str">
            <v>19.600.13</v>
          </cell>
        </row>
        <row r="23">
          <cell r="A23" t="str">
            <v>ТЦ</v>
          </cell>
          <cell r="B23" t="str">
            <v>квартиры</v>
          </cell>
          <cell r="D23">
            <v>160920</v>
          </cell>
          <cell r="E23" t="str">
            <v>19.600.13</v>
          </cell>
        </row>
        <row r="24">
          <cell r="A24" t="str">
            <v>ТЦ</v>
          </cell>
          <cell r="B24" t="str">
            <v>квартиры</v>
          </cell>
          <cell r="D24">
            <v>37931</v>
          </cell>
          <cell r="E24" t="str">
            <v>20.600.02, 04</v>
          </cell>
        </row>
        <row r="25">
          <cell r="A25" t="str">
            <v>ТЦ</v>
          </cell>
          <cell r="B25" t="str">
            <v>квартиры</v>
          </cell>
          <cell r="D25">
            <v>30025.01396</v>
          </cell>
          <cell r="E25" t="str">
            <v>20.600.02, 04</v>
          </cell>
        </row>
        <row r="26">
          <cell r="A26" t="str">
            <v>ТЦ</v>
          </cell>
          <cell r="B26" t="str">
            <v>квартиры</v>
          </cell>
          <cell r="D26">
            <v>36781</v>
          </cell>
          <cell r="E26" t="str">
            <v>20.600.12</v>
          </cell>
        </row>
        <row r="27">
          <cell r="A27" t="str">
            <v>ТЦ</v>
          </cell>
          <cell r="B27" t="str">
            <v>квартиры</v>
          </cell>
          <cell r="D27">
            <v>40230</v>
          </cell>
          <cell r="E27" t="str">
            <v>20.600.13</v>
          </cell>
        </row>
        <row r="28">
          <cell r="A28" t="str">
            <v>ТЦ</v>
          </cell>
          <cell r="B28" t="str">
            <v>квартиры</v>
          </cell>
          <cell r="D28">
            <v>63219</v>
          </cell>
          <cell r="E28" t="str">
            <v>20.600.13</v>
          </cell>
        </row>
        <row r="29">
          <cell r="A29" t="str">
            <v>ТЦ</v>
          </cell>
          <cell r="B29" t="str">
            <v>квартиры</v>
          </cell>
          <cell r="D29">
            <v>29556.639999999999</v>
          </cell>
          <cell r="E29" t="str">
            <v>21.600.01</v>
          </cell>
        </row>
        <row r="30">
          <cell r="A30" t="str">
            <v>ТЦ</v>
          </cell>
          <cell r="B30" t="str">
            <v xml:space="preserve">транспортные услуги 
</v>
          </cell>
          <cell r="E30" t="str">
            <v>19.600.13</v>
          </cell>
        </row>
        <row r="31">
          <cell r="A31" t="str">
            <v>ТЦ</v>
          </cell>
          <cell r="B31" t="str">
            <v xml:space="preserve">транспортные услуги 
</v>
          </cell>
          <cell r="D31">
            <v>207610</v>
          </cell>
          <cell r="E31" t="str">
            <v>20.600.02, 04</v>
          </cell>
        </row>
        <row r="32">
          <cell r="A32" t="str">
            <v>ТЦ</v>
          </cell>
          <cell r="B32" t="str">
            <v xml:space="preserve">транспортные услуги 
</v>
          </cell>
          <cell r="D32">
            <v>15637.5</v>
          </cell>
          <cell r="E32" t="str">
            <v>21.600.03</v>
          </cell>
        </row>
        <row r="33">
          <cell r="A33" t="str">
            <v>ТЦ</v>
          </cell>
          <cell r="B33" t="str">
            <v>командировочные</v>
          </cell>
        </row>
        <row r="34">
          <cell r="A34" t="str">
            <v>ТЦ</v>
          </cell>
          <cell r="B34" t="str">
            <v>командировочные</v>
          </cell>
          <cell r="D34">
            <v>111891.43</v>
          </cell>
          <cell r="E34" t="str">
            <v>19.600.13</v>
          </cell>
        </row>
        <row r="35">
          <cell r="A35" t="str">
            <v>ТЦ</v>
          </cell>
          <cell r="B35" t="str">
            <v>командировочные</v>
          </cell>
        </row>
        <row r="36">
          <cell r="A36" t="str">
            <v>ТЦ</v>
          </cell>
          <cell r="B36" t="str">
            <v>командировочные</v>
          </cell>
          <cell r="D36">
            <v>95730.559999999998</v>
          </cell>
          <cell r="E36" t="str">
            <v>19.600.13</v>
          </cell>
        </row>
        <row r="37">
          <cell r="A37" t="str">
            <v>ТЦ</v>
          </cell>
          <cell r="B37" t="str">
            <v>командировочные</v>
          </cell>
          <cell r="E37" t="str">
            <v>19.600.07</v>
          </cell>
        </row>
        <row r="38">
          <cell r="A38" t="str">
            <v>ТЦ</v>
          </cell>
          <cell r="B38" t="str">
            <v>командировочные</v>
          </cell>
          <cell r="D38">
            <v>96968</v>
          </cell>
          <cell r="E38" t="str">
            <v>19.600.13</v>
          </cell>
        </row>
        <row r="39">
          <cell r="A39" t="str">
            <v>ТЦ</v>
          </cell>
          <cell r="B39" t="str">
            <v>командировочные</v>
          </cell>
          <cell r="D39">
            <v>88868</v>
          </cell>
          <cell r="E39" t="str">
            <v>21.600.01</v>
          </cell>
        </row>
      </sheetData>
      <sheetData sheetId="1">
        <row r="1">
          <cell r="A1" t="str">
            <v>КЦ</v>
          </cell>
          <cell r="B1" t="str">
            <v>21.600.01</v>
          </cell>
          <cell r="D1">
            <v>1000000</v>
          </cell>
        </row>
        <row r="2">
          <cell r="A2" t="str">
            <v>КЦ</v>
          </cell>
          <cell r="B2" t="str">
            <v>21.600.02</v>
          </cell>
          <cell r="D2">
            <v>4866250</v>
          </cell>
        </row>
        <row r="3">
          <cell r="A3" t="str">
            <v>КЦ</v>
          </cell>
          <cell r="B3" t="str">
            <v>20.600.13</v>
          </cell>
          <cell r="D3">
            <v>342856.25</v>
          </cell>
        </row>
        <row r="5">
          <cell r="D5">
            <v>6209106.25</v>
          </cell>
        </row>
        <row r="7">
          <cell r="A7" t="str">
            <v>ТЦ</v>
          </cell>
          <cell r="B7" t="str">
            <v>21.600.01</v>
          </cell>
          <cell r="D7">
            <v>1351148</v>
          </cell>
        </row>
        <row r="8">
          <cell r="A8" t="str">
            <v>ТЦ</v>
          </cell>
          <cell r="B8" t="str">
            <v>21.600.02</v>
          </cell>
          <cell r="D8">
            <v>4866250</v>
          </cell>
        </row>
        <row r="9">
          <cell r="A9" t="str">
            <v>ТЦ</v>
          </cell>
          <cell r="B9" t="str">
            <v>20.600.04</v>
          </cell>
          <cell r="D9">
            <v>279467</v>
          </cell>
        </row>
        <row r="10">
          <cell r="A10" t="str">
            <v>ТЦ</v>
          </cell>
          <cell r="B10" t="str">
            <v>20.600.13</v>
          </cell>
          <cell r="D10">
            <v>342856.25</v>
          </cell>
        </row>
        <row r="12">
          <cell r="D12">
            <v>6839721.25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 outlineLevelRow="1" outlineLevelCol="1" x14ac:dyDescent="0.25"/>
  <cols>
    <col min="1" max="1" width="26.85546875" customWidth="1"/>
    <col min="2" max="2" width="10.28515625" bestFit="1" customWidth="1" outlineLevel="1"/>
    <col min="3" max="3" width="8.85546875" customWidth="1" outlineLevel="1"/>
    <col min="4" max="4" width="10.42578125" customWidth="1"/>
    <col min="5" max="5" width="10.28515625" bestFit="1" customWidth="1" outlineLevel="1"/>
    <col min="6" max="6" width="8.85546875" customWidth="1" outlineLevel="1"/>
  </cols>
  <sheetData>
    <row r="1" spans="1:6" ht="15" customHeight="1" x14ac:dyDescent="0.25">
      <c r="A1" s="19" t="s">
        <v>0</v>
      </c>
      <c r="B1" s="22" t="s">
        <v>11</v>
      </c>
      <c r="C1" s="23"/>
      <c r="D1" s="24"/>
      <c r="E1" s="22" t="s">
        <v>12</v>
      </c>
      <c r="F1" s="24"/>
    </row>
    <row r="2" spans="1:6" ht="15.75" thickBot="1" x14ac:dyDescent="0.3">
      <c r="A2" s="20"/>
      <c r="B2" s="25"/>
      <c r="C2" s="26"/>
      <c r="D2" s="27"/>
      <c r="E2" s="25"/>
      <c r="F2" s="27"/>
    </row>
    <row r="3" spans="1:6" ht="19.149999999999999" customHeight="1" thickBot="1" x14ac:dyDescent="0.3">
      <c r="A3" s="21"/>
      <c r="B3" s="1" t="s">
        <v>4</v>
      </c>
      <c r="C3" s="1" t="s">
        <v>5</v>
      </c>
      <c r="D3" s="1" t="s">
        <v>10</v>
      </c>
      <c r="E3" s="1" t="s">
        <v>4</v>
      </c>
      <c r="F3" s="16" t="s">
        <v>5</v>
      </c>
    </row>
    <row r="4" spans="1:6" ht="15.75" thickBot="1" x14ac:dyDescent="0.3">
      <c r="A4" s="5" t="s">
        <v>1</v>
      </c>
      <c r="B4" s="15" cm="1">
        <f t="array" ref="B4">SUMPRODUCT('[1]ДРУГАЯ КНИГА-Выручка'!$D:$D*(B$1='[1]ДРУГАЯ КНИГА-Выручка'!$B:$B)*($A$4='[1]ДРУГАЯ КНИГА-Выручка'!$A:$A))</f>
        <v>1000000</v>
      </c>
      <c r="C4" s="6">
        <f>SUM(C5:C8)</f>
        <v>215566.78404</v>
      </c>
      <c r="D4" s="6">
        <f>B4-C4</f>
        <v>784433.21595999994</v>
      </c>
      <c r="E4" s="15" cm="1">
        <f t="array" ref="E4">SUMPRODUCT('[1]ДРУГАЯ КНИГА-Выручка'!$D:$D*(E$1='[1]ДРУГАЯ КНИГА-Выручка'!$B:$B)*($A$4='[1]ДРУГАЯ КНИГА-Выручка'!$A:$A))</f>
        <v>4866250</v>
      </c>
      <c r="F4" s="6">
        <f>SUM(F5:F8)</f>
        <v>0</v>
      </c>
    </row>
    <row r="5" spans="1:6" outlineLevel="1" x14ac:dyDescent="0.25">
      <c r="A5" s="3" t="s">
        <v>6</v>
      </c>
      <c r="B5" s="11"/>
      <c r="C5" s="10">
        <f>SUMPRODUCT(IF(ISNUMBER('[1]ДРУГАЯ КНИГА-Затраты'!$D:$D),'[1]ДРУГАЯ КНИГА-Затраты'!$D:$D,0)*ISNUMBER(SEARCH(B1,'[1]ДРУГАЯ КНИГА-Затраты'!$E:$E)*AND(SEARCH(A4,'[1]ДРУГАЯ КНИГА-Затраты'!$A:$A))))</f>
        <v>215566.78404</v>
      </c>
      <c r="D5" s="7"/>
      <c r="E5" s="11"/>
      <c r="F5" s="10">
        <f>SUMIFS('[1]ДРУГАЯ КНИГА-Затраты'!$D:$D,'[1]ДРУГАЯ КНИГА-Затраты'!$E:$E,$E$1,'[1]ДРУГАЯ КНИГА-Затраты'!$B:$B,$A5,'[1]ДРУГАЯ КНИГА-Затраты'!$A:$A,$A$4)</f>
        <v>0</v>
      </c>
    </row>
    <row r="6" spans="1:6" outlineLevel="1" x14ac:dyDescent="0.25">
      <c r="A6" s="3" t="s">
        <v>7</v>
      </c>
      <c r="B6" s="11"/>
      <c r="C6" s="18"/>
      <c r="D6" s="7"/>
      <c r="E6" s="11"/>
      <c r="F6" s="10">
        <f>SUMIFS('[1]ДРУГАЯ КНИГА-Затраты'!$D:$D,'[1]ДРУГАЯ КНИГА-Затраты'!$E:$E,$E$1,'[1]ДРУГАЯ КНИГА-Затраты'!$B:$B,$A6,'[1]ДРУГАЯ КНИГА-Затраты'!$A:$A,$A$4)</f>
        <v>0</v>
      </c>
    </row>
    <row r="7" spans="1:6" outlineLevel="1" x14ac:dyDescent="0.25">
      <c r="A7" s="3" t="s">
        <v>9</v>
      </c>
      <c r="B7" s="11"/>
      <c r="C7" s="10">
        <f>SUM(IF('[1]ДРУГАЯ КНИГА-Затраты'!$E:$E=B1,,))</f>
        <v>0</v>
      </c>
      <c r="D7" s="7"/>
      <c r="E7" s="11"/>
      <c r="F7" s="10">
        <f>SUMIFS('[1]ДРУГАЯ КНИГА-Затраты'!$D:$D,'[1]ДРУГАЯ КНИГА-Затраты'!$E:$E,$E$1,'[1]ДРУГАЯ КНИГА-Затраты'!$B:$B,$A7,'[1]ДРУГАЯ КНИГА-Затраты'!$A:$A,$A$4)</f>
        <v>0</v>
      </c>
    </row>
    <row r="8" spans="1:6" ht="15.75" outlineLevel="1" thickBot="1" x14ac:dyDescent="0.3">
      <c r="A8" s="4" t="s">
        <v>8</v>
      </c>
      <c r="B8" s="12"/>
      <c r="C8" s="10">
        <f>SUMPRODUCT('[1]ДРУГАЯ КНИГА-Затраты'!$D:$D*ISNUMBER(SEARCH(B$1,AND('[1]ДРУГАЯ КНИГА-Затраты'!$E:$E,(SEARCH($A8,'[1]ДРУГАЯ КНИГА-Затраты'!$B:$B,(SEARCH($A$4,'[1]ДРУГАЯ КНИГА-Затраты'!$A:$A))))))))</f>
        <v>0</v>
      </c>
      <c r="D8" s="8"/>
      <c r="E8" s="12"/>
      <c r="F8" s="10">
        <f>SUMIFS('[1]ДРУГАЯ КНИГА-Затраты'!$D:$D,'[1]ДРУГАЯ КНИГА-Затраты'!$E:$E,$E$1,'[1]ДРУГАЯ КНИГА-Затраты'!$B:$B,$A8,'[1]ДРУГАЯ КНИГА-Затраты'!$A:$A,$A$4)</f>
        <v>0</v>
      </c>
    </row>
    <row r="9" spans="1:6" ht="15.75" thickBot="1" x14ac:dyDescent="0.3">
      <c r="A9" s="5" t="s">
        <v>2</v>
      </c>
      <c r="B9" s="15" cm="1">
        <f t="array" ref="B9">SUMPRODUCT('[1]ДРУГАЯ КНИГА-Выручка'!$D:$D*(B$1='[1]ДРУГАЯ КНИГА-Выручка'!$B:$B)*($A$9='[1]ДРУГАЯ КНИГА-Выручка'!$A:$A))</f>
        <v>1351148</v>
      </c>
      <c r="C9" s="6">
        <f>SUM(C10:C13)</f>
        <v>0</v>
      </c>
      <c r="D9" s="6">
        <f>B9-C9</f>
        <v>1351148</v>
      </c>
      <c r="E9" s="15" cm="1">
        <f t="array" ref="E9">SUMPRODUCT('[1]ДРУГАЯ КНИГА-Выручка'!$D:$D*(E$1='[1]ДРУГАЯ КНИГА-Выручка'!$B:$B)*($A$9='[1]ДРУГАЯ КНИГА-Выручка'!$A:$A))</f>
        <v>4866250</v>
      </c>
      <c r="F9" s="6">
        <f>SUM(F10:F13)</f>
        <v>0</v>
      </c>
    </row>
    <row r="10" spans="1:6" outlineLevel="1" x14ac:dyDescent="0.25">
      <c r="A10" s="3" t="s">
        <v>6</v>
      </c>
      <c r="B10" s="11"/>
      <c r="C10" s="10">
        <f>SUMPRODUCT('[1]ДРУГАЯ КНИГА-Затраты'!$D:$D)*ISNUMBER(SEARCH(B$1,AND('[1]ДРУГАЯ КНИГА-Затраты'!$E:$E,(SEARCH($A10,'[1]ДРУГАЯ КНИГА-Затраты'!$B:$B,(SEARCH($A$4,'[1]ДРУГАЯ КНИГА-Затраты'!$A:$A)))))))</f>
        <v>0</v>
      </c>
      <c r="D10" s="7"/>
      <c r="E10" s="11"/>
      <c r="F10" s="10">
        <f>SUMIFS('[1]ДРУГАЯ КНИГА-Затраты'!$D:$D,'[1]ДРУГАЯ КНИГА-Затраты'!$E:$E,$E$1,'[1]ДРУГАЯ КНИГА-Затраты'!$B:$B,$A10,'[1]ДРУГАЯ КНИГА-Затраты'!$A:$A,$A$9)</f>
        <v>0</v>
      </c>
    </row>
    <row r="11" spans="1:6" outlineLevel="1" x14ac:dyDescent="0.25">
      <c r="A11" s="3" t="s">
        <v>7</v>
      </c>
      <c r="B11" s="11"/>
      <c r="C11" s="10">
        <f>SUMPRODUCT('[1]ДРУГАЯ КНИГА-Затраты'!$D:$D*ISNUMBER(SEARCH(B$1,AND('[1]ДРУГАЯ КНИГА-Затраты'!$E:$E,(SEARCH($A11,'[1]ДРУГАЯ КНИГА-Затраты'!$B:$B,(SEARCH($A$4,'[1]ДРУГАЯ КНИГА-Затраты'!$A:$A))))))))</f>
        <v>0</v>
      </c>
      <c r="D11" s="7"/>
      <c r="E11" s="11"/>
      <c r="F11" s="10">
        <f>SUMIFS('[1]ДРУГАЯ КНИГА-Затраты'!$D:$D,'[1]ДРУГАЯ КНИГА-Затраты'!$E:$E,$E$1,'[1]ДРУГАЯ КНИГА-Затраты'!$B:$B,$A11,'[1]ДРУГАЯ КНИГА-Затраты'!$A:$A,$A$9)</f>
        <v>0</v>
      </c>
    </row>
    <row r="12" spans="1:6" outlineLevel="1" x14ac:dyDescent="0.25">
      <c r="A12" s="3" t="s">
        <v>9</v>
      </c>
      <c r="B12" s="11"/>
      <c r="C12" s="10">
        <f>SUMPRODUCT('[1]ДРУГАЯ КНИГА-Затраты'!$D:$D*ISNUMBER(SEARCH(B$1,AND('[1]ДРУГАЯ КНИГА-Затраты'!$E:$E,(SEARCH($A12,'[1]ДРУГАЯ КНИГА-Затраты'!$B:$B,(SEARCH($A$4,'[1]ДРУГАЯ КНИГА-Затраты'!$A:$A))))))))</f>
        <v>0</v>
      </c>
      <c r="D12" s="7"/>
      <c r="E12" s="11"/>
      <c r="F12" s="10">
        <f>SUMIFS('[1]ДРУГАЯ КНИГА-Затраты'!$D:$D,'[1]ДРУГАЯ КНИГА-Затраты'!$E:$E,$E$1,'[1]ДРУГАЯ КНИГА-Затраты'!$B:$B,$A12,'[1]ДРУГАЯ КНИГА-Затраты'!$A:$A,$A$9)</f>
        <v>0</v>
      </c>
    </row>
    <row r="13" spans="1:6" ht="15.75" outlineLevel="1" thickBot="1" x14ac:dyDescent="0.3">
      <c r="A13" s="4" t="s">
        <v>8</v>
      </c>
      <c r="B13" s="12"/>
      <c r="C13" s="10">
        <f>SUMPRODUCT('[1]ДРУГАЯ КНИГА-Затраты'!$D:$D*ISNUMBER(SEARCH(B$1,AND('[1]ДРУГАЯ КНИГА-Затраты'!$E:$E,(SEARCH($A13,'[1]ДРУГАЯ КНИГА-Затраты'!$B:$B,(SEARCH($A$4,'[1]ДРУГАЯ КНИГА-Затраты'!$A:$A))))))))</f>
        <v>0</v>
      </c>
      <c r="D13" s="8"/>
      <c r="E13" s="12"/>
      <c r="F13" s="10">
        <f>SUMIFS('[1]ДРУГАЯ КНИГА-Затраты'!$D:$D,'[1]ДРУГАЯ КНИГА-Затраты'!$E:$E,$E$1,'[1]ДРУГАЯ КНИГА-Затраты'!$B:$B,$A13,'[1]ДРУГАЯ КНИГА-Затраты'!$A:$A,$A$9)</f>
        <v>0</v>
      </c>
    </row>
    <row r="14" spans="1:6" ht="15.75" thickBot="1" x14ac:dyDescent="0.3">
      <c r="A14" s="2" t="s">
        <v>3</v>
      </c>
      <c r="B14" s="9">
        <f>B4+B9</f>
        <v>2351148</v>
      </c>
      <c r="C14" s="9">
        <f t="shared" ref="C14:F14" si="0">C4+C9</f>
        <v>215566.78404</v>
      </c>
      <c r="D14" s="9">
        <f t="shared" si="0"/>
        <v>2135581.2159599997</v>
      </c>
      <c r="E14" s="9">
        <f t="shared" si="0"/>
        <v>9732500</v>
      </c>
      <c r="F14" s="9">
        <f t="shared" si="0"/>
        <v>0</v>
      </c>
    </row>
    <row r="15" spans="1:6" ht="15.75" thickBot="1" x14ac:dyDescent="0.3">
      <c r="D15" s="9">
        <f>B14-C14-D14</f>
        <v>0</v>
      </c>
    </row>
    <row r="16" spans="1:6" hidden="1" x14ac:dyDescent="0.25">
      <c r="C16" t="s">
        <v>17</v>
      </c>
    </row>
    <row r="17" spans="3:4" hidden="1" x14ac:dyDescent="0.25">
      <c r="C17" s="14" t="s">
        <v>13</v>
      </c>
    </row>
    <row r="18" spans="3:4" hidden="1" x14ac:dyDescent="0.25">
      <c r="C18" s="14" t="s">
        <v>14</v>
      </c>
      <c r="D18" s="13"/>
    </row>
    <row r="19" spans="3:4" hidden="1" x14ac:dyDescent="0.25">
      <c r="C19" t="s">
        <v>15</v>
      </c>
    </row>
    <row r="20" spans="3:4" hidden="1" x14ac:dyDescent="0.25">
      <c r="C20" s="17" t="s">
        <v>16</v>
      </c>
    </row>
  </sheetData>
  <mergeCells count="3">
    <mergeCell ref="A1:A3"/>
    <mergeCell ref="B1:D2"/>
    <mergeCell ref="E1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a.a.harina</dc:creator>
  <cp:lastModifiedBy>Elena</cp:lastModifiedBy>
  <dcterms:created xsi:type="dcterms:W3CDTF">2021-10-15T06:45:46Z</dcterms:created>
  <dcterms:modified xsi:type="dcterms:W3CDTF">2021-10-22T06:40:49Z</dcterms:modified>
</cp:coreProperties>
</file>