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Aleks\Desktop\"/>
    </mc:Choice>
  </mc:AlternateContent>
  <xr:revisionPtr revIDLastSave="0" documentId="13_ncr:1_{CA922DFF-8592-405A-961C-FA9E3A2B6347}" xr6:coauthVersionLast="47" xr6:coauthVersionMax="47" xr10:uidLastSave="{00000000-0000-0000-0000-000000000000}"/>
  <bookViews>
    <workbookView xWindow="-120" yWindow="-120" windowWidth="29040" windowHeight="15840" xr2:uid="{00000000-000D-0000-FFFF-FFFF00000000}"/>
  </bookViews>
  <sheets>
    <sheet name="Лист1" sheetId="1" r:id="rId1"/>
    <sheet name="Лист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1" i="1" l="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25" i="1"/>
  <c r="M24" i="1"/>
  <c r="M14" i="1"/>
  <c r="M13" i="1"/>
  <c r="M12" i="1"/>
  <c r="M11" i="1"/>
  <c r="M10" i="1"/>
  <c r="H4" i="1"/>
  <c r="H3" i="1"/>
  <c r="E3" i="1"/>
  <c r="M23" i="1" s="1"/>
  <c r="J2" i="1"/>
  <c r="H2" i="1"/>
  <c r="L1" i="1"/>
  <c r="J1" i="1"/>
  <c r="H1" i="1"/>
  <c r="E14" i="2"/>
  <c r="E13" i="2"/>
  <c r="E12" i="2"/>
  <c r="G11" i="2"/>
  <c r="M26" i="1" l="1"/>
  <c r="M29" i="1"/>
  <c r="M28" i="1"/>
  <c r="M30" i="1"/>
  <c r="M15" i="1"/>
  <c r="H5" i="1" s="1"/>
  <c r="M31" i="1"/>
  <c r="M27" i="1"/>
  <c r="M16" i="1"/>
  <c r="M32" i="1"/>
  <c r="M17" i="1"/>
  <c r="M33" i="1"/>
  <c r="M18" i="1"/>
  <c r="M19" i="1"/>
  <c r="M20" i="1"/>
  <c r="M21" i="1"/>
  <c r="M22" i="1"/>
</calcChain>
</file>

<file path=xl/sharedStrings.xml><?xml version="1.0" encoding="utf-8"?>
<sst xmlns="http://schemas.openxmlformats.org/spreadsheetml/2006/main" count="241" uniqueCount="155">
  <si>
    <t>-</t>
  </si>
  <si>
    <t>до устранения осталось от 3-х до 1-го дня</t>
  </si>
  <si>
    <t>Устранено</t>
  </si>
  <si>
    <t>Просрочено:</t>
  </si>
  <si>
    <t>предписание просрочено</t>
  </si>
  <si>
    <t>Не устранено:</t>
  </si>
  <si>
    <t>ДАТА:</t>
  </si>
  <si>
    <t>Устранено не в полном объеме</t>
  </si>
  <si>
    <t>РЕЕСТР предписаний выданных АО "Ямалгипротранс"</t>
  </si>
  <si>
    <t>№п/п</t>
  </si>
  <si>
    <t>Номер и дата выдачи предписания</t>
  </si>
  <si>
    <t>Местоположение, вид выполняемых работ</t>
  </si>
  <si>
    <t>Вид выполняемых работ</t>
  </si>
  <si>
    <t>Вид нарушения, предписываемые меры (формулировка из предписания)</t>
  </si>
  <si>
    <t>ФИО, должность лица, выдавшего предписание</t>
  </si>
  <si>
    <t>ФИО, должность лица, ответственного за выполнеие предписания</t>
  </si>
  <si>
    <t>Срок исполнения</t>
  </si>
  <si>
    <t>Статус</t>
  </si>
  <si>
    <t>Ссылка на предписание</t>
  </si>
  <si>
    <t>Ссылка на акт об устранении</t>
  </si>
  <si>
    <t>Примечание</t>
  </si>
  <si>
    <t>1.</t>
  </si>
  <si>
    <t>2.</t>
  </si>
  <si>
    <t>3.</t>
  </si>
  <si>
    <t>4.</t>
  </si>
  <si>
    <t>5.</t>
  </si>
  <si>
    <t>6.</t>
  </si>
  <si>
    <t>7.</t>
  </si>
  <si>
    <t>8.</t>
  </si>
  <si>
    <t>9.</t>
  </si>
  <si>
    <t>10.</t>
  </si>
  <si>
    <t>11.</t>
  </si>
  <si>
    <t>12.</t>
  </si>
  <si>
    <t>2021 год</t>
  </si>
  <si>
    <t>№ 01/05-2021 от 19.05.2021</t>
  </si>
  <si>
    <t>Этап 8. Железнодорожные коммуникации и сооружения Ковыктинского газоконденсатного месторождения</t>
  </si>
  <si>
    <t>Производство работ</t>
  </si>
  <si>
    <r>
      <rPr>
        <b/>
        <sz val="14"/>
        <color rgb="FF333333"/>
        <rFont val="Times New Roman"/>
        <family val="1"/>
        <charset val="204"/>
      </rPr>
      <t>1.</t>
    </r>
    <r>
      <rPr>
        <sz val="14"/>
        <color rgb="FF333333"/>
        <rFont val="Times New Roman"/>
        <family val="1"/>
        <charset val="204"/>
      </rPr>
      <t xml:space="preserve">Работы по рубке леса производятся без утвержденной в производство работ рабочей документации, что нарушает требования п.5.19 СП48.13330.2019. </t>
    </r>
    <r>
      <rPr>
        <b/>
        <sz val="14"/>
        <color rgb="FF333333"/>
        <rFont val="Times New Roman"/>
        <family val="1"/>
        <charset val="204"/>
      </rPr>
      <t>2.</t>
    </r>
    <r>
      <rPr>
        <sz val="14"/>
        <color rgb="FF333333"/>
        <rFont val="Times New Roman"/>
        <family val="1"/>
        <charset val="204"/>
      </rPr>
      <t xml:space="preserve"> Работы по рубке леса производятся без утвержденного ППР, что нарушает требования п.6.1; п.6.3 СП48.13330.2019. </t>
    </r>
    <r>
      <rPr>
        <b/>
        <sz val="14"/>
        <color rgb="FF333333"/>
        <rFont val="Times New Roman"/>
        <family val="1"/>
        <charset val="204"/>
      </rPr>
      <t>3.</t>
    </r>
    <r>
      <rPr>
        <sz val="14"/>
        <color rgb="FF333333"/>
        <rFont val="Times New Roman"/>
        <family val="1"/>
        <charset val="204"/>
      </rPr>
      <t xml:space="preserve"> ОЖР не ведется и не заполняется в установленном порядке, что нарушает требования п.3; п.8 РД11-05-2007. </t>
    </r>
    <r>
      <rPr>
        <b/>
        <sz val="14"/>
        <color rgb="FF333333"/>
        <rFont val="Times New Roman"/>
        <family val="1"/>
        <charset val="204"/>
      </rPr>
      <t>4.</t>
    </r>
    <r>
      <rPr>
        <sz val="14"/>
        <color rgb="FF333333"/>
        <rFont val="Times New Roman"/>
        <family val="1"/>
        <charset val="204"/>
      </rPr>
      <t xml:space="preserve"> При производстве работ по обустройству временного вахтового поселка на территории отсутствует пожарный щит, что нарушает требования п.6.5.1 СНиП 12-03-2001.</t>
    </r>
  </si>
  <si>
    <r>
      <rPr>
        <b/>
        <sz val="14"/>
        <color rgb="FF333333"/>
        <rFont val="Times New Roman"/>
        <family val="1"/>
        <charset val="204"/>
      </rPr>
      <t>Жамкачиев Д.Г.,</t>
    </r>
    <r>
      <rPr>
        <sz val="14"/>
        <color rgb="FF333333"/>
        <rFont val="Times New Roman"/>
        <family val="1"/>
        <charset val="204"/>
      </rPr>
      <t xml:space="preserve">
инженер СК АО "Ямалгипротранс"</t>
    </r>
  </si>
  <si>
    <r>
      <rPr>
        <b/>
        <sz val="14"/>
        <color rgb="FF333333"/>
        <rFont val="Times New Roman"/>
        <family val="1"/>
        <charset val="204"/>
      </rPr>
      <t>Цяпенко Р.В.,</t>
    </r>
    <r>
      <rPr>
        <sz val="14"/>
        <color rgb="FF333333"/>
        <rFont val="Times New Roman"/>
        <family val="1"/>
        <charset val="204"/>
      </rPr>
      <t xml:space="preserve">
руководитель проекта АО "Ямалтрансстрой"</t>
    </r>
  </si>
  <si>
    <t>Акт №01/05-2021</t>
  </si>
  <si>
    <t>Акт №У01/05-2021</t>
  </si>
  <si>
    <t>№ 02/06-2021 от 17.06.2021</t>
  </si>
  <si>
    <r>
      <rPr>
        <b/>
        <sz val="14"/>
        <color rgb="FF333333"/>
        <rFont val="Times New Roman"/>
        <family val="1"/>
        <charset val="204"/>
      </rPr>
      <t>1.</t>
    </r>
    <r>
      <rPr>
        <sz val="14"/>
        <color rgb="FF333333"/>
        <rFont val="Times New Roman"/>
        <family val="1"/>
        <charset val="204"/>
      </rPr>
      <t xml:space="preserve"> В нарушение требований п.7.1.4, п.7.1.5 СП435.1325800.2018 поступившая для обработки стержневая арматурная сталь хранится на открытой площадке. Условия хранения арматуры не исключают загрязнение, коррозионное поражение, механические повреждения или пластические деформации.</t>
    </r>
    <r>
      <rPr>
        <b/>
        <sz val="14"/>
        <color rgb="FF333333"/>
        <rFont val="Times New Roman"/>
        <family val="1"/>
        <charset val="204"/>
      </rPr>
      <t xml:space="preserve"> 2.</t>
    </r>
    <r>
      <rPr>
        <sz val="14"/>
        <color rgb="FF333333"/>
        <rFont val="Times New Roman"/>
        <family val="1"/>
        <charset val="204"/>
      </rPr>
      <t xml:space="preserve"> Журнал входного контроля материалов и изделий не ведется и не заполняется в установленном порядке, что нарушает требования п.10 РД 11-05-2007</t>
    </r>
  </si>
  <si>
    <r>
      <rPr>
        <b/>
        <sz val="14"/>
        <color rgb="FF333333"/>
        <rFont val="Times New Roman"/>
        <family val="1"/>
        <charset val="204"/>
      </rPr>
      <t>Пелевин Д.О.,</t>
    </r>
    <r>
      <rPr>
        <sz val="14"/>
        <color rgb="FF333333"/>
        <rFont val="Times New Roman"/>
        <family val="1"/>
        <charset val="204"/>
      </rPr>
      <t xml:space="preserve">
инженер СК АО "Ямалгипротранс"</t>
    </r>
  </si>
  <si>
    <r>
      <rPr>
        <b/>
        <sz val="14"/>
        <color rgb="FF333333"/>
        <rFont val="Times New Roman"/>
        <family val="1"/>
        <charset val="204"/>
      </rPr>
      <t>Курочкин А.Г.,</t>
    </r>
    <r>
      <rPr>
        <sz val="14"/>
        <color rgb="FF333333"/>
        <rFont val="Times New Roman"/>
        <family val="1"/>
        <charset val="204"/>
      </rPr>
      <t xml:space="preserve">
руководитель проекта АО "Ямалтрансстрой"</t>
    </r>
  </si>
  <si>
    <t>Акт №02/06-2021</t>
  </si>
  <si>
    <t>Устранение 02/06</t>
  </si>
  <si>
    <t>№14/07-2021 от 14.07.2021</t>
  </si>
  <si>
    <t>При производстве работ по устройству арматурного каркаса Фм1, высота детали поз.5 противоречит проектной документации (высота детали 268 мм, в проекте 284 мм, ПД 0092.020.004.П8/2.0113-КЖ1, лист 5), что нарушает требования п 4.9 СП 48.13330.2019</t>
  </si>
  <si>
    <r>
      <rPr>
        <b/>
        <sz val="14"/>
        <rFont val="Times New Roman"/>
        <family val="1"/>
        <charset val="204"/>
      </rPr>
      <t>Бинеев И.В.</t>
    </r>
    <r>
      <rPr>
        <sz val="14"/>
        <rFont val="Times New Roman"/>
        <family val="1"/>
        <charset val="204"/>
      </rPr>
      <t xml:space="preserve"> Инженер ПТО АО "Ямалгипротранс"</t>
    </r>
  </si>
  <si>
    <r>
      <rPr>
        <b/>
        <sz val="14"/>
        <rFont val="Times New Roman"/>
        <family val="1"/>
        <charset val="204"/>
      </rPr>
      <t>Курочкин А.Г.,</t>
    </r>
    <r>
      <rPr>
        <sz val="14"/>
        <rFont val="Times New Roman"/>
        <family val="1"/>
        <charset val="204"/>
      </rPr>
      <t xml:space="preserve">
руководитель проекта АО "Ямалтрансстрой"</t>
    </r>
  </si>
  <si>
    <t>Акт №14/07-2021</t>
  </si>
  <si>
    <t>Устранение У14/07-2021</t>
  </si>
  <si>
    <t>№31/07-2021 от 31.07.2021</t>
  </si>
  <si>
    <t>Этап 5. Объекты УКПГ-2</t>
  </si>
  <si>
    <t>При производстве работ по отсыпке земляного полотна, высота выравнивающего слоя превышает 0,3 м, что противоречит ПД (0092.020.014.Р5.0004.556.0001.0000.000-АД, лист 5), а так же, нарушает требования п 4.9 СП 48.13330.2019</t>
  </si>
  <si>
    <r>
      <t xml:space="preserve">Гельгорн А.В. </t>
    </r>
    <r>
      <rPr>
        <sz val="14"/>
        <color rgb="FF333333"/>
        <rFont val="Times New Roman"/>
        <family val="1"/>
        <charset val="204"/>
      </rPr>
      <t>Начальник участка АО "Ямалтрансстрой"</t>
    </r>
  </si>
  <si>
    <t>Акт №31/07-2021</t>
  </si>
  <si>
    <t>Устранение 31/07</t>
  </si>
  <si>
    <t>№05/08-2021 от 17.08.2021г.</t>
  </si>
  <si>
    <t>Производство сварочных работ</t>
  </si>
  <si>
    <r>
      <rPr>
        <strike/>
        <sz val="11"/>
        <rFont val="Times New Roman"/>
        <family val="1"/>
        <charset val="204"/>
      </rPr>
      <t xml:space="preserve">1. не предоставлены документы о качестве и не произведен входной контроль металлической трубы Ø426мм, что нарушает требования п.9.3, п.9.10 СП48.13330.2019. </t>
    </r>
    <r>
      <rPr>
        <sz val="11"/>
        <rFont val="Times New Roman"/>
        <family val="1"/>
        <charset val="204"/>
      </rPr>
      <t>2</t>
    </r>
    <r>
      <rPr>
        <strike/>
        <sz val="11"/>
        <rFont val="Times New Roman"/>
        <family val="1"/>
        <charset val="204"/>
      </rPr>
      <t xml:space="preserve">. не предоставлена организационно-технологическая документация на производимые работы
 (сварочные работы), что нарушает требования п.5.19 СП48.13330.2019. 3. хранение газовых баллонов осуществляется на открытой площадке без навесов, защищающих
от осадков и прямых солнечных лучей, что нарушает требования п. 9.4.4, СНиП 12-03-2001. 4. При производстве работ по изготовлению конусов свай СМ426-14,0 рабочие не обеспечены 
средствами индивидуальной защиты, что нарушает требования п.п 35, 36 приказа от 01.06.2015 
№336н «Об утверждении ПОТ в строительстве». 5. При производстве работ по изготовлению конусов свай СМ426-14,0 были выявлены 
несоответствия, дефекты: поры, выходящие наружу, не отбитый шлак, не зачищены
брызги металла, что нарушает требования п.10.3.23 СП 70.13330.2012. 6. Перед началом сварочных работ не предъявлены стыковые пробные (допускные) образцы.
п.10.1.4 СП 70.13330.2012. </t>
    </r>
    <r>
      <rPr>
        <sz val="11"/>
        <rFont val="Times New Roman"/>
        <family val="1"/>
        <charset val="204"/>
      </rPr>
      <t>7.</t>
    </r>
    <r>
      <rPr>
        <strike/>
        <sz val="11"/>
        <rFont val="Times New Roman"/>
        <family val="1"/>
        <charset val="204"/>
      </rPr>
      <t xml:space="preserve"> На строительной площадке отсутствует шкаф для прокалки электродов, что нарушает 
требования п.10.1.13 СП 70.13330.2012. 8. на месте сварочных работ отсутствуют пеналы для электродов, что нарушает требования</t>
    </r>
    <r>
      <rPr>
        <sz val="11"/>
        <rFont val="Times New Roman"/>
        <family val="1"/>
        <charset val="204"/>
      </rPr>
      <t xml:space="preserve"> 
п. 2.3.10 ВСН-006-89.</t>
    </r>
    <r>
      <rPr>
        <strike/>
        <sz val="11"/>
        <rFont val="Times New Roman"/>
        <family val="1"/>
        <charset val="204"/>
      </rPr>
      <t xml:space="preserve"> 9. сварочные посты не заземлены, что нарушает требования п 6.4.9, п 9.3.4 СНиП 12-03-01</t>
    </r>
    <r>
      <rPr>
        <sz val="11"/>
        <rFont val="Times New Roman"/>
        <family val="1"/>
        <charset val="204"/>
      </rPr>
      <t xml:space="preserve">
 </t>
    </r>
  </si>
  <si>
    <r>
      <rPr>
        <b/>
        <sz val="14"/>
        <rFont val="Times New Roman"/>
        <family val="1"/>
        <charset val="204"/>
      </rPr>
      <t xml:space="preserve">Чуринов Я.Ю. </t>
    </r>
    <r>
      <rPr>
        <sz val="14"/>
        <rFont val="Times New Roman"/>
        <family val="1"/>
        <charset val="204"/>
      </rPr>
      <t>Инженер СК АО "Ямалгипротранс"</t>
    </r>
  </si>
  <si>
    <r>
      <t xml:space="preserve">Анисимов В.И. </t>
    </r>
    <r>
      <rPr>
        <sz val="14"/>
        <rFont val="Times New Roman"/>
        <family val="1"/>
        <charset val="204"/>
      </rPr>
      <t>Начальник участка СМР АО "Ямалтрансстрой"</t>
    </r>
  </si>
  <si>
    <t>Акт №05/08-2021</t>
  </si>
  <si>
    <t>Акт №У05/08-2021</t>
  </si>
  <si>
    <t>п.7., п.8. продлено до 30.09.2021</t>
  </si>
  <si>
    <t>№07/08-2021 от 27.08.2021г.</t>
  </si>
  <si>
    <t>устройство накопителя ПРС</t>
  </si>
  <si>
    <t>фактическое месторасположение накопителя ПРС не соответствует организационно-технологической документации, что нарушает п.4.9, п. 8.1.1 СП48.13330.2019г</t>
  </si>
  <si>
    <r>
      <rPr>
        <b/>
        <sz val="14"/>
        <rFont val="Times New Roman"/>
        <family val="1"/>
        <charset val="204"/>
      </rPr>
      <t xml:space="preserve">Пелевин Д.О. </t>
    </r>
    <r>
      <rPr>
        <sz val="14"/>
        <rFont val="Times New Roman"/>
        <family val="1"/>
        <charset val="204"/>
      </rPr>
      <t>Инженер СК АО "Ямалгипротранс"</t>
    </r>
  </si>
  <si>
    <t>Холяндра П.П. начальник МК АО "Ямалтрансстрой"</t>
  </si>
  <si>
    <t>Не устранено</t>
  </si>
  <si>
    <t>Акт №07/08-2021</t>
  </si>
  <si>
    <t>продлено до 30.09.2021г.</t>
  </si>
  <si>
    <t>№08/09-2021 от 03.09.2021г.</t>
  </si>
  <si>
    <t>устройство АКЗ свай</t>
  </si>
  <si>
    <t>на месте складирования свай СМ426-14,0 выявлены сваи с нарушенным антикоррозийным покрытием (сколы, потертости), что нарушает требования РД п.22 0092.020.014.Р5.0004.128.0000.0708.001-АС лист 3</t>
  </si>
  <si>
    <t>Анисимов В.И. начальник участка СМР АО "Ямалтрансстрой"</t>
  </si>
  <si>
    <t>Акт №08/09-2021</t>
  </si>
  <si>
    <t>№27/09-2021/1 от 27.09.2021</t>
  </si>
  <si>
    <t>изготовление свай</t>
  </si>
  <si>
    <t>На месте складирования свай СМ426-14,0 выявлены сваи с нарушенным антикоррозийным покрытием (сколы, потертости), что нарушает требования РД п.22 0092.020.014. технических регламентов (норм и правил), иных нормативных правовых актов, проектной документации, требования которых нарушены)
Р5.0004.128.0000.0708.001-АС лист 3 и делает невозможным выполнение п. 8.1.1 СП48.13330.2019</t>
  </si>
  <si>
    <t>Калыгин К.О.Инженер СК АО "Ямалгипротранс</t>
  </si>
  <si>
    <t>Акт №27/09-2021/1</t>
  </si>
  <si>
    <t>№27/09-2021/2 от 27.09.2021</t>
  </si>
  <si>
    <t>погружение свай</t>
  </si>
  <si>
    <t>1) При производстве работ по бурению скважин и погружению свай, лицо, осуществляющее строительство не уведомляет о готовности работ подлежащих технических регламентов (норм и правил), иных нормативных правовых актов, проектной окументации, требования которых нарушены) освидетельствованию, что нарушает требования п.8.3.1 СП48.13330.2019.
2) До завершения процедуры освидетельствования скрытых работ производится выполнениепоследующих работ, что нарушает требования п.10 Постановления Правительства РФ №468 от
21.06.2010г.</t>
  </si>
  <si>
    <t>Анисимов В.И. Начальник участка СМР АО "Ямалтрансстрой"</t>
  </si>
  <si>
    <t>Акт №27/09-2021/2</t>
  </si>
  <si>
    <t>№27/09-2021/3 от 27.09.2021</t>
  </si>
  <si>
    <t>Превышены допустимые значения отклонений (&lt;=0,2d-крайние сваи, &lt;=0,4d- внутри свайного поля) погруженных свай №1076, 1074, 1073, 1071, 1058, 799, 1078, 1060, 804 в плановом положении, что нарушает требования табл. 12.1 (4в) СП45.13330.2017, (РД 
технических регламентов (норм и правил), иных нормативных правовых актов, проектной документации, требования которых нарушены)0092.020.014.Р5.0004.128.0000.0708.001-АС, лист 3) и делает невозможным выполнение п.8.1.1 СП48.13330.2019. Фактические отклонения свай от 86 мм до 203 мм</t>
  </si>
  <si>
    <t>Акт № 27/09-2021/3</t>
  </si>
  <si>
    <t>№29/09-2021/1</t>
  </si>
  <si>
    <t>Цементно-песчаный раствор, применяемый для заполнения скважин, поступает наместо производства работ без сопроводительных документов производителя, подтверждающихкачество, что нарушает требования РД п.10 0092.020.014.Р5.0004.128.0000.0708.001-АС изм.2 лист 3и делает невозможным выполнение п.9.9 СП48.13330.2019.</t>
  </si>
  <si>
    <t>29/09-2021/1</t>
  </si>
  <si>
    <t>01/10.2021 от 01.10.2021</t>
  </si>
  <si>
    <t>При производстве работ по изготовлению свай не ведутся журнал сварочных работ (СП 70.13330.2012 прил. Б) и журнал производства антикоррозийных работ (СП 72.13330.2016 прил. Г), что нарушает требования п.10 РД 11-05-2007 и п.9.17 СП 48.13330.2019.</t>
  </si>
  <si>
    <t>03/10-2021/2</t>
  </si>
  <si>
    <t>Место складирования сварочных материалов (электродов) не оборудовано  термометром и психрометром, для измерения температуры и влажности воздуха, что нарушает технических регламентов (норм и правил), иных нормативных правовых актов, проектной документации, требования которых нарушены)
требования п.2.2.3, РД 34-10-124-94.</t>
  </si>
  <si>
    <t>Солдаткин Д.Ю. инженер СК АО "Ямалгипротранс"</t>
  </si>
  <si>
    <t>03/10-2021/1</t>
  </si>
  <si>
    <t>1) Складирование трубной продукции ø325мм, ø426мм выполнено с нарушением требований п.6.3.3 СНиП 12-03-2001, трубы диаметром более 300мм должны укладываться в штабель высотой до 3 м в седло без прокладок с концевыми упорами. 2) Между штабелями (стеллажами) не предусмотрены проходы шириной не менее 1 м, что нарушаеттребование п. 6.3.4 СНиП 12-03-2001.
3) В нарушение требований п. 2.11 РД 39-7-904-83 на одном стеллаже укладывается трубная  продукция, имеющая разные параметры: тип, условный диаметр.
4) Стеллажи хранения трубной продукции не снабжены табличками, содержащими основные технические характеристики размещенных на данном стеллаже труб, что нарушает требование
п.2.14 РД 39-7-904-83.</t>
  </si>
  <si>
    <t>06/10-2021/1</t>
  </si>
  <si>
    <t>бурение скважин и погружение свай</t>
  </si>
  <si>
    <t>Работы по бурению скважин и погружению свай производятся без утвержденного ППР, что нарушает требования п.6.1; п.6.3 СП48.13330.2019.</t>
  </si>
  <si>
    <t>Клестерман В.С. Наччальник ПТО АО "Ямалтрансстрой"</t>
  </si>
  <si>
    <t>Акт №06-10-2021/1</t>
  </si>
  <si>
    <t>10/10-2021/1</t>
  </si>
  <si>
    <t>отсыпка грунта насыпи площадки</t>
  </si>
  <si>
    <t>Высота отсыпаемого слоя превышает 0,3м, что нарушает требования п.2.2.3 0092.020.014.Р5.0004-ППР1.ТК5 и делает невозможным выполнение п.4.9 СП48.13330.2019</t>
  </si>
  <si>
    <t>Начальник участка МК АО "Ямалтрансстрой"</t>
  </si>
  <si>
    <t>14/10-2021/2</t>
  </si>
  <si>
    <t>производство сварочных работ, работ по нанесению АКЗ, погружению свай и земляных работ</t>
  </si>
  <si>
    <t>1) Не предоставлены удостоверения, подтверждающие квалификацию персонала,осуществляющего производство сварочных работ, а именно на аттестованного специалиста НАКС II уровня, чьи письменные или устные указания являются обязательными для исполнения сварщиками при проведении сварочных работ, что является нарушением ПБ 03-273-99 п.1.2. 2) Не предоставлены протоколы проверки знаний (аттестации) требований промышленной безопасности, выданные центральной (территориальной) аттестационной комиссией Ростехнадзора, либо аттестационной комиссией по промышленной безопасности, что является нарушением N 116-ФЗ"О промышленной безопасности опасных производственных объектов" от 21.07.1997 статья 14–1, п.1,а также документы, подтверждающие прохождение проверки знаний по пожарно-техническому минимуму, что нарушает правила противопожарного режима в РФ ст.1 п.3, по охране труда и электробезопасности, что является нарушением СНиП 12-03-2001 п.4.12; п.5.10.; п.6.4.2.</t>
  </si>
  <si>
    <t>Калыгин К. О. инженер СК АО "Ямалгипротранс"</t>
  </si>
  <si>
    <t>хранение материалов</t>
  </si>
  <si>
    <t>Не соблюдаются требования условий хранения замедлителя "Ленамикс РС" (ВЛ1) и противоморозной добавки "Криопласт Экстра" (ВКР 137.1) (добавка хранится при темпетаруре ниже +10С), указанные в документах о качестве №290 и №291</t>
  </si>
  <si>
    <t>20/10-2021/2</t>
  </si>
  <si>
    <t>нарушение требований НТД</t>
  </si>
  <si>
    <t>Не предоставлен журнал учета прокалки сварочных материалов, что нарушает требования п. 5.3, РЛ34-10-124-94</t>
  </si>
  <si>
    <t>Шарков С.А. инженер СК АО "Ямалгипротранс"</t>
  </si>
  <si>
    <r>
      <rPr>
        <b/>
        <sz val="14"/>
        <color rgb="FF333333"/>
        <rFont val="Times New Roman"/>
        <family val="1"/>
        <charset val="204"/>
      </rPr>
      <t>Анисимов В.И.,</t>
    </r>
    <r>
      <rPr>
        <sz val="14"/>
        <color rgb="FF333333"/>
        <rFont val="Times New Roman"/>
        <family val="1"/>
        <charset val="204"/>
      </rPr>
      <t xml:space="preserve">
начальник участка АО "Ямалтрансстрой"</t>
    </r>
  </si>
  <si>
    <t>21/10-2021/1</t>
  </si>
  <si>
    <t>проведение входного контроля</t>
  </si>
  <si>
    <t>1)АО «Ямалтрансстрой» не делает заявки на проведение входного контроля в установленном порядке. Материалы, вовлекаемые в производство, не проходят процедуру входного контроля в соответствии с требованиями ГОСТ 24297-2013 п.6.1, 7.4, 7.7, что исключает возможность специалистам, ответственным за проведение входного контроля, выполнять контроль за соблюдением правил хранения, контроль за выдачей разрешений на запуск продукции в производство, извещение поставщиков о недостатках и несоответствии продукции по результатам верификации, что нарушает требования СП 48.13330.2019 п. 9.3. 2) Полотно нетканое геотекстильное Комитекс Д-360 хранится под открытым небом, что нарушает требование ТУ 8397-056-05283280-2002 п. 8.3, рулоны, с нарушенной целостностью упаковки, не защищены от атмосферных воздействий, между штабелями нет проходов шириной не менее 1м, нижние ряды штабеля завалены снегом, что нарушает СНиП 12-03-2001п. 6.3.2, 6.3.4.</t>
  </si>
  <si>
    <t>21/10/2021/1</t>
  </si>
  <si>
    <t>23/10-2021/2</t>
  </si>
  <si>
    <t>сварочные работы по изготовлению металлических свай д426</t>
  </si>
  <si>
    <t>На электросварщиков – Салов Денис Александрович, Карабасов Абай Бекенович, Серкин Дмитрий Николаевич, Ромашов Александр Евгеньевич, Владимиров Вадим Викторович, Давыдов Денис Александрович, Курилин Сергей Викторович, выполняющие сварочные соединения конус-труба-труба, не предоставлены следующие документы: квалификационное удостоверение НАКС, подтверждающее право РД способом сварки металлоконструкций; результаты проведения предварительных допускных испытаний  (для РД способа сварки металлоконструкций), результаты проведения предварительных РД способа сварки), что нарушает требования СП 70.13330.2012 п.10.1.3, п.10.1.4</t>
  </si>
  <si>
    <t>Шарков С.А. Инженер СК АО "Ямалгипротранс</t>
  </si>
  <si>
    <t>Деревков Р.В. Начальник участка АО "Ямалтрансстрой"</t>
  </si>
  <si>
    <t>23-10-2021-2</t>
  </si>
  <si>
    <t>25/10-2021/1</t>
  </si>
  <si>
    <t xml:space="preserve">Не предоставлено, свидетельство об аттестации сварочного оборудования НАКС на свароч-ные аппараты марки РБ-302 У2: №№ РБ-302-012021-00295, РБ-302-012021-00760, РБ-302-012021-00525, РБ-302-012021-03647; ВДМ-6303 Супер серия 03: № 6303190427; Ресанта САИ 250 № б/н задействованные на участке производства сварочных работ при изготовлении ме-таллических свай СМ 426-14,0 согласно РД 03-614-03 п.1.2, п.1.3. </t>
  </si>
  <si>
    <t>25-10-2021-1</t>
  </si>
  <si>
    <t>28/10-2021/1</t>
  </si>
  <si>
    <t>сварочные работы по изготовлению металлических свай СМ 426-14,0</t>
  </si>
  <si>
    <t>Допускается хранение баллонов с кислородом вне навесов, в горизонтальном положении, клапаны не закрыты предохранительными колпаками, что нарушает требования п. 9.4.3. СНиП 12-03-2001.</t>
  </si>
  <si>
    <t>Солдаткин Д.Ю.
Инженер СК АО "Ямалгипротранс</t>
  </si>
  <si>
    <t>28/10-2021/2</t>
  </si>
  <si>
    <t>На средства измерения (кислородные манометры) не нанесен знак поверки. Не предоставлен паспорт на средства измерения, что нарушает требования Федерального закона "Об обеспечении единства измерений" №102-ФЗ статья 13 п.4</t>
  </si>
  <si>
    <t>Итого:</t>
  </si>
  <si>
    <t>Итого этап 8:</t>
  </si>
  <si>
    <t>Итого этап 5:</t>
  </si>
  <si>
    <t>Устранено этап 8:</t>
  </si>
  <si>
    <t>Устранено этап 5:</t>
  </si>
  <si>
    <t>Не устранено этап 8:</t>
  </si>
  <si>
    <t>Не устранено этап 5:</t>
  </si>
  <si>
    <t>Устранено не в полном объеме:</t>
  </si>
  <si>
    <t>Устранено не в полном объеме этап 8:</t>
  </si>
  <si>
    <t>Устранено не в полном объеме этап 5:</t>
  </si>
  <si>
    <t>Просрочено этап 8:</t>
  </si>
  <si>
    <t>Просрочено этап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</si>
</sst>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14"/>
      <color rgb="FF333333"/>
      <name val="Times New Roman"/>
      <family val="1"/>
      <charset val="204"/>
    </font>
    <font>
      <sz val="14"/>
      <color rgb="FF333333"/>
      <name val="Calibri"/>
      <family val="2"/>
      <charset val="204"/>
    </font>
    <font>
      <b/>
      <sz val="14"/>
      <color rgb="FF333333"/>
      <name val="Times New Roman"/>
      <family val="1"/>
      <charset val="204"/>
    </font>
    <font>
      <b/>
      <i/>
      <sz val="16"/>
      <color rgb="FF333333"/>
      <name val="Calibri"/>
      <family val="2"/>
      <charset val="204"/>
    </font>
    <font>
      <b/>
      <sz val="14"/>
      <name val="Times New Roman"/>
      <family val="1"/>
      <charset val="204"/>
    </font>
    <font>
      <u/>
      <sz val="11"/>
      <color theme="10"/>
      <name val="Calibri"/>
      <family val="2"/>
      <charset val="204"/>
    </font>
    <font>
      <u/>
      <sz val="14"/>
      <color theme="10"/>
      <name val="Times New Roman"/>
      <family val="1"/>
      <charset val="204"/>
    </font>
    <font>
      <u/>
      <sz val="14"/>
      <color theme="10"/>
      <name val="Calibri"/>
      <family val="2"/>
      <charset val="204"/>
    </font>
    <font>
      <sz val="14"/>
      <name val="Times New Roman"/>
      <family val="1"/>
      <charset val="204"/>
    </font>
    <font>
      <sz val="14"/>
      <color rgb="FFFF0000"/>
      <name val="Times New Roman"/>
      <family val="1"/>
      <charset val="204"/>
    </font>
    <font>
      <sz val="11"/>
      <name val="Times New Roman"/>
      <family val="1"/>
      <charset val="204"/>
    </font>
    <font>
      <strike/>
      <sz val="11"/>
      <name val="Times New Roman"/>
      <family val="1"/>
      <charset val="204"/>
    </font>
    <font>
      <u/>
      <sz val="14"/>
      <name val="Times New Roman"/>
      <family val="1"/>
      <charset val="204"/>
    </font>
    <font>
      <u/>
      <sz val="14"/>
      <name val="Calibri"/>
      <family val="2"/>
      <charset val="204"/>
    </font>
    <font>
      <i/>
      <sz val="14"/>
      <color rgb="FF333333"/>
      <name val="Times New Roman"/>
      <family val="1"/>
      <charset val="204"/>
    </font>
  </fonts>
  <fills count="8">
    <fill>
      <patternFill patternType="none"/>
    </fill>
    <fill>
      <patternFill patternType="gray125"/>
    </fill>
    <fill>
      <patternFill patternType="solid">
        <fgColor theme="9"/>
        <bgColor indexed="64"/>
      </patternFill>
    </fill>
    <fill>
      <patternFill patternType="solid">
        <fgColor rgb="FFFF0000"/>
        <bgColor indexed="64"/>
      </patternFill>
    </fill>
    <fill>
      <patternFill patternType="solid">
        <fgColor theme="0"/>
        <bgColor indexed="64"/>
      </patternFill>
    </fill>
    <fill>
      <patternFill patternType="solid">
        <fgColor theme="8" tint="0.79998168889431442"/>
        <bgColor indexed="64"/>
      </patternFill>
    </fill>
    <fill>
      <patternFill patternType="solid">
        <fgColor rgb="FFFFCCCC"/>
        <bgColor indexed="64"/>
      </patternFill>
    </fill>
    <fill>
      <patternFill patternType="solid">
        <fgColor rgb="FFFFFF0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applyNumberFormat="0" applyFill="0" applyBorder="0" applyAlignment="0" applyProtection="0"/>
    <xf numFmtId="0" fontId="5" fillId="0" borderId="0">
      <alignment horizontal="center" textRotation="90"/>
    </xf>
  </cellStyleXfs>
  <cellXfs count="74">
    <xf numFmtId="0" fontId="0" fillId="0" borderId="0" xfId="0"/>
    <xf numFmtId="0" fontId="0" fillId="2" borderId="0" xfId="0" applyFill="1"/>
    <xf numFmtId="49" fontId="2" fillId="0" borderId="0" xfId="0" applyNumberFormat="1" applyFont="1" applyAlignment="1">
      <alignment horizontal="center" vertical="center"/>
    </xf>
    <xf numFmtId="49" fontId="2" fillId="0" borderId="0" xfId="0" applyNumberFormat="1" applyFont="1" applyAlignment="1">
      <alignment horizontal="left" vertical="top"/>
    </xf>
    <xf numFmtId="0" fontId="3" fillId="0" borderId="0" xfId="0" applyFont="1"/>
    <xf numFmtId="0" fontId="2" fillId="0" borderId="0" xfId="0" applyFont="1" applyAlignment="1">
      <alignment horizontal="center" vertical="center" wrapText="1"/>
    </xf>
    <xf numFmtId="0" fontId="0" fillId="3" borderId="0" xfId="0" applyFill="1"/>
    <xf numFmtId="0" fontId="2" fillId="0" borderId="0" xfId="0" applyFont="1"/>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2" fillId="4" borderId="0" xfId="0" applyFont="1" applyFill="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5"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14" fontId="2" fillId="5" borderId="10" xfId="0" applyNumberFormat="1" applyFont="1" applyFill="1" applyBorder="1" applyAlignment="1">
      <alignment horizontal="center" vertical="center" wrapText="1"/>
    </xf>
    <xf numFmtId="0" fontId="8" fillId="5" borderId="10" xfId="1" applyFont="1" applyFill="1" applyBorder="1" applyAlignment="1">
      <alignment horizontal="center" vertical="center" wrapText="1"/>
    </xf>
    <xf numFmtId="0" fontId="9" fillId="5" borderId="10" xfId="1" applyFont="1" applyFill="1" applyBorder="1" applyAlignment="1">
      <alignment horizontal="center" vertical="center" wrapText="1"/>
    </xf>
    <xf numFmtId="0" fontId="10" fillId="4" borderId="0" xfId="0" applyFont="1" applyFill="1" applyAlignment="1">
      <alignment horizontal="center" vertical="center" wrapText="1"/>
    </xf>
    <xf numFmtId="0" fontId="1" fillId="5" borderId="10" xfId="1" applyFill="1" applyBorder="1" applyAlignment="1">
      <alignment horizontal="center" vertical="center" wrapText="1"/>
    </xf>
    <xf numFmtId="0" fontId="6" fillId="5" borderId="10" xfId="0" applyFont="1" applyFill="1" applyBorder="1" applyAlignment="1">
      <alignment horizontal="center" vertical="center" wrapText="1"/>
    </xf>
    <xf numFmtId="0" fontId="10" fillId="5" borderId="10" xfId="0" applyFont="1" applyFill="1" applyBorder="1" applyAlignment="1">
      <alignment horizontal="center" vertical="center" wrapText="1"/>
    </xf>
    <xf numFmtId="14" fontId="10" fillId="5" borderId="10" xfId="0"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2" fillId="5" borderId="10" xfId="0" applyFont="1" applyFill="1" applyBorder="1" applyAlignment="1">
      <alignment horizontal="center" vertical="center" wrapText="1" shrinkToFit="1"/>
    </xf>
    <xf numFmtId="0" fontId="14" fillId="5" borderId="10" xfId="1" applyFont="1" applyFill="1" applyBorder="1" applyAlignment="1">
      <alignment horizontal="center" vertical="center" wrapText="1"/>
    </xf>
    <xf numFmtId="0" fontId="15" fillId="5" borderId="10" xfId="1" applyFont="1" applyFill="1" applyBorder="1" applyAlignment="1">
      <alignment horizontal="center" vertical="center" wrapText="1"/>
    </xf>
    <xf numFmtId="0" fontId="10" fillId="5" borderId="10" xfId="1" applyFont="1" applyFill="1" applyBorder="1" applyAlignment="1">
      <alignment horizontal="center" vertical="center" wrapText="1"/>
    </xf>
    <xf numFmtId="0" fontId="6" fillId="6" borderId="10"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0" xfId="0" applyFont="1" applyFill="1" applyBorder="1" applyAlignment="1">
      <alignment horizontal="left" vertical="center" wrapText="1" shrinkToFit="1"/>
    </xf>
    <xf numFmtId="0" fontId="4" fillId="6" borderId="10" xfId="0" applyFont="1" applyFill="1" applyBorder="1" applyAlignment="1">
      <alignment horizontal="center" vertical="center" wrapText="1"/>
    </xf>
    <xf numFmtId="14" fontId="2" fillId="6" borderId="10" xfId="0" applyNumberFormat="1" applyFont="1" applyFill="1" applyBorder="1" applyAlignment="1">
      <alignment horizontal="center" vertical="center" wrapText="1"/>
    </xf>
    <xf numFmtId="0" fontId="8" fillId="6" borderId="10" xfId="1" applyFont="1" applyFill="1" applyBorder="1" applyAlignment="1">
      <alignment horizontal="center" vertical="center" wrapText="1"/>
    </xf>
    <xf numFmtId="0" fontId="9" fillId="6" borderId="10" xfId="1" applyFont="1" applyFill="1" applyBorder="1" applyAlignment="1">
      <alignment horizontal="center" vertical="center" wrapText="1"/>
    </xf>
    <xf numFmtId="0" fontId="10" fillId="6" borderId="10" xfId="1" applyFont="1" applyFill="1" applyBorder="1" applyAlignment="1">
      <alignment horizontal="center" vertical="center" wrapText="1"/>
    </xf>
    <xf numFmtId="0" fontId="16" fillId="0" borderId="10" xfId="0" applyFont="1" applyBorder="1" applyAlignment="1">
      <alignment horizontal="center" vertical="center" wrapText="1"/>
    </xf>
    <xf numFmtId="0" fontId="2" fillId="0" borderId="10" xfId="0" applyFont="1" applyBorder="1" applyAlignment="1">
      <alignment horizontal="left" vertical="center" wrapText="1"/>
    </xf>
    <xf numFmtId="14" fontId="16" fillId="0" borderId="10" xfId="0" applyNumberFormat="1" applyFont="1" applyBorder="1" applyAlignment="1">
      <alignment horizontal="center" vertical="center" wrapText="1"/>
    </xf>
    <xf numFmtId="0" fontId="1" fillId="0" borderId="10" xfId="1" applyBorder="1" applyAlignment="1">
      <alignment horizontal="center" vertical="center" wrapText="1"/>
    </xf>
    <xf numFmtId="0" fontId="2" fillId="0" borderId="10" xfId="0" applyFont="1" applyBorder="1" applyAlignment="1">
      <alignment horizontal="center" vertical="center" wrapText="1"/>
    </xf>
    <xf numFmtId="0" fontId="16" fillId="0" borderId="10" xfId="0" applyFont="1" applyBorder="1" applyAlignment="1">
      <alignment horizontal="center" vertical="center"/>
    </xf>
    <xf numFmtId="14" fontId="16" fillId="0" borderId="10" xfId="0" applyNumberFormat="1" applyFont="1" applyBorder="1" applyAlignment="1">
      <alignment horizontal="center" vertical="center"/>
    </xf>
    <xf numFmtId="14" fontId="1" fillId="0" borderId="10" xfId="1" applyNumberFormat="1" applyBorder="1" applyAlignment="1">
      <alignment horizontal="center" vertical="center"/>
    </xf>
    <xf numFmtId="0" fontId="1" fillId="0" borderId="10" xfId="1" applyBorder="1" applyAlignment="1">
      <alignment horizontal="center" vertical="center"/>
    </xf>
    <xf numFmtId="0" fontId="7" fillId="0" borderId="10" xfId="1" applyFont="1" applyBorder="1" applyAlignment="1">
      <alignment horizontal="center" vertical="center"/>
    </xf>
    <xf numFmtId="0" fontId="2" fillId="0" borderId="8" xfId="0" applyFont="1" applyBorder="1" applyAlignment="1">
      <alignment horizontal="center" vertical="center" wrapText="1"/>
    </xf>
    <xf numFmtId="0" fontId="16" fillId="4" borderId="11" xfId="0" applyFont="1" applyFill="1" applyBorder="1" applyAlignment="1">
      <alignment horizontal="center" vertical="center"/>
    </xf>
    <xf numFmtId="14" fontId="16" fillId="4" borderId="11" xfId="0" applyNumberFormat="1" applyFont="1" applyFill="1" applyBorder="1" applyAlignment="1">
      <alignment horizontal="center" vertical="center"/>
    </xf>
    <xf numFmtId="0" fontId="16" fillId="4" borderId="0" xfId="0" applyFont="1" applyFill="1" applyAlignment="1">
      <alignment horizontal="center" vertical="center" wrapText="1"/>
    </xf>
    <xf numFmtId="0" fontId="2" fillId="4" borderId="0" xfId="0" applyFont="1" applyFill="1" applyAlignment="1">
      <alignment horizontal="left" vertical="center" wrapText="1"/>
    </xf>
    <xf numFmtId="0" fontId="2" fillId="4" borderId="12" xfId="0" applyFont="1" applyFill="1" applyBorder="1" applyAlignment="1">
      <alignment horizontal="center" vertical="center" wrapText="1"/>
    </xf>
    <xf numFmtId="14" fontId="16" fillId="4" borderId="10" xfId="0" applyNumberFormat="1" applyFont="1" applyFill="1" applyBorder="1" applyAlignment="1">
      <alignment horizontal="center" vertical="center"/>
    </xf>
    <xf numFmtId="0" fontId="6" fillId="4" borderId="10" xfId="0" applyFont="1" applyFill="1" applyBorder="1" applyAlignment="1">
      <alignment horizontal="center" vertical="center" wrapText="1"/>
    </xf>
    <xf numFmtId="0" fontId="16" fillId="4" borderId="10" xfId="0" applyFont="1" applyFill="1" applyBorder="1" applyAlignment="1">
      <alignment horizontal="center" vertical="center"/>
    </xf>
    <xf numFmtId="0" fontId="2" fillId="0" borderId="10" xfId="0" applyFont="1" applyBorder="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14" fontId="16" fillId="0" borderId="0" xfId="0" applyNumberFormat="1" applyFont="1" applyAlignment="1">
      <alignment horizontal="center" vertical="center"/>
    </xf>
    <xf numFmtId="0" fontId="2" fillId="7" borderId="0" xfId="0" applyFont="1" applyFill="1" applyAlignment="1">
      <alignment horizontal="center" vertical="center" wrapText="1"/>
    </xf>
    <xf numFmtId="0" fontId="2" fillId="0" borderId="0" xfId="0" applyFont="1" applyAlignment="1">
      <alignment horizontal="right" vertical="center" wrapText="1"/>
    </xf>
    <xf numFmtId="0" fontId="6" fillId="0" borderId="0" xfId="2" applyFont="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0" xfId="0" applyFont="1" applyAlignment="1">
      <alignment horizontal="right" vertical="center" wrapText="1"/>
    </xf>
    <xf numFmtId="0" fontId="2" fillId="7" borderId="10"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10" fillId="7" borderId="10" xfId="0" applyFont="1" applyFill="1" applyBorder="1" applyAlignment="1">
      <alignment horizontal="center" vertical="center" wrapText="1"/>
    </xf>
  </cellXfs>
  <cellStyles count="3">
    <cellStyle name="Heading1" xfId="2" xr:uid="{1C028BAF-F5EF-4BBE-8040-9D804D30561E}"/>
    <cellStyle name="Гиперссылка" xfId="1" builtinId="8"/>
    <cellStyle name="Обычный" xfId="0" builtinId="0"/>
  </cellStyles>
  <dxfs count="208">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
      <fill>
        <patternFill>
          <bgColor rgb="FFFF9900"/>
        </patternFill>
      </fill>
    </dxf>
    <dxf>
      <fill>
        <patternFill>
          <bgColor rgb="FFFF0000"/>
        </patternFill>
      </fill>
    </dxf>
    <dxf>
      <fill>
        <patternFill>
          <bgColor rgb="FFFFCCCC"/>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sk.yandex.ru/i/KluDt2roRfNxZg" TargetMode="External"/><Relationship Id="rId13" Type="http://schemas.openxmlformats.org/officeDocument/2006/relationships/hyperlink" Target="https://disk.yandex.ru/i/3AHbxHJtX9IbMg" TargetMode="External"/><Relationship Id="rId18" Type="http://schemas.openxmlformats.org/officeDocument/2006/relationships/hyperlink" Target="https://disk.yandex.ru/i/N7ob53xAsIh0vw" TargetMode="External"/><Relationship Id="rId26" Type="http://schemas.openxmlformats.org/officeDocument/2006/relationships/hyperlink" Target="https://disk.yandex.ru/i/n7_ZP1737HPJjg" TargetMode="External"/><Relationship Id="rId3" Type="http://schemas.openxmlformats.org/officeDocument/2006/relationships/hyperlink" Target="https://disk.yandex.ru/i/1mAFHgsZKvP8YQ" TargetMode="External"/><Relationship Id="rId21" Type="http://schemas.openxmlformats.org/officeDocument/2006/relationships/hyperlink" Target="https://disk.yandex.ru/i/Lv_yuDUBOngYAA" TargetMode="External"/><Relationship Id="rId7" Type="http://schemas.openxmlformats.org/officeDocument/2006/relationships/hyperlink" Target="https://disk.yandex.ru/d/idInikavDboo7A" TargetMode="External"/><Relationship Id="rId12" Type="http://schemas.openxmlformats.org/officeDocument/2006/relationships/hyperlink" Target="https://disk.yandex.ru/d/_GydaK4rQALcXQ" TargetMode="External"/><Relationship Id="rId17" Type="http://schemas.openxmlformats.org/officeDocument/2006/relationships/hyperlink" Target="https://disk.yandex.ru/i/dQSeuTCheV67OA" TargetMode="External"/><Relationship Id="rId25" Type="http://schemas.openxmlformats.org/officeDocument/2006/relationships/hyperlink" Target="https://disk.yandex.ru/i/RakdSz4_aTXCPA" TargetMode="External"/><Relationship Id="rId2" Type="http://schemas.openxmlformats.org/officeDocument/2006/relationships/hyperlink" Target="https://disk.yandex.ru/i/OuDWoZ-EBf8DdA" TargetMode="External"/><Relationship Id="rId16" Type="http://schemas.openxmlformats.org/officeDocument/2006/relationships/hyperlink" Target="https://disk.yandex.ru/i/LVDR8ZEY4ipK7A" TargetMode="External"/><Relationship Id="rId20" Type="http://schemas.openxmlformats.org/officeDocument/2006/relationships/hyperlink" Target="https://disk.yandex.ru/i/UhAaSn6dqy4cLA" TargetMode="External"/><Relationship Id="rId1" Type="http://schemas.openxmlformats.org/officeDocument/2006/relationships/hyperlink" Target="https://disk.yandex.ru/i/U1yu2YexXV5XsQ" TargetMode="External"/><Relationship Id="rId6" Type="http://schemas.openxmlformats.org/officeDocument/2006/relationships/hyperlink" Target="https://disk.yandex.ru/i/g95fRpllAnqHXQ" TargetMode="External"/><Relationship Id="rId11" Type="http://schemas.openxmlformats.org/officeDocument/2006/relationships/hyperlink" Target="https://disk.yandex.ru/i/sjQI6e0y-zQIVA" TargetMode="External"/><Relationship Id="rId24" Type="http://schemas.openxmlformats.org/officeDocument/2006/relationships/hyperlink" Target="https://disk.yandex.ru/i/hwKmBRtWLBwTpg" TargetMode="External"/><Relationship Id="rId5" Type="http://schemas.openxmlformats.org/officeDocument/2006/relationships/hyperlink" Target="https://disk.yandex.ru/i/8z8UopxKHPYoGA" TargetMode="External"/><Relationship Id="rId15" Type="http://schemas.openxmlformats.org/officeDocument/2006/relationships/hyperlink" Target="https://disk.yandex.ru/i/IdfWWXMX7GqUqQ" TargetMode="External"/><Relationship Id="rId23" Type="http://schemas.openxmlformats.org/officeDocument/2006/relationships/hyperlink" Target="https://disk.yandex.ru/d/5mD1GZFm5Eb7SQ" TargetMode="External"/><Relationship Id="rId28" Type="http://schemas.openxmlformats.org/officeDocument/2006/relationships/hyperlink" Target="https://yadi.sk/i/crmrW_ZTFE6w-w" TargetMode="External"/><Relationship Id="rId10" Type="http://schemas.openxmlformats.org/officeDocument/2006/relationships/hyperlink" Target="https://disk.yandex.ru/i/HgnNId-EaLH3Dg" TargetMode="External"/><Relationship Id="rId19" Type="http://schemas.openxmlformats.org/officeDocument/2006/relationships/hyperlink" Target="https://disk.yandex.ru/i/wyf1c_ZB-OJJEA" TargetMode="External"/><Relationship Id="rId4" Type="http://schemas.openxmlformats.org/officeDocument/2006/relationships/hyperlink" Target="https://disk.yandex.ru/i/c00__Ezo0lzFzg" TargetMode="External"/><Relationship Id="rId9" Type="http://schemas.openxmlformats.org/officeDocument/2006/relationships/hyperlink" Target="https://disk.yandex.ru/i/HgnNId-EaLH3Dg" TargetMode="External"/><Relationship Id="rId14" Type="http://schemas.openxmlformats.org/officeDocument/2006/relationships/hyperlink" Target="https://disk.yandex.ru/i/Qch8Rn1hmigwgA" TargetMode="External"/><Relationship Id="rId22" Type="http://schemas.openxmlformats.org/officeDocument/2006/relationships/hyperlink" Target="https://disk.yandex.ru/i/wcNPfr3vFLbefQ" TargetMode="External"/><Relationship Id="rId27" Type="http://schemas.openxmlformats.org/officeDocument/2006/relationships/hyperlink" Target="https://yadi.sk/i/crmrW_ZTFE6w-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03"/>
  <sheetViews>
    <sheetView tabSelected="1" zoomScale="55" zoomScaleNormal="55" workbookViewId="0">
      <selection activeCell="L10" sqref="L10"/>
    </sheetView>
  </sheetViews>
  <sheetFormatPr defaultColWidth="9.140625" defaultRowHeight="18.75" x14ac:dyDescent="0.25"/>
  <cols>
    <col min="1" max="1" width="9.140625" style="5"/>
    <col min="2" max="2" width="21.85546875" style="5" customWidth="1"/>
    <col min="3" max="3" width="30.7109375" style="5" customWidth="1"/>
    <col min="4" max="4" width="27.28515625" style="5" customWidth="1"/>
    <col min="5" max="5" width="81.7109375" style="5" customWidth="1"/>
    <col min="6" max="6" width="24.7109375" style="5" customWidth="1"/>
    <col min="7" max="7" width="24" style="5" customWidth="1"/>
    <col min="8" max="8" width="17.7109375" style="5" customWidth="1"/>
    <col min="9" max="9" width="38.85546875" style="5" customWidth="1"/>
    <col min="10" max="12" width="25.7109375" style="5" customWidth="1"/>
    <col min="13" max="14" width="25.7109375" style="10" customWidth="1"/>
    <col min="15" max="93" width="9.140625" style="10"/>
    <col min="94" max="16384" width="9.140625" style="5"/>
  </cols>
  <sheetData>
    <row r="1" spans="1:14" x14ac:dyDescent="0.3">
      <c r="A1" s="1"/>
      <c r="B1" s="2" t="s">
        <v>0</v>
      </c>
      <c r="C1" s="3" t="s">
        <v>1</v>
      </c>
      <c r="D1" s="4"/>
      <c r="F1" s="70" t="s">
        <v>143</v>
      </c>
      <c r="G1" s="70"/>
      <c r="H1" s="5">
        <f>SUM(COUNTIF($I$10:$I$71,"Устранено*")+COUNTIF($I$10:$I$71,"Не?устранено"))</f>
        <v>24</v>
      </c>
      <c r="I1" s="66" t="s">
        <v>144</v>
      </c>
      <c r="J1" s="5">
        <f>COUNTIF($C$10:$C$71,"Этап?8*")</f>
        <v>3</v>
      </c>
      <c r="K1" s="66" t="s">
        <v>145</v>
      </c>
      <c r="L1" s="5">
        <f>COUNTIF($C$10:$C$71,"Этап?5*")</f>
        <v>21</v>
      </c>
      <c r="M1" s="5"/>
      <c r="N1" s="5"/>
    </row>
    <row r="2" spans="1:14" ht="18.75" customHeight="1" x14ac:dyDescent="0.3">
      <c r="A2" s="6"/>
      <c r="B2" s="2" t="s">
        <v>0</v>
      </c>
      <c r="C2" s="7" t="s">
        <v>4</v>
      </c>
      <c r="D2" s="4"/>
      <c r="F2" s="70" t="s">
        <v>2</v>
      </c>
      <c r="G2" s="70"/>
      <c r="H2" s="5">
        <f>COUNTIF($I$10:$I$71,"Устранено")</f>
        <v>5</v>
      </c>
      <c r="I2" s="66" t="s">
        <v>146</v>
      </c>
      <c r="J2" s="65">
        <f>COUNTIF($I$10:$I$71,"Устранено")-COUNTIF($C$10:$C$71,"Этап?8*")</f>
        <v>2</v>
      </c>
      <c r="K2" s="66" t="s">
        <v>147</v>
      </c>
      <c r="L2" s="65"/>
      <c r="M2" s="5"/>
      <c r="N2" s="5"/>
    </row>
    <row r="3" spans="1:14" ht="18.75" customHeight="1" x14ac:dyDescent="0.25">
      <c r="D3" s="8" t="s">
        <v>6</v>
      </c>
      <c r="E3" s="9">
        <f ca="1">TODAY()</f>
        <v>44498</v>
      </c>
      <c r="F3" s="70" t="s">
        <v>5</v>
      </c>
      <c r="G3" s="70"/>
      <c r="H3" s="5">
        <f>COUNTIF($I$10:$I$71,"Не?устранено")</f>
        <v>18</v>
      </c>
      <c r="I3" s="66" t="s">
        <v>148</v>
      </c>
      <c r="J3" s="65"/>
      <c r="K3" s="66" t="s">
        <v>149</v>
      </c>
      <c r="L3" s="65"/>
      <c r="M3" s="5"/>
    </row>
    <row r="4" spans="1:14" ht="18.75" customHeight="1" x14ac:dyDescent="0.25">
      <c r="D4" s="8"/>
      <c r="E4" s="9"/>
      <c r="F4" s="70" t="s">
        <v>150</v>
      </c>
      <c r="G4" s="70"/>
      <c r="H4" s="5">
        <f>COUNTIF($I$10:$I$71,"Устранено?не*")</f>
        <v>1</v>
      </c>
      <c r="I4" s="66" t="s">
        <v>151</v>
      </c>
      <c r="J4" s="65"/>
      <c r="K4" s="66" t="s">
        <v>152</v>
      </c>
      <c r="L4" s="65"/>
      <c r="M4" s="5"/>
    </row>
    <row r="5" spans="1:14" ht="18.75" customHeight="1" x14ac:dyDescent="0.25">
      <c r="D5" s="8"/>
      <c r="E5" s="9"/>
      <c r="F5" s="70" t="s">
        <v>3</v>
      </c>
      <c r="G5" s="70"/>
      <c r="H5" s="5">
        <f ca="1">COUNTIF(M:M,"ПРОСРОЧЕНО")</f>
        <v>13</v>
      </c>
      <c r="I5" s="66" t="s">
        <v>153</v>
      </c>
      <c r="J5" s="65"/>
      <c r="K5" s="66" t="s">
        <v>154</v>
      </c>
      <c r="L5" s="65"/>
      <c r="M5" s="5"/>
    </row>
    <row r="6" spans="1:14" ht="19.5" thickBot="1" x14ac:dyDescent="0.3">
      <c r="A6" s="67" t="s">
        <v>8</v>
      </c>
      <c r="B6" s="67"/>
      <c r="C6" s="67"/>
      <c r="D6" s="67"/>
      <c r="E6" s="67"/>
      <c r="F6" s="67"/>
      <c r="G6" s="67"/>
      <c r="H6" s="67"/>
      <c r="I6" s="67"/>
    </row>
    <row r="7" spans="1:14" ht="93.75" x14ac:dyDescent="0.25">
      <c r="A7" s="11" t="s">
        <v>9</v>
      </c>
      <c r="B7" s="12" t="s">
        <v>10</v>
      </c>
      <c r="C7" s="12" t="s">
        <v>11</v>
      </c>
      <c r="D7" s="12" t="s">
        <v>12</v>
      </c>
      <c r="E7" s="12" t="s">
        <v>13</v>
      </c>
      <c r="F7" s="12" t="s">
        <v>14</v>
      </c>
      <c r="G7" s="12" t="s">
        <v>15</v>
      </c>
      <c r="H7" s="12" t="s">
        <v>16</v>
      </c>
      <c r="I7" s="12" t="s">
        <v>17</v>
      </c>
      <c r="J7" s="13" t="s">
        <v>18</v>
      </c>
      <c r="K7" s="13" t="s">
        <v>19</v>
      </c>
      <c r="L7" s="14" t="s">
        <v>20</v>
      </c>
    </row>
    <row r="8" spans="1:14" ht="19.5" thickBot="1" x14ac:dyDescent="0.3">
      <c r="A8" s="15" t="s">
        <v>21</v>
      </c>
      <c r="B8" s="16" t="s">
        <v>22</v>
      </c>
      <c r="C8" s="16" t="s">
        <v>23</v>
      </c>
      <c r="D8" s="16" t="s">
        <v>24</v>
      </c>
      <c r="E8" s="16" t="s">
        <v>25</v>
      </c>
      <c r="F8" s="16" t="s">
        <v>26</v>
      </c>
      <c r="G8" s="16" t="s">
        <v>27</v>
      </c>
      <c r="H8" s="16" t="s">
        <v>28</v>
      </c>
      <c r="I8" s="16" t="s">
        <v>29</v>
      </c>
      <c r="J8" s="16" t="s">
        <v>30</v>
      </c>
      <c r="K8" s="16" t="s">
        <v>31</v>
      </c>
      <c r="L8" s="17" t="s">
        <v>32</v>
      </c>
    </row>
    <row r="9" spans="1:14" x14ac:dyDescent="0.25">
      <c r="A9" s="68" t="s">
        <v>33</v>
      </c>
      <c r="B9" s="69"/>
      <c r="C9" s="69"/>
      <c r="D9" s="69"/>
      <c r="E9" s="69"/>
      <c r="F9" s="69"/>
      <c r="G9" s="69"/>
      <c r="H9" s="69"/>
      <c r="I9" s="69"/>
    </row>
    <row r="10" spans="1:14" ht="168.75" x14ac:dyDescent="0.25">
      <c r="A10" s="18">
        <v>1</v>
      </c>
      <c r="B10" s="19" t="s">
        <v>34</v>
      </c>
      <c r="C10" s="71" t="s">
        <v>35</v>
      </c>
      <c r="D10" s="19" t="s">
        <v>36</v>
      </c>
      <c r="E10" s="19" t="s">
        <v>37</v>
      </c>
      <c r="F10" s="19" t="s">
        <v>38</v>
      </c>
      <c r="G10" s="19" t="s">
        <v>39</v>
      </c>
      <c r="H10" s="20">
        <v>44340</v>
      </c>
      <c r="I10" s="72" t="s">
        <v>2</v>
      </c>
      <c r="J10" s="21" t="s">
        <v>40</v>
      </c>
      <c r="K10" s="22" t="s">
        <v>41</v>
      </c>
      <c r="L10" s="21"/>
      <c r="M10" s="23" t="str">
        <f t="shared" ref="M10:M27" si="0">IF(I10="Не устранено",IF(H10&gt;$E$3,"НОРМ","ПРОСРОЧЕНО"),"")</f>
        <v/>
      </c>
      <c r="N10" s="23"/>
    </row>
    <row r="11" spans="1:14" ht="150" x14ac:dyDescent="0.25">
      <c r="A11" s="18">
        <v>2</v>
      </c>
      <c r="B11" s="19" t="s">
        <v>42</v>
      </c>
      <c r="C11" s="71" t="s">
        <v>35</v>
      </c>
      <c r="D11" s="19" t="s">
        <v>36</v>
      </c>
      <c r="E11" s="19" t="s">
        <v>43</v>
      </c>
      <c r="F11" s="19" t="s">
        <v>44</v>
      </c>
      <c r="G11" s="19" t="s">
        <v>45</v>
      </c>
      <c r="H11" s="20">
        <v>44367</v>
      </c>
      <c r="I11" s="72" t="s">
        <v>2</v>
      </c>
      <c r="J11" s="21" t="s">
        <v>46</v>
      </c>
      <c r="K11" s="24" t="s">
        <v>47</v>
      </c>
      <c r="L11" s="21"/>
      <c r="M11" s="23" t="str">
        <f t="shared" si="0"/>
        <v/>
      </c>
      <c r="N11" s="23"/>
    </row>
    <row r="12" spans="1:14" ht="140.25" customHeight="1" x14ac:dyDescent="0.25">
      <c r="A12" s="25">
        <v>3</v>
      </c>
      <c r="B12" s="26" t="s">
        <v>48</v>
      </c>
      <c r="C12" s="73" t="s">
        <v>35</v>
      </c>
      <c r="D12" s="26" t="s">
        <v>36</v>
      </c>
      <c r="E12" s="26" t="s">
        <v>49</v>
      </c>
      <c r="F12" s="26" t="s">
        <v>50</v>
      </c>
      <c r="G12" s="26" t="s">
        <v>51</v>
      </c>
      <c r="H12" s="27">
        <v>44407</v>
      </c>
      <c r="I12" s="72" t="s">
        <v>2</v>
      </c>
      <c r="J12" s="21" t="s">
        <v>52</v>
      </c>
      <c r="K12" s="24" t="s">
        <v>53</v>
      </c>
      <c r="L12" s="28"/>
      <c r="M12" s="23" t="str">
        <f t="shared" si="0"/>
        <v/>
      </c>
      <c r="N12" s="23"/>
    </row>
    <row r="13" spans="1:14" ht="75" x14ac:dyDescent="0.25">
      <c r="A13" s="18">
        <v>4</v>
      </c>
      <c r="B13" s="26" t="s">
        <v>54</v>
      </c>
      <c r="C13" s="19" t="s">
        <v>55</v>
      </c>
      <c r="D13" s="26" t="s">
        <v>36</v>
      </c>
      <c r="E13" s="19" t="s">
        <v>56</v>
      </c>
      <c r="F13" s="26" t="s">
        <v>50</v>
      </c>
      <c r="G13" s="18" t="s">
        <v>57</v>
      </c>
      <c r="H13" s="20">
        <v>44412</v>
      </c>
      <c r="I13" s="18" t="s">
        <v>2</v>
      </c>
      <c r="J13" s="21" t="s">
        <v>58</v>
      </c>
      <c r="K13" s="24" t="s">
        <v>59</v>
      </c>
      <c r="L13" s="19"/>
      <c r="M13" s="23" t="str">
        <f t="shared" si="0"/>
        <v/>
      </c>
      <c r="N13" s="23"/>
    </row>
    <row r="14" spans="1:14" ht="349.5" customHeight="1" x14ac:dyDescent="0.25">
      <c r="A14" s="25">
        <v>5</v>
      </c>
      <c r="B14" s="26" t="s">
        <v>60</v>
      </c>
      <c r="C14" s="26" t="s">
        <v>55</v>
      </c>
      <c r="D14" s="26" t="s">
        <v>61</v>
      </c>
      <c r="E14" s="29" t="s">
        <v>62</v>
      </c>
      <c r="F14" s="26" t="s">
        <v>63</v>
      </c>
      <c r="G14" s="25" t="s">
        <v>64</v>
      </c>
      <c r="H14" s="27">
        <v>44438</v>
      </c>
      <c r="I14" s="25" t="s">
        <v>7</v>
      </c>
      <c r="J14" s="30" t="s">
        <v>65</v>
      </c>
      <c r="K14" s="31" t="s">
        <v>66</v>
      </c>
      <c r="L14" s="32" t="s">
        <v>67</v>
      </c>
      <c r="M14" s="23" t="str">
        <f t="shared" si="0"/>
        <v/>
      </c>
      <c r="N14" s="23"/>
    </row>
    <row r="15" spans="1:14" ht="93.75" x14ac:dyDescent="0.25">
      <c r="A15" s="33">
        <v>6</v>
      </c>
      <c r="B15" s="34" t="s">
        <v>68</v>
      </c>
      <c r="C15" s="35" t="s">
        <v>55</v>
      </c>
      <c r="D15" s="34" t="s">
        <v>69</v>
      </c>
      <c r="E15" s="36" t="s">
        <v>70</v>
      </c>
      <c r="F15" s="34" t="s">
        <v>71</v>
      </c>
      <c r="G15" s="37" t="s">
        <v>72</v>
      </c>
      <c r="H15" s="38">
        <v>44459</v>
      </c>
      <c r="I15" s="33" t="s">
        <v>73</v>
      </c>
      <c r="J15" s="39" t="s">
        <v>74</v>
      </c>
      <c r="K15" s="40"/>
      <c r="L15" s="41" t="s">
        <v>75</v>
      </c>
      <c r="M15" s="10" t="str">
        <f t="shared" ca="1" si="0"/>
        <v>ПРОСРОЧЕНО</v>
      </c>
    </row>
    <row r="16" spans="1:14" ht="93.75" x14ac:dyDescent="0.25">
      <c r="A16" s="33">
        <v>7</v>
      </c>
      <c r="B16" s="34" t="s">
        <v>76</v>
      </c>
      <c r="C16" s="35" t="s">
        <v>55</v>
      </c>
      <c r="D16" s="34" t="s">
        <v>77</v>
      </c>
      <c r="E16" s="36" t="s">
        <v>78</v>
      </c>
      <c r="F16" s="34" t="s">
        <v>71</v>
      </c>
      <c r="G16" s="37" t="s">
        <v>79</v>
      </c>
      <c r="H16" s="38">
        <v>44449</v>
      </c>
      <c r="I16" s="33" t="s">
        <v>73</v>
      </c>
      <c r="J16" s="39" t="s">
        <v>80</v>
      </c>
      <c r="K16" s="40"/>
      <c r="L16" s="41"/>
      <c r="M16" s="10" t="str">
        <f t="shared" ca="1" si="0"/>
        <v>ПРОСРОЧЕНО</v>
      </c>
    </row>
    <row r="17" spans="1:13" ht="138" customHeight="1" x14ac:dyDescent="0.25">
      <c r="A17" s="42">
        <v>8</v>
      </c>
      <c r="B17" s="42" t="s">
        <v>81</v>
      </c>
      <c r="C17" s="42" t="s">
        <v>55</v>
      </c>
      <c r="D17" s="42" t="s">
        <v>82</v>
      </c>
      <c r="E17" s="43" t="s">
        <v>83</v>
      </c>
      <c r="F17" s="42" t="s">
        <v>84</v>
      </c>
      <c r="G17" s="42" t="s">
        <v>79</v>
      </c>
      <c r="H17" s="44">
        <v>44479</v>
      </c>
      <c r="I17" s="33" t="s">
        <v>73</v>
      </c>
      <c r="J17" s="45" t="s">
        <v>85</v>
      </c>
      <c r="K17" s="42"/>
      <c r="L17" s="42"/>
      <c r="M17" s="10" t="str">
        <f t="shared" ca="1" si="0"/>
        <v>ПРОСРОЧЕНО</v>
      </c>
    </row>
    <row r="18" spans="1:13" ht="216" customHeight="1" x14ac:dyDescent="0.25">
      <c r="A18" s="42">
        <v>9</v>
      </c>
      <c r="B18" s="42" t="s">
        <v>86</v>
      </c>
      <c r="C18" s="42" t="s">
        <v>55</v>
      </c>
      <c r="D18" s="42" t="s">
        <v>87</v>
      </c>
      <c r="E18" s="43" t="s">
        <v>88</v>
      </c>
      <c r="F18" s="42" t="s">
        <v>84</v>
      </c>
      <c r="G18" s="42" t="s">
        <v>89</v>
      </c>
      <c r="H18" s="44">
        <v>44468</v>
      </c>
      <c r="I18" s="33" t="s">
        <v>73</v>
      </c>
      <c r="J18" s="45" t="s">
        <v>90</v>
      </c>
      <c r="K18" s="42"/>
      <c r="L18" s="42"/>
      <c r="M18" s="10" t="str">
        <f t="shared" ca="1" si="0"/>
        <v>ПРОСРОЧЕНО</v>
      </c>
    </row>
    <row r="19" spans="1:13" ht="185.25" customHeight="1" x14ac:dyDescent="0.25">
      <c r="A19" s="42">
        <v>10</v>
      </c>
      <c r="B19" s="42" t="s">
        <v>91</v>
      </c>
      <c r="C19" s="42" t="s">
        <v>55</v>
      </c>
      <c r="D19" s="42" t="s">
        <v>87</v>
      </c>
      <c r="E19" s="43" t="s">
        <v>92</v>
      </c>
      <c r="F19" s="42" t="s">
        <v>84</v>
      </c>
      <c r="G19" s="42" t="s">
        <v>89</v>
      </c>
      <c r="H19" s="44">
        <v>44473</v>
      </c>
      <c r="I19" s="33" t="s">
        <v>73</v>
      </c>
      <c r="J19" s="45" t="s">
        <v>93</v>
      </c>
      <c r="K19" s="42"/>
      <c r="L19" s="42"/>
      <c r="M19" s="10" t="str">
        <f t="shared" ca="1" si="0"/>
        <v>ПРОСРОЧЕНО</v>
      </c>
    </row>
    <row r="20" spans="1:13" ht="112.5" x14ac:dyDescent="0.25">
      <c r="A20" s="42">
        <v>11</v>
      </c>
      <c r="B20" s="42" t="s">
        <v>94</v>
      </c>
      <c r="C20" s="42" t="s">
        <v>55</v>
      </c>
      <c r="D20" s="42" t="s">
        <v>87</v>
      </c>
      <c r="E20" s="46" t="s">
        <v>95</v>
      </c>
      <c r="F20" s="42" t="s">
        <v>84</v>
      </c>
      <c r="G20" s="42" t="s">
        <v>89</v>
      </c>
      <c r="H20" s="44">
        <v>44470</v>
      </c>
      <c r="I20" s="33" t="s">
        <v>73</v>
      </c>
      <c r="J20" s="45" t="s">
        <v>96</v>
      </c>
      <c r="K20" s="42"/>
      <c r="L20" s="42"/>
      <c r="M20" s="10" t="str">
        <f t="shared" ca="1" si="0"/>
        <v>ПРОСРОЧЕНО</v>
      </c>
    </row>
    <row r="21" spans="1:13" ht="93.75" x14ac:dyDescent="0.25">
      <c r="A21" s="47">
        <v>12</v>
      </c>
      <c r="B21" s="44" t="s">
        <v>97</v>
      </c>
      <c r="C21" s="47" t="s">
        <v>55</v>
      </c>
      <c r="D21" s="47" t="s">
        <v>82</v>
      </c>
      <c r="E21" s="46" t="s">
        <v>98</v>
      </c>
      <c r="F21" s="42" t="s">
        <v>84</v>
      </c>
      <c r="G21" s="42" t="s">
        <v>89</v>
      </c>
      <c r="H21" s="48">
        <v>44472</v>
      </c>
      <c r="I21" s="33" t="s">
        <v>73</v>
      </c>
      <c r="J21" s="49">
        <v>44470</v>
      </c>
      <c r="K21" s="47"/>
      <c r="L21" s="47"/>
      <c r="M21" s="10" t="str">
        <f t="shared" ca="1" si="0"/>
        <v>ПРОСРОЧЕНО</v>
      </c>
    </row>
    <row r="22" spans="1:13" ht="112.5" x14ac:dyDescent="0.25">
      <c r="A22" s="47">
        <v>13</v>
      </c>
      <c r="B22" s="47" t="s">
        <v>99</v>
      </c>
      <c r="C22" s="47" t="s">
        <v>55</v>
      </c>
      <c r="D22" s="47" t="s">
        <v>82</v>
      </c>
      <c r="E22" s="43" t="s">
        <v>100</v>
      </c>
      <c r="F22" s="42" t="s">
        <v>101</v>
      </c>
      <c r="G22" s="42" t="s">
        <v>89</v>
      </c>
      <c r="H22" s="48">
        <v>44479</v>
      </c>
      <c r="I22" s="33" t="s">
        <v>73</v>
      </c>
      <c r="J22" s="50" t="s">
        <v>99</v>
      </c>
      <c r="K22" s="47"/>
      <c r="L22" s="47"/>
      <c r="M22" s="10" t="str">
        <f t="shared" ca="1" si="0"/>
        <v>ПРОСРОЧЕНО</v>
      </c>
    </row>
    <row r="23" spans="1:13" ht="261" customHeight="1" x14ac:dyDescent="0.25">
      <c r="A23" s="47">
        <v>14</v>
      </c>
      <c r="B23" s="47" t="s">
        <v>102</v>
      </c>
      <c r="C23" s="47" t="s">
        <v>55</v>
      </c>
      <c r="D23" s="47" t="s">
        <v>82</v>
      </c>
      <c r="E23" s="43" t="s">
        <v>103</v>
      </c>
      <c r="F23" s="42" t="s">
        <v>101</v>
      </c>
      <c r="G23" s="42" t="s">
        <v>89</v>
      </c>
      <c r="H23" s="48">
        <v>44476</v>
      </c>
      <c r="I23" s="33" t="s">
        <v>73</v>
      </c>
      <c r="J23" s="50" t="s">
        <v>102</v>
      </c>
      <c r="K23" s="47"/>
      <c r="L23" s="47"/>
      <c r="M23" s="10" t="str">
        <f t="shared" ca="1" si="0"/>
        <v>ПРОСРОЧЕНО</v>
      </c>
    </row>
    <row r="24" spans="1:13" ht="93.75" x14ac:dyDescent="0.25">
      <c r="A24" s="47">
        <v>15</v>
      </c>
      <c r="B24" s="47" t="s">
        <v>104</v>
      </c>
      <c r="C24" s="47" t="s">
        <v>55</v>
      </c>
      <c r="D24" s="42" t="s">
        <v>105</v>
      </c>
      <c r="E24" s="43" t="s">
        <v>106</v>
      </c>
      <c r="F24" s="42" t="s">
        <v>101</v>
      </c>
      <c r="G24" s="42" t="s">
        <v>107</v>
      </c>
      <c r="H24" s="48">
        <v>44480</v>
      </c>
      <c r="I24" s="33" t="s">
        <v>73</v>
      </c>
      <c r="J24" s="51" t="s">
        <v>108</v>
      </c>
      <c r="K24" s="47"/>
      <c r="L24" s="47"/>
      <c r="M24" s="10" t="str">
        <f t="shared" ca="1" si="0"/>
        <v>ПРОСРОЧЕНО</v>
      </c>
    </row>
    <row r="25" spans="1:13" ht="75" x14ac:dyDescent="0.25">
      <c r="A25" s="47">
        <v>16</v>
      </c>
      <c r="B25" s="47" t="s">
        <v>109</v>
      </c>
      <c r="C25" s="47" t="s">
        <v>55</v>
      </c>
      <c r="D25" s="42" t="s">
        <v>110</v>
      </c>
      <c r="E25" s="43" t="s">
        <v>111</v>
      </c>
      <c r="F25" s="42" t="s">
        <v>101</v>
      </c>
      <c r="G25" s="42" t="s">
        <v>112</v>
      </c>
      <c r="H25" s="48">
        <v>44484</v>
      </c>
      <c r="I25" s="18" t="s">
        <v>2</v>
      </c>
      <c r="J25" s="50" t="s">
        <v>109</v>
      </c>
      <c r="K25" s="50" t="s">
        <v>109</v>
      </c>
      <c r="L25" s="47"/>
      <c r="M25" s="10" t="str">
        <f t="shared" si="0"/>
        <v/>
      </c>
    </row>
    <row r="26" spans="1:13" ht="320.25" customHeight="1" x14ac:dyDescent="0.25">
      <c r="A26" s="47">
        <v>17</v>
      </c>
      <c r="B26" s="47" t="s">
        <v>113</v>
      </c>
      <c r="C26" s="47" t="s">
        <v>55</v>
      </c>
      <c r="D26" s="42" t="s">
        <v>114</v>
      </c>
      <c r="E26" s="43" t="s">
        <v>115</v>
      </c>
      <c r="F26" s="42" t="s">
        <v>116</v>
      </c>
      <c r="G26" s="46" t="s">
        <v>45</v>
      </c>
      <c r="H26" s="48">
        <v>44489</v>
      </c>
      <c r="I26" s="33" t="s">
        <v>73</v>
      </c>
      <c r="J26" s="50" t="s">
        <v>113</v>
      </c>
      <c r="K26" s="47"/>
      <c r="L26" s="47"/>
      <c r="M26" s="10" t="str">
        <f t="shared" ca="1" si="0"/>
        <v>ПРОСРОЧЕНО</v>
      </c>
    </row>
    <row r="27" spans="1:13" ht="75" x14ac:dyDescent="0.25">
      <c r="A27" s="47">
        <v>18</v>
      </c>
      <c r="B27" s="48">
        <v>44488</v>
      </c>
      <c r="C27" s="47" t="s">
        <v>55</v>
      </c>
      <c r="D27" s="42" t="s">
        <v>117</v>
      </c>
      <c r="E27" s="43" t="s">
        <v>118</v>
      </c>
      <c r="F27" s="42" t="s">
        <v>101</v>
      </c>
      <c r="G27" s="46" t="s">
        <v>45</v>
      </c>
      <c r="H27" s="48">
        <v>44491</v>
      </c>
      <c r="I27" s="33" t="s">
        <v>73</v>
      </c>
      <c r="J27" s="49">
        <v>44488</v>
      </c>
      <c r="K27" s="47"/>
      <c r="L27" s="47"/>
      <c r="M27" s="10" t="str">
        <f t="shared" ca="1" si="0"/>
        <v>ПРОСРОЧЕНО</v>
      </c>
    </row>
    <row r="28" spans="1:13" ht="75" x14ac:dyDescent="0.25">
      <c r="A28" s="47">
        <v>19</v>
      </c>
      <c r="B28" s="48" t="s">
        <v>119</v>
      </c>
      <c r="C28" s="47" t="s">
        <v>55</v>
      </c>
      <c r="D28" s="42" t="s">
        <v>120</v>
      </c>
      <c r="E28" s="43" t="s">
        <v>121</v>
      </c>
      <c r="F28" s="42" t="s">
        <v>122</v>
      </c>
      <c r="G28" s="46" t="s">
        <v>123</v>
      </c>
      <c r="H28" s="48">
        <v>44520</v>
      </c>
      <c r="I28" s="33" t="s">
        <v>73</v>
      </c>
      <c r="J28" s="49" t="s">
        <v>119</v>
      </c>
      <c r="K28" s="47"/>
      <c r="L28" s="47"/>
      <c r="M28" s="10" t="str">
        <f ca="1">IF(I28="Не устранено",IF(H28&gt;$E$3,"НОРМ","ПРОСРОЧЕНО"),"")</f>
        <v>НОРМ</v>
      </c>
    </row>
    <row r="29" spans="1:13" ht="318.75" x14ac:dyDescent="0.25">
      <c r="A29" s="47">
        <v>20</v>
      </c>
      <c r="B29" s="48" t="s">
        <v>124</v>
      </c>
      <c r="C29" s="47" t="s">
        <v>55</v>
      </c>
      <c r="D29" s="42" t="s">
        <v>125</v>
      </c>
      <c r="E29" s="43" t="s">
        <v>126</v>
      </c>
      <c r="F29" s="42" t="s">
        <v>84</v>
      </c>
      <c r="G29" s="46" t="s">
        <v>45</v>
      </c>
      <c r="H29" s="48">
        <v>44494</v>
      </c>
      <c r="I29" s="33" t="s">
        <v>73</v>
      </c>
      <c r="J29" s="49" t="s">
        <v>127</v>
      </c>
      <c r="K29" s="47"/>
      <c r="L29" s="47"/>
      <c r="M29" s="10" t="str">
        <f t="shared" ref="M29:M71" ca="1" si="1">IF(I29="Не устранено",IF(H29&gt;$E$3,"НОРМ","ПРОСРОЧЕНО"),"")</f>
        <v>ПРОСРОЧЕНО</v>
      </c>
    </row>
    <row r="30" spans="1:13" ht="225" x14ac:dyDescent="0.25">
      <c r="A30" s="47">
        <v>21</v>
      </c>
      <c r="B30" s="48" t="s">
        <v>128</v>
      </c>
      <c r="C30" s="47" t="s">
        <v>55</v>
      </c>
      <c r="D30" s="42" t="s">
        <v>129</v>
      </c>
      <c r="E30" s="43" t="s">
        <v>130</v>
      </c>
      <c r="F30" s="42" t="s">
        <v>131</v>
      </c>
      <c r="G30" s="52" t="s">
        <v>132</v>
      </c>
      <c r="H30" s="48">
        <v>44499</v>
      </c>
      <c r="I30" s="33" t="s">
        <v>73</v>
      </c>
      <c r="J30" s="49" t="s">
        <v>133</v>
      </c>
      <c r="K30" s="47"/>
      <c r="L30" s="47"/>
      <c r="M30" s="10" t="str">
        <f t="shared" ca="1" si="1"/>
        <v>НОРМ</v>
      </c>
    </row>
    <row r="31" spans="1:13" ht="131.25" x14ac:dyDescent="0.25">
      <c r="A31" s="47">
        <v>22</v>
      </c>
      <c r="B31" s="48" t="s">
        <v>134</v>
      </c>
      <c r="C31" s="47" t="s">
        <v>55</v>
      </c>
      <c r="D31" s="42" t="s">
        <v>129</v>
      </c>
      <c r="E31" s="43" t="s">
        <v>135</v>
      </c>
      <c r="F31" s="42" t="s">
        <v>131</v>
      </c>
      <c r="G31" s="52" t="s">
        <v>132</v>
      </c>
      <c r="H31" s="48">
        <v>44499</v>
      </c>
      <c r="I31" s="33" t="s">
        <v>73</v>
      </c>
      <c r="J31" s="49" t="s">
        <v>136</v>
      </c>
      <c r="K31" s="47"/>
      <c r="L31" s="47"/>
      <c r="M31" s="10" t="str">
        <f t="shared" ca="1" si="1"/>
        <v>НОРМ</v>
      </c>
    </row>
    <row r="32" spans="1:13" ht="75" x14ac:dyDescent="0.25">
      <c r="A32" s="53">
        <v>23</v>
      </c>
      <c r="B32" s="54" t="s">
        <v>137</v>
      </c>
      <c r="C32" s="53" t="s">
        <v>55</v>
      </c>
      <c r="D32" s="55" t="s">
        <v>138</v>
      </c>
      <c r="E32" s="56" t="s">
        <v>139</v>
      </c>
      <c r="F32" s="55" t="s">
        <v>140</v>
      </c>
      <c r="G32" s="57" t="s">
        <v>132</v>
      </c>
      <c r="H32" s="58">
        <v>44500</v>
      </c>
      <c r="I32" s="59" t="s">
        <v>73</v>
      </c>
      <c r="J32" s="60"/>
      <c r="K32" s="60"/>
      <c r="L32" s="60"/>
      <c r="M32" s="10" t="str">
        <f t="shared" ca="1" si="1"/>
        <v>НОРМ</v>
      </c>
    </row>
    <row r="33" spans="1:13" ht="75" x14ac:dyDescent="0.25">
      <c r="A33" s="47">
        <v>24</v>
      </c>
      <c r="B33" s="47" t="s">
        <v>141</v>
      </c>
      <c r="C33" s="53" t="s">
        <v>55</v>
      </c>
      <c r="D33" s="55" t="s">
        <v>138</v>
      </c>
      <c r="E33" s="46" t="s">
        <v>142</v>
      </c>
      <c r="F33" s="42" t="s">
        <v>131</v>
      </c>
      <c r="G33" s="52" t="s">
        <v>132</v>
      </c>
      <c r="H33" s="58">
        <v>44500</v>
      </c>
      <c r="I33" s="59" t="s">
        <v>73</v>
      </c>
      <c r="J33" s="47"/>
      <c r="K33" s="47"/>
      <c r="L33" s="47"/>
      <c r="M33" s="10" t="str">
        <f t="shared" ca="1" si="1"/>
        <v>НОРМ</v>
      </c>
    </row>
    <row r="34" spans="1:13" x14ac:dyDescent="0.25">
      <c r="A34" s="47"/>
      <c r="B34" s="47"/>
      <c r="C34" s="47"/>
      <c r="D34" s="47"/>
      <c r="E34" s="61"/>
      <c r="F34" s="47"/>
      <c r="G34" s="47"/>
      <c r="H34" s="48"/>
      <c r="I34" s="47"/>
      <c r="J34" s="47"/>
      <c r="K34" s="47"/>
      <c r="L34" s="47"/>
      <c r="M34" s="10" t="str">
        <f t="shared" si="1"/>
        <v/>
      </c>
    </row>
    <row r="35" spans="1:13" x14ac:dyDescent="0.25">
      <c r="A35" s="47"/>
      <c r="B35" s="47"/>
      <c r="C35" s="47"/>
      <c r="D35" s="47"/>
      <c r="E35" s="61"/>
      <c r="F35" s="47"/>
      <c r="G35" s="47"/>
      <c r="H35" s="48"/>
      <c r="I35" s="47"/>
      <c r="J35" s="47"/>
      <c r="K35" s="47"/>
      <c r="L35" s="47"/>
      <c r="M35" s="10" t="str">
        <f t="shared" si="1"/>
        <v/>
      </c>
    </row>
    <row r="36" spans="1:13" x14ac:dyDescent="0.25">
      <c r="A36" s="47"/>
      <c r="B36" s="47"/>
      <c r="C36" s="47"/>
      <c r="D36" s="47"/>
      <c r="E36" s="61"/>
      <c r="F36" s="47"/>
      <c r="G36" s="47"/>
      <c r="H36" s="48"/>
      <c r="I36" s="47"/>
      <c r="J36" s="47"/>
      <c r="K36" s="47"/>
      <c r="L36" s="47"/>
      <c r="M36" s="10" t="str">
        <f t="shared" si="1"/>
        <v/>
      </c>
    </row>
    <row r="37" spans="1:13" x14ac:dyDescent="0.25">
      <c r="A37" s="47"/>
      <c r="B37" s="47"/>
      <c r="C37" s="47"/>
      <c r="D37" s="47"/>
      <c r="E37" s="61"/>
      <c r="F37" s="47"/>
      <c r="G37" s="47"/>
      <c r="H37" s="48"/>
      <c r="I37" s="47"/>
      <c r="J37" s="47"/>
      <c r="K37" s="47"/>
      <c r="L37" s="47"/>
      <c r="M37" s="10" t="str">
        <f t="shared" si="1"/>
        <v/>
      </c>
    </row>
    <row r="38" spans="1:13" x14ac:dyDescent="0.25">
      <c r="A38" s="47"/>
      <c r="B38" s="47"/>
      <c r="C38" s="47"/>
      <c r="D38" s="47"/>
      <c r="E38" s="61"/>
      <c r="F38" s="47"/>
      <c r="G38" s="47"/>
      <c r="H38" s="48"/>
      <c r="I38" s="47"/>
      <c r="J38" s="47"/>
      <c r="K38" s="47"/>
      <c r="L38" s="47"/>
      <c r="M38" s="10" t="str">
        <f t="shared" si="1"/>
        <v/>
      </c>
    </row>
    <row r="39" spans="1:13" x14ac:dyDescent="0.25">
      <c r="A39" s="47"/>
      <c r="B39" s="47"/>
      <c r="C39" s="47"/>
      <c r="D39" s="47"/>
      <c r="E39" s="61"/>
      <c r="F39" s="47"/>
      <c r="G39" s="47"/>
      <c r="H39" s="48"/>
      <c r="I39" s="47"/>
      <c r="J39" s="47"/>
      <c r="K39" s="47"/>
      <c r="L39" s="47"/>
      <c r="M39" s="10" t="str">
        <f t="shared" si="1"/>
        <v/>
      </c>
    </row>
    <row r="40" spans="1:13" x14ac:dyDescent="0.25">
      <c r="A40" s="47"/>
      <c r="B40" s="47"/>
      <c r="C40" s="47"/>
      <c r="D40" s="47"/>
      <c r="E40" s="61"/>
      <c r="F40" s="47"/>
      <c r="G40" s="47"/>
      <c r="H40" s="48"/>
      <c r="I40" s="47"/>
      <c r="J40" s="47"/>
      <c r="K40" s="47"/>
      <c r="L40" s="47"/>
      <c r="M40" s="10" t="str">
        <f t="shared" si="1"/>
        <v/>
      </c>
    </row>
    <row r="41" spans="1:13" x14ac:dyDescent="0.25">
      <c r="A41" s="47"/>
      <c r="B41" s="47"/>
      <c r="C41" s="47"/>
      <c r="D41" s="47"/>
      <c r="E41" s="61"/>
      <c r="F41" s="47"/>
      <c r="G41" s="47"/>
      <c r="H41" s="48"/>
      <c r="I41" s="47"/>
      <c r="J41" s="47"/>
      <c r="K41" s="47"/>
      <c r="L41" s="47"/>
      <c r="M41" s="10" t="str">
        <f t="shared" si="1"/>
        <v/>
      </c>
    </row>
    <row r="42" spans="1:13" x14ac:dyDescent="0.25">
      <c r="A42" s="47"/>
      <c r="B42" s="47"/>
      <c r="C42" s="47"/>
      <c r="D42" s="47"/>
      <c r="E42" s="61"/>
      <c r="F42" s="47"/>
      <c r="G42" s="47"/>
      <c r="H42" s="48"/>
      <c r="I42" s="47"/>
      <c r="J42" s="47"/>
      <c r="K42" s="47"/>
      <c r="L42" s="47"/>
      <c r="M42" s="10" t="str">
        <f t="shared" si="1"/>
        <v/>
      </c>
    </row>
    <row r="43" spans="1:13" x14ac:dyDescent="0.25">
      <c r="A43" s="47"/>
      <c r="B43" s="47"/>
      <c r="C43" s="47"/>
      <c r="D43" s="47"/>
      <c r="E43" s="61"/>
      <c r="F43" s="47"/>
      <c r="G43" s="47"/>
      <c r="H43" s="48"/>
      <c r="I43" s="47"/>
      <c r="J43" s="47"/>
      <c r="K43" s="47"/>
      <c r="L43" s="47"/>
      <c r="M43" s="10" t="str">
        <f t="shared" si="1"/>
        <v/>
      </c>
    </row>
    <row r="44" spans="1:13" x14ac:dyDescent="0.25">
      <c r="A44" s="47"/>
      <c r="B44" s="47"/>
      <c r="C44" s="47"/>
      <c r="D44" s="47"/>
      <c r="E44" s="61"/>
      <c r="F44" s="47"/>
      <c r="G44" s="47"/>
      <c r="H44" s="48"/>
      <c r="I44" s="47"/>
      <c r="J44" s="47"/>
      <c r="K44" s="47"/>
      <c r="L44" s="47"/>
      <c r="M44" s="10" t="str">
        <f t="shared" si="1"/>
        <v/>
      </c>
    </row>
    <row r="45" spans="1:13" x14ac:dyDescent="0.25">
      <c r="A45" s="47"/>
      <c r="B45" s="47"/>
      <c r="C45" s="47"/>
      <c r="D45" s="47"/>
      <c r="E45" s="61"/>
      <c r="F45" s="47"/>
      <c r="G45" s="47"/>
      <c r="H45" s="48"/>
      <c r="I45" s="47"/>
      <c r="J45" s="47"/>
      <c r="K45" s="47"/>
      <c r="L45" s="47"/>
      <c r="M45" s="10" t="str">
        <f t="shared" si="1"/>
        <v/>
      </c>
    </row>
    <row r="46" spans="1:13" x14ac:dyDescent="0.25">
      <c r="A46" s="47"/>
      <c r="B46" s="47"/>
      <c r="C46" s="47"/>
      <c r="D46" s="47"/>
      <c r="E46" s="61"/>
      <c r="F46" s="47"/>
      <c r="G46" s="47"/>
      <c r="H46" s="48"/>
      <c r="I46" s="47"/>
      <c r="J46" s="47"/>
      <c r="K46" s="47"/>
      <c r="L46" s="47"/>
      <c r="M46" s="10" t="str">
        <f t="shared" si="1"/>
        <v/>
      </c>
    </row>
    <row r="47" spans="1:13" x14ac:dyDescent="0.25">
      <c r="A47" s="47"/>
      <c r="B47" s="47"/>
      <c r="C47" s="47"/>
      <c r="D47" s="47"/>
      <c r="E47" s="61"/>
      <c r="F47" s="47"/>
      <c r="G47" s="47"/>
      <c r="H47" s="48"/>
      <c r="I47" s="47"/>
      <c r="J47" s="47"/>
      <c r="K47" s="47"/>
      <c r="L47" s="47"/>
      <c r="M47" s="10" t="str">
        <f t="shared" si="1"/>
        <v/>
      </c>
    </row>
    <row r="48" spans="1:13" x14ac:dyDescent="0.25">
      <c r="A48" s="47"/>
      <c r="B48" s="47"/>
      <c r="C48" s="47"/>
      <c r="D48" s="47"/>
      <c r="E48" s="61"/>
      <c r="F48" s="47"/>
      <c r="G48" s="47"/>
      <c r="H48" s="48"/>
      <c r="I48" s="47"/>
      <c r="J48" s="47"/>
      <c r="K48" s="47"/>
      <c r="L48" s="47"/>
      <c r="M48" s="10" t="str">
        <f t="shared" si="1"/>
        <v/>
      </c>
    </row>
    <row r="49" spans="1:13" x14ac:dyDescent="0.25">
      <c r="A49" s="47"/>
      <c r="B49" s="47"/>
      <c r="C49" s="47"/>
      <c r="D49" s="47"/>
      <c r="E49" s="61"/>
      <c r="F49" s="47"/>
      <c r="G49" s="47"/>
      <c r="H49" s="48"/>
      <c r="I49" s="47"/>
      <c r="J49" s="47"/>
      <c r="K49" s="47"/>
      <c r="L49" s="47"/>
      <c r="M49" s="10" t="str">
        <f t="shared" si="1"/>
        <v/>
      </c>
    </row>
    <row r="50" spans="1:13" x14ac:dyDescent="0.25">
      <c r="A50" s="47"/>
      <c r="B50" s="47"/>
      <c r="C50" s="47"/>
      <c r="D50" s="47"/>
      <c r="E50" s="61"/>
      <c r="F50" s="47"/>
      <c r="G50" s="47"/>
      <c r="H50" s="48"/>
      <c r="I50" s="47"/>
      <c r="J50" s="47"/>
      <c r="K50" s="47"/>
      <c r="L50" s="47"/>
      <c r="M50" s="10" t="str">
        <f t="shared" si="1"/>
        <v/>
      </c>
    </row>
    <row r="51" spans="1:13" x14ac:dyDescent="0.25">
      <c r="A51" s="47"/>
      <c r="B51" s="47"/>
      <c r="C51" s="47"/>
      <c r="D51" s="47"/>
      <c r="E51" s="61"/>
      <c r="F51" s="47"/>
      <c r="G51" s="47"/>
      <c r="H51" s="48"/>
      <c r="I51" s="47"/>
      <c r="J51" s="47"/>
      <c r="K51" s="47"/>
      <c r="L51" s="47"/>
      <c r="M51" s="10" t="str">
        <f t="shared" si="1"/>
        <v/>
      </c>
    </row>
    <row r="52" spans="1:13" x14ac:dyDescent="0.25">
      <c r="A52" s="47"/>
      <c r="B52" s="47"/>
      <c r="C52" s="47"/>
      <c r="D52" s="47"/>
      <c r="E52" s="61"/>
      <c r="F52" s="47"/>
      <c r="G52" s="47"/>
      <c r="H52" s="48"/>
      <c r="I52" s="47"/>
      <c r="J52" s="47"/>
      <c r="K52" s="47"/>
      <c r="L52" s="47"/>
      <c r="M52" s="10" t="str">
        <f t="shared" si="1"/>
        <v/>
      </c>
    </row>
    <row r="53" spans="1:13" x14ac:dyDescent="0.25">
      <c r="A53" s="47"/>
      <c r="B53" s="47"/>
      <c r="C53" s="47"/>
      <c r="D53" s="47"/>
      <c r="E53" s="61"/>
      <c r="F53" s="47"/>
      <c r="G53" s="47"/>
      <c r="H53" s="48"/>
      <c r="I53" s="47"/>
      <c r="J53" s="47"/>
      <c r="K53" s="47"/>
      <c r="L53" s="47"/>
      <c r="M53" s="10" t="str">
        <f t="shared" si="1"/>
        <v/>
      </c>
    </row>
    <row r="54" spans="1:13" x14ac:dyDescent="0.25">
      <c r="A54" s="47"/>
      <c r="B54" s="47"/>
      <c r="C54" s="47"/>
      <c r="D54" s="47"/>
      <c r="E54" s="61"/>
      <c r="F54" s="47"/>
      <c r="G54" s="47"/>
      <c r="H54" s="48"/>
      <c r="I54" s="47"/>
      <c r="J54" s="47"/>
      <c r="K54" s="47"/>
      <c r="L54" s="47"/>
      <c r="M54" s="10" t="str">
        <f t="shared" si="1"/>
        <v/>
      </c>
    </row>
    <row r="55" spans="1:13" x14ac:dyDescent="0.25">
      <c r="A55" s="47"/>
      <c r="B55" s="47"/>
      <c r="C55" s="47"/>
      <c r="D55" s="47"/>
      <c r="E55" s="61"/>
      <c r="F55" s="47"/>
      <c r="G55" s="47"/>
      <c r="H55" s="48"/>
      <c r="I55" s="47"/>
      <c r="J55" s="47"/>
      <c r="K55" s="47"/>
      <c r="L55" s="47"/>
      <c r="M55" s="10" t="str">
        <f t="shared" si="1"/>
        <v/>
      </c>
    </row>
    <row r="56" spans="1:13" x14ac:dyDescent="0.25">
      <c r="A56" s="47"/>
      <c r="B56" s="47"/>
      <c r="C56" s="47"/>
      <c r="D56" s="47"/>
      <c r="E56" s="61"/>
      <c r="F56" s="47"/>
      <c r="G56" s="47"/>
      <c r="H56" s="48"/>
      <c r="I56" s="47"/>
      <c r="J56" s="47"/>
      <c r="K56" s="47"/>
      <c r="L56" s="47"/>
      <c r="M56" s="10" t="str">
        <f t="shared" si="1"/>
        <v/>
      </c>
    </row>
    <row r="57" spans="1:13" x14ac:dyDescent="0.25">
      <c r="A57" s="47"/>
      <c r="B57" s="47"/>
      <c r="C57" s="47"/>
      <c r="D57" s="47"/>
      <c r="E57" s="61"/>
      <c r="F57" s="47"/>
      <c r="G57" s="47"/>
      <c r="H57" s="48"/>
      <c r="I57" s="47"/>
      <c r="J57" s="47"/>
      <c r="K57" s="47"/>
      <c r="L57" s="47"/>
      <c r="M57" s="10" t="str">
        <f t="shared" si="1"/>
        <v/>
      </c>
    </row>
    <row r="58" spans="1:13" x14ac:dyDescent="0.25">
      <c r="A58" s="47"/>
      <c r="B58" s="47"/>
      <c r="C58" s="47"/>
      <c r="D58" s="47"/>
      <c r="E58" s="61"/>
      <c r="F58" s="47"/>
      <c r="G58" s="47"/>
      <c r="H58" s="48"/>
      <c r="I58" s="47"/>
      <c r="J58" s="47"/>
      <c r="K58" s="47"/>
      <c r="L58" s="47"/>
      <c r="M58" s="10" t="str">
        <f t="shared" si="1"/>
        <v/>
      </c>
    </row>
    <row r="59" spans="1:13" x14ac:dyDescent="0.25">
      <c r="A59" s="47"/>
      <c r="B59" s="47"/>
      <c r="C59" s="47"/>
      <c r="D59" s="47"/>
      <c r="E59" s="61"/>
      <c r="F59" s="47"/>
      <c r="G59" s="47"/>
      <c r="H59" s="48"/>
      <c r="I59" s="47"/>
      <c r="J59" s="47"/>
      <c r="K59" s="47"/>
      <c r="L59" s="47"/>
      <c r="M59" s="10" t="str">
        <f t="shared" si="1"/>
        <v/>
      </c>
    </row>
    <row r="60" spans="1:13" x14ac:dyDescent="0.25">
      <c r="A60" s="47"/>
      <c r="B60" s="47"/>
      <c r="C60" s="47"/>
      <c r="D60" s="47"/>
      <c r="E60" s="61"/>
      <c r="F60" s="47"/>
      <c r="G60" s="47"/>
      <c r="H60" s="48"/>
      <c r="I60" s="47"/>
      <c r="J60" s="47"/>
      <c r="K60" s="47"/>
      <c r="L60" s="47"/>
      <c r="M60" s="10" t="str">
        <f t="shared" si="1"/>
        <v/>
      </c>
    </row>
    <row r="61" spans="1:13" x14ac:dyDescent="0.25">
      <c r="A61" s="47"/>
      <c r="B61" s="47"/>
      <c r="C61" s="47"/>
      <c r="D61" s="47"/>
      <c r="E61" s="61"/>
      <c r="F61" s="47"/>
      <c r="G61" s="47"/>
      <c r="H61" s="48"/>
      <c r="I61" s="47"/>
      <c r="J61" s="47"/>
      <c r="K61" s="47"/>
      <c r="L61" s="47"/>
      <c r="M61" s="10" t="str">
        <f t="shared" si="1"/>
        <v/>
      </c>
    </row>
    <row r="62" spans="1:13" x14ac:dyDescent="0.25">
      <c r="A62" s="47"/>
      <c r="B62" s="47"/>
      <c r="C62" s="47"/>
      <c r="D62" s="47"/>
      <c r="E62" s="61"/>
      <c r="F62" s="47"/>
      <c r="G62" s="47"/>
      <c r="H62" s="48"/>
      <c r="I62" s="47"/>
      <c r="J62" s="47"/>
      <c r="K62" s="47"/>
      <c r="L62" s="47"/>
      <c r="M62" s="10" t="str">
        <f t="shared" si="1"/>
        <v/>
      </c>
    </row>
    <row r="63" spans="1:13" x14ac:dyDescent="0.25">
      <c r="A63" s="47"/>
      <c r="B63" s="47"/>
      <c r="C63" s="47"/>
      <c r="D63" s="47"/>
      <c r="E63" s="61"/>
      <c r="F63" s="47"/>
      <c r="G63" s="47"/>
      <c r="H63" s="48"/>
      <c r="I63" s="47"/>
      <c r="J63" s="47"/>
      <c r="K63" s="47"/>
      <c r="L63" s="47"/>
      <c r="M63" s="10" t="str">
        <f t="shared" si="1"/>
        <v/>
      </c>
    </row>
    <row r="64" spans="1:13" x14ac:dyDescent="0.25">
      <c r="A64" s="47"/>
      <c r="B64" s="47"/>
      <c r="C64" s="47"/>
      <c r="D64" s="47"/>
      <c r="E64" s="61"/>
      <c r="F64" s="47"/>
      <c r="G64" s="47"/>
      <c r="H64" s="48"/>
      <c r="I64" s="47"/>
      <c r="J64" s="47"/>
      <c r="K64" s="47"/>
      <c r="L64" s="47"/>
      <c r="M64" s="10" t="str">
        <f t="shared" si="1"/>
        <v/>
      </c>
    </row>
    <row r="65" spans="1:13" x14ac:dyDescent="0.25">
      <c r="A65" s="47"/>
      <c r="B65" s="47"/>
      <c r="C65" s="47"/>
      <c r="D65" s="47"/>
      <c r="E65" s="61"/>
      <c r="F65" s="47"/>
      <c r="G65" s="47"/>
      <c r="H65" s="48"/>
      <c r="I65" s="47"/>
      <c r="J65" s="47"/>
      <c r="K65" s="47"/>
      <c r="L65" s="47"/>
      <c r="M65" s="10" t="str">
        <f t="shared" si="1"/>
        <v/>
      </c>
    </row>
    <row r="66" spans="1:13" x14ac:dyDescent="0.25">
      <c r="A66" s="47"/>
      <c r="B66" s="47"/>
      <c r="C66" s="47"/>
      <c r="D66" s="47"/>
      <c r="E66" s="61"/>
      <c r="F66" s="47"/>
      <c r="G66" s="47"/>
      <c r="H66" s="48"/>
      <c r="I66" s="47"/>
      <c r="J66" s="47"/>
      <c r="K66" s="47"/>
      <c r="L66" s="47"/>
      <c r="M66" s="10" t="str">
        <f t="shared" si="1"/>
        <v/>
      </c>
    </row>
    <row r="67" spans="1:13" x14ac:dyDescent="0.25">
      <c r="A67" s="47"/>
      <c r="B67" s="47"/>
      <c r="C67" s="47"/>
      <c r="D67" s="47"/>
      <c r="E67" s="61"/>
      <c r="F67" s="47"/>
      <c r="G67" s="47"/>
      <c r="H67" s="48"/>
      <c r="I67" s="47"/>
      <c r="J67" s="47"/>
      <c r="K67" s="47"/>
      <c r="L67" s="47"/>
      <c r="M67" s="10" t="str">
        <f t="shared" si="1"/>
        <v/>
      </c>
    </row>
    <row r="68" spans="1:13" x14ac:dyDescent="0.25">
      <c r="A68" s="47"/>
      <c r="B68" s="47"/>
      <c r="C68" s="47"/>
      <c r="D68" s="47"/>
      <c r="E68" s="61"/>
      <c r="F68" s="47"/>
      <c r="G68" s="47"/>
      <c r="H68" s="48"/>
      <c r="I68" s="47"/>
      <c r="J68" s="47"/>
      <c r="K68" s="47"/>
      <c r="L68" s="47"/>
      <c r="M68" s="10" t="str">
        <f t="shared" si="1"/>
        <v/>
      </c>
    </row>
    <row r="69" spans="1:13" x14ac:dyDescent="0.25">
      <c r="A69" s="47"/>
      <c r="B69" s="47"/>
      <c r="C69" s="47"/>
      <c r="D69" s="47"/>
      <c r="E69" s="61"/>
      <c r="F69" s="47"/>
      <c r="G69" s="47"/>
      <c r="H69" s="48"/>
      <c r="I69" s="47"/>
      <c r="J69" s="47"/>
      <c r="K69" s="47"/>
      <c r="L69" s="47"/>
      <c r="M69" s="10" t="str">
        <f t="shared" si="1"/>
        <v/>
      </c>
    </row>
    <row r="70" spans="1:13" x14ac:dyDescent="0.25">
      <c r="A70" s="47"/>
      <c r="B70" s="47"/>
      <c r="C70" s="47"/>
      <c r="D70" s="47"/>
      <c r="E70" s="61"/>
      <c r="F70" s="47"/>
      <c r="G70" s="47"/>
      <c r="H70" s="48"/>
      <c r="I70" s="47"/>
      <c r="J70" s="47"/>
      <c r="K70" s="47"/>
      <c r="L70" s="47"/>
      <c r="M70" s="10" t="str">
        <f t="shared" si="1"/>
        <v/>
      </c>
    </row>
    <row r="71" spans="1:13" x14ac:dyDescent="0.25">
      <c r="A71" s="47"/>
      <c r="B71" s="47"/>
      <c r="C71" s="47"/>
      <c r="D71" s="47"/>
      <c r="E71" s="61"/>
      <c r="F71" s="47"/>
      <c r="G71" s="47"/>
      <c r="H71" s="48"/>
      <c r="I71" s="47"/>
      <c r="J71" s="47"/>
      <c r="K71" s="47"/>
      <c r="L71" s="47"/>
      <c r="M71" s="10" t="str">
        <f t="shared" si="1"/>
        <v/>
      </c>
    </row>
    <row r="72" spans="1:13" x14ac:dyDescent="0.25">
      <c r="A72" s="62"/>
      <c r="B72" s="62"/>
      <c r="C72" s="62"/>
      <c r="D72" s="62"/>
      <c r="E72" s="63"/>
      <c r="F72" s="62"/>
      <c r="G72" s="62"/>
      <c r="H72" s="64"/>
      <c r="I72" s="62"/>
      <c r="J72" s="62"/>
      <c r="K72" s="62"/>
      <c r="L72" s="62"/>
    </row>
    <row r="73" spans="1:13" x14ac:dyDescent="0.25">
      <c r="A73" s="62"/>
      <c r="B73" s="62"/>
      <c r="C73" s="62"/>
      <c r="D73" s="62"/>
      <c r="E73" s="63"/>
      <c r="F73" s="62"/>
      <c r="G73" s="62"/>
      <c r="H73" s="64"/>
      <c r="I73" s="62"/>
      <c r="J73" s="62"/>
      <c r="K73" s="62"/>
      <c r="L73" s="62"/>
    </row>
    <row r="74" spans="1:13" x14ac:dyDescent="0.25">
      <c r="A74" s="62"/>
      <c r="B74" s="62"/>
      <c r="C74" s="62"/>
      <c r="D74" s="62"/>
      <c r="E74" s="63"/>
      <c r="F74" s="62"/>
      <c r="G74" s="62"/>
      <c r="H74" s="64"/>
      <c r="I74" s="62"/>
      <c r="J74" s="62"/>
      <c r="K74" s="62"/>
      <c r="L74" s="62"/>
    </row>
    <row r="75" spans="1:13" x14ac:dyDescent="0.25">
      <c r="A75" s="62"/>
      <c r="B75" s="62"/>
      <c r="C75" s="62"/>
      <c r="D75" s="62"/>
      <c r="E75" s="63"/>
      <c r="F75" s="62"/>
      <c r="G75" s="62"/>
      <c r="H75" s="64"/>
      <c r="I75" s="62"/>
      <c r="J75" s="62"/>
      <c r="K75" s="62"/>
      <c r="L75" s="62"/>
    </row>
    <row r="76" spans="1:13" x14ac:dyDescent="0.25">
      <c r="A76" s="62"/>
      <c r="B76" s="62"/>
      <c r="C76" s="62"/>
      <c r="D76" s="62"/>
      <c r="E76" s="63"/>
      <c r="F76" s="62"/>
      <c r="G76" s="62"/>
      <c r="H76" s="64"/>
      <c r="I76" s="62"/>
      <c r="J76" s="62"/>
      <c r="K76" s="62"/>
      <c r="L76" s="62"/>
    </row>
    <row r="77" spans="1:13" x14ac:dyDescent="0.25">
      <c r="A77" s="62"/>
      <c r="B77" s="62"/>
      <c r="C77" s="62"/>
      <c r="D77" s="62"/>
      <c r="E77" s="63"/>
      <c r="F77" s="62"/>
      <c r="G77" s="62"/>
      <c r="H77" s="64"/>
      <c r="I77" s="62"/>
      <c r="J77" s="62"/>
      <c r="K77" s="62"/>
      <c r="L77" s="62"/>
    </row>
    <row r="78" spans="1:13" x14ac:dyDescent="0.25">
      <c r="A78" s="62"/>
      <c r="B78" s="62"/>
      <c r="C78" s="62"/>
      <c r="D78" s="62"/>
      <c r="E78" s="63"/>
      <c r="F78" s="62"/>
      <c r="G78" s="62"/>
      <c r="H78" s="64"/>
      <c r="I78" s="62"/>
      <c r="J78" s="62"/>
      <c r="K78" s="62"/>
      <c r="L78" s="62"/>
    </row>
    <row r="79" spans="1:13" x14ac:dyDescent="0.25">
      <c r="A79" s="62"/>
      <c r="B79" s="62"/>
      <c r="C79" s="62"/>
      <c r="D79" s="62"/>
      <c r="E79" s="63"/>
      <c r="F79" s="62"/>
      <c r="G79" s="62"/>
      <c r="H79" s="64"/>
      <c r="I79" s="62"/>
      <c r="J79" s="62"/>
      <c r="K79" s="62"/>
      <c r="L79" s="62"/>
    </row>
    <row r="80" spans="1:13" x14ac:dyDescent="0.25">
      <c r="A80" s="62"/>
      <c r="B80" s="62"/>
      <c r="C80" s="62"/>
      <c r="D80" s="62"/>
      <c r="E80" s="63"/>
      <c r="F80" s="62"/>
      <c r="G80" s="62"/>
      <c r="H80" s="64"/>
      <c r="I80" s="62"/>
      <c r="J80" s="62"/>
      <c r="K80" s="62"/>
      <c r="L80" s="62"/>
    </row>
    <row r="81" spans="1:12" x14ac:dyDescent="0.25">
      <c r="A81" s="62"/>
      <c r="B81" s="62"/>
      <c r="C81" s="62"/>
      <c r="D81" s="62"/>
      <c r="E81" s="63"/>
      <c r="F81" s="62"/>
      <c r="G81" s="62"/>
      <c r="H81" s="64"/>
      <c r="I81" s="62"/>
      <c r="J81" s="62"/>
      <c r="K81" s="62"/>
      <c r="L81" s="62"/>
    </row>
    <row r="82" spans="1:12" x14ac:dyDescent="0.25">
      <c r="A82" s="62"/>
      <c r="B82" s="62"/>
      <c r="C82" s="62"/>
      <c r="D82" s="62"/>
      <c r="E82" s="63"/>
      <c r="F82" s="62"/>
      <c r="G82" s="62"/>
      <c r="H82" s="64"/>
      <c r="I82" s="62"/>
      <c r="J82" s="62"/>
      <c r="K82" s="62"/>
      <c r="L82" s="62"/>
    </row>
    <row r="83" spans="1:12" x14ac:dyDescent="0.25">
      <c r="A83" s="62"/>
      <c r="B83" s="62"/>
      <c r="C83" s="62"/>
      <c r="D83" s="62"/>
      <c r="E83" s="63"/>
      <c r="F83" s="62"/>
      <c r="G83" s="62"/>
      <c r="H83" s="64"/>
      <c r="I83" s="62"/>
      <c r="J83" s="62"/>
      <c r="K83" s="62"/>
      <c r="L83" s="62"/>
    </row>
    <row r="84" spans="1:12" x14ac:dyDescent="0.25">
      <c r="A84" s="62"/>
      <c r="B84" s="62"/>
      <c r="C84" s="62"/>
      <c r="D84" s="62"/>
      <c r="E84" s="63"/>
      <c r="F84" s="62"/>
      <c r="G84" s="62"/>
      <c r="H84" s="64"/>
      <c r="I84" s="62"/>
      <c r="J84" s="62"/>
      <c r="K84" s="62"/>
      <c r="L84" s="62"/>
    </row>
    <row r="85" spans="1:12" x14ac:dyDescent="0.25">
      <c r="A85" s="62"/>
      <c r="B85" s="62"/>
      <c r="C85" s="62"/>
      <c r="D85" s="62"/>
      <c r="E85" s="63"/>
      <c r="F85" s="62"/>
      <c r="G85" s="62"/>
      <c r="H85" s="64"/>
      <c r="I85" s="62"/>
      <c r="J85" s="62"/>
      <c r="K85" s="62"/>
      <c r="L85" s="62"/>
    </row>
    <row r="86" spans="1:12" x14ac:dyDescent="0.25">
      <c r="A86" s="62"/>
      <c r="B86" s="62"/>
      <c r="C86" s="62"/>
      <c r="D86" s="62"/>
      <c r="E86" s="63"/>
      <c r="F86" s="62"/>
      <c r="G86" s="62"/>
      <c r="H86" s="64"/>
      <c r="I86" s="62"/>
      <c r="J86" s="62"/>
      <c r="K86" s="62"/>
      <c r="L86" s="62"/>
    </row>
    <row r="87" spans="1:12" x14ac:dyDescent="0.25">
      <c r="A87" s="62"/>
      <c r="B87" s="62"/>
      <c r="C87" s="62"/>
      <c r="D87" s="62"/>
      <c r="E87" s="63"/>
      <c r="F87" s="62"/>
      <c r="G87" s="62"/>
      <c r="H87" s="64"/>
      <c r="I87" s="62"/>
      <c r="J87" s="62"/>
      <c r="K87" s="62"/>
      <c r="L87" s="62"/>
    </row>
    <row r="88" spans="1:12" x14ac:dyDescent="0.25">
      <c r="A88" s="62"/>
      <c r="B88" s="62"/>
      <c r="C88" s="62"/>
      <c r="D88" s="62"/>
      <c r="E88" s="63"/>
      <c r="F88" s="62"/>
      <c r="G88" s="62"/>
      <c r="H88" s="64"/>
      <c r="I88" s="62"/>
      <c r="J88" s="62"/>
      <c r="K88" s="62"/>
      <c r="L88" s="62"/>
    </row>
    <row r="89" spans="1:12" x14ac:dyDescent="0.25">
      <c r="A89" s="62"/>
      <c r="B89" s="62"/>
      <c r="C89" s="62"/>
      <c r="D89" s="62"/>
      <c r="E89" s="63"/>
      <c r="F89" s="62"/>
      <c r="G89" s="62"/>
      <c r="H89" s="64"/>
      <c r="I89" s="62"/>
      <c r="J89" s="62"/>
      <c r="K89" s="62"/>
      <c r="L89" s="62"/>
    </row>
    <row r="90" spans="1:12" x14ac:dyDescent="0.25">
      <c r="A90" s="62"/>
      <c r="B90" s="62"/>
      <c r="C90" s="62"/>
      <c r="D90" s="62"/>
      <c r="E90" s="63"/>
      <c r="F90" s="62"/>
      <c r="G90" s="62"/>
      <c r="H90" s="64"/>
      <c r="I90" s="62"/>
      <c r="J90" s="62"/>
      <c r="K90" s="62"/>
      <c r="L90" s="62"/>
    </row>
    <row r="91" spans="1:12" x14ac:dyDescent="0.25">
      <c r="A91" s="62"/>
      <c r="B91" s="62"/>
      <c r="C91" s="62"/>
      <c r="D91" s="62"/>
      <c r="E91" s="63"/>
      <c r="F91" s="62"/>
      <c r="G91" s="62"/>
      <c r="H91" s="64"/>
      <c r="I91" s="62"/>
      <c r="J91" s="62"/>
      <c r="K91" s="62"/>
      <c r="L91" s="62"/>
    </row>
    <row r="92" spans="1:12" x14ac:dyDescent="0.25">
      <c r="A92" s="62"/>
      <c r="B92" s="62"/>
      <c r="C92" s="62"/>
      <c r="D92" s="62"/>
      <c r="E92" s="63"/>
      <c r="F92" s="62"/>
      <c r="G92" s="62"/>
      <c r="H92" s="64"/>
      <c r="I92" s="62"/>
      <c r="J92" s="62"/>
      <c r="K92" s="62"/>
      <c r="L92" s="62"/>
    </row>
    <row r="93" spans="1:12" x14ac:dyDescent="0.25">
      <c r="A93" s="62"/>
      <c r="B93" s="62"/>
      <c r="C93" s="62"/>
      <c r="D93" s="62"/>
      <c r="E93" s="63"/>
      <c r="F93" s="62"/>
      <c r="G93" s="62"/>
      <c r="H93" s="64"/>
      <c r="I93" s="62"/>
      <c r="J93" s="62"/>
      <c r="K93" s="62"/>
      <c r="L93" s="62"/>
    </row>
    <row r="94" spans="1:12" x14ac:dyDescent="0.25">
      <c r="A94" s="62"/>
      <c r="B94" s="62"/>
      <c r="C94" s="62"/>
      <c r="D94" s="62"/>
      <c r="E94" s="63"/>
      <c r="F94" s="62"/>
      <c r="G94" s="62"/>
      <c r="H94" s="64"/>
      <c r="I94" s="62"/>
      <c r="J94" s="62"/>
      <c r="K94" s="62"/>
      <c r="L94" s="62"/>
    </row>
    <row r="95" spans="1:12" x14ac:dyDescent="0.25">
      <c r="A95" s="62"/>
      <c r="B95" s="62"/>
      <c r="C95" s="62"/>
      <c r="D95" s="62"/>
      <c r="E95" s="63"/>
      <c r="F95" s="62"/>
      <c r="G95" s="62"/>
      <c r="H95" s="64"/>
      <c r="I95" s="62"/>
      <c r="J95" s="62"/>
      <c r="K95" s="62"/>
      <c r="L95" s="62"/>
    </row>
    <row r="96" spans="1:12" x14ac:dyDescent="0.25">
      <c r="A96" s="62"/>
      <c r="B96" s="62"/>
      <c r="C96" s="62"/>
      <c r="D96" s="62"/>
      <c r="E96" s="63"/>
      <c r="F96" s="62"/>
      <c r="G96" s="62"/>
      <c r="H96" s="64"/>
      <c r="I96" s="62"/>
      <c r="J96" s="62"/>
      <c r="K96" s="62"/>
      <c r="L96" s="62"/>
    </row>
    <row r="97" spans="1:12" x14ac:dyDescent="0.25">
      <c r="A97" s="62"/>
      <c r="B97" s="62"/>
      <c r="C97" s="62"/>
      <c r="D97" s="62"/>
      <c r="E97" s="63"/>
      <c r="F97" s="62"/>
      <c r="G97" s="62"/>
      <c r="H97" s="64"/>
      <c r="I97" s="62"/>
      <c r="J97" s="62"/>
      <c r="K97" s="62"/>
      <c r="L97" s="62"/>
    </row>
    <row r="98" spans="1:12" x14ac:dyDescent="0.25">
      <c r="A98" s="62"/>
      <c r="B98" s="62"/>
      <c r="C98" s="62"/>
      <c r="D98" s="62"/>
      <c r="E98" s="63"/>
      <c r="F98" s="62"/>
      <c r="G98" s="62"/>
      <c r="H98" s="64"/>
      <c r="I98" s="62"/>
      <c r="J98" s="62"/>
      <c r="K98" s="62"/>
      <c r="L98" s="62"/>
    </row>
    <row r="99" spans="1:12" x14ac:dyDescent="0.25">
      <c r="A99" s="62"/>
      <c r="B99" s="62"/>
      <c r="C99" s="62"/>
      <c r="D99" s="62"/>
      <c r="E99" s="63"/>
      <c r="F99" s="62"/>
      <c r="G99" s="62"/>
      <c r="H99" s="64"/>
      <c r="I99" s="62"/>
      <c r="J99" s="62"/>
      <c r="K99" s="62"/>
      <c r="L99" s="62"/>
    </row>
    <row r="100" spans="1:12" x14ac:dyDescent="0.25">
      <c r="A100" s="62"/>
      <c r="B100" s="62"/>
      <c r="C100" s="62"/>
      <c r="D100" s="62"/>
      <c r="E100" s="63"/>
      <c r="F100" s="62"/>
      <c r="G100" s="62"/>
      <c r="H100" s="64"/>
      <c r="I100" s="62"/>
      <c r="J100" s="62"/>
      <c r="K100" s="62"/>
      <c r="L100" s="62"/>
    </row>
    <row r="101" spans="1:12" x14ac:dyDescent="0.25">
      <c r="A101" s="62"/>
      <c r="B101" s="62"/>
      <c r="C101" s="62"/>
      <c r="D101" s="62"/>
      <c r="E101" s="63"/>
      <c r="F101" s="62"/>
      <c r="G101" s="62"/>
      <c r="H101" s="64"/>
      <c r="I101" s="62"/>
      <c r="J101" s="62"/>
      <c r="K101" s="62"/>
      <c r="L101" s="62"/>
    </row>
    <row r="102" spans="1:12" x14ac:dyDescent="0.25">
      <c r="A102" s="62"/>
      <c r="B102" s="62"/>
      <c r="C102" s="62"/>
      <c r="D102" s="62"/>
      <c r="E102" s="63"/>
      <c r="F102" s="62"/>
      <c r="G102" s="62"/>
      <c r="H102" s="64"/>
      <c r="I102" s="62"/>
      <c r="J102" s="62"/>
      <c r="K102" s="62"/>
      <c r="L102" s="62"/>
    </row>
    <row r="103" spans="1:12" x14ac:dyDescent="0.25">
      <c r="A103" s="62"/>
      <c r="B103" s="62"/>
      <c r="C103" s="62"/>
      <c r="D103" s="62"/>
      <c r="E103" s="63"/>
      <c r="F103" s="62"/>
      <c r="G103" s="62"/>
      <c r="H103" s="64"/>
      <c r="I103" s="62"/>
      <c r="J103" s="62"/>
      <c r="K103" s="62"/>
      <c r="L103" s="62"/>
    </row>
  </sheetData>
  <mergeCells count="7">
    <mergeCell ref="A9:I9"/>
    <mergeCell ref="F1:G1"/>
    <mergeCell ref="F2:G2"/>
    <mergeCell ref="F3:G3"/>
    <mergeCell ref="F4:G4"/>
    <mergeCell ref="F5:G5"/>
    <mergeCell ref="A6:I6"/>
  </mergeCells>
  <conditionalFormatting sqref="H21">
    <cfRule type="expression" priority="111">
      <formula>$H21=0</formula>
    </cfRule>
    <cfRule type="expression" dxfId="103" priority="112">
      <formula>$I21="устранено"</formula>
    </cfRule>
    <cfRule type="expression" dxfId="102" priority="113">
      <formula>$H21-3&gt;TODAY()</formula>
    </cfRule>
    <cfRule type="expression" dxfId="101" priority="114">
      <formula>AND($H21&lt;&gt;0,$H21&lt;TODAY())</formula>
    </cfRule>
    <cfRule type="expression" dxfId="100" priority="115">
      <formula>AND($H21&lt;&gt;0,$H21-3&lt;=TODAY())</formula>
    </cfRule>
  </conditionalFormatting>
  <conditionalFormatting sqref="H17:H20">
    <cfRule type="expression" priority="106">
      <formula>$H17=0</formula>
    </cfRule>
    <cfRule type="expression" dxfId="99" priority="107">
      <formula>$I17="устранено"</formula>
    </cfRule>
    <cfRule type="expression" dxfId="98" priority="108">
      <formula>$H17-3&gt;TODAY()</formula>
    </cfRule>
    <cfRule type="expression" dxfId="97" priority="109">
      <formula>AND($H17&lt;&gt;0,$H17&lt;TODAY())</formula>
    </cfRule>
    <cfRule type="expression" dxfId="96" priority="110">
      <formula>AND($H17&lt;&gt;0,$H17-3&lt;=TODAY())</formula>
    </cfRule>
  </conditionalFormatting>
  <conditionalFormatting sqref="H22:H23 H32:H103">
    <cfRule type="expression" priority="101">
      <formula>$H22=0</formula>
    </cfRule>
    <cfRule type="expression" dxfId="95" priority="102">
      <formula>$I22="устранено"</formula>
    </cfRule>
    <cfRule type="expression" dxfId="94" priority="103">
      <formula>$H22-3&gt;TODAY()</formula>
    </cfRule>
    <cfRule type="expression" dxfId="93" priority="104">
      <formula>AND($H22&lt;&gt;0,$H22&lt;TODAY())</formula>
    </cfRule>
    <cfRule type="expression" dxfId="92" priority="105">
      <formula>AND($H22&lt;&gt;0,$H22-3&lt;=TODAY())</formula>
    </cfRule>
  </conditionalFormatting>
  <conditionalFormatting sqref="A17:G23 A34:G103 D32:F32 B33 D33:E33">
    <cfRule type="expression" dxfId="91" priority="99">
      <formula>$I17="Устранено"</formula>
    </cfRule>
    <cfRule type="expression" dxfId="90" priority="100">
      <formula>$I17="не устранено"</formula>
    </cfRule>
  </conditionalFormatting>
  <conditionalFormatting sqref="I34:L103 J17:L23 J32:L33">
    <cfRule type="expression" dxfId="89" priority="97">
      <formula>$I17="Устранено"</formula>
    </cfRule>
    <cfRule type="expression" dxfId="88" priority="98">
      <formula>$I17="не устранено"</formula>
    </cfRule>
  </conditionalFormatting>
  <conditionalFormatting sqref="H24">
    <cfRule type="expression" priority="92">
      <formula>$H24=0</formula>
    </cfRule>
    <cfRule type="expression" dxfId="87" priority="93">
      <formula>$I24="устранено"</formula>
    </cfRule>
    <cfRule type="expression" dxfId="86" priority="94">
      <formula>$H24-3&gt;TODAY()</formula>
    </cfRule>
    <cfRule type="expression" dxfId="85" priority="95">
      <formula>AND($H24&lt;&gt;0,$H24&lt;TODAY())</formula>
    </cfRule>
    <cfRule type="expression" dxfId="84" priority="96">
      <formula>AND($H24&lt;&gt;0,$H24-3&lt;=TODAY())</formula>
    </cfRule>
  </conditionalFormatting>
  <conditionalFormatting sqref="A24:G24">
    <cfRule type="expression" dxfId="83" priority="90">
      <formula>$I24="Устранено"</formula>
    </cfRule>
    <cfRule type="expression" dxfId="82" priority="91">
      <formula>$I24="не устранено"</formula>
    </cfRule>
  </conditionalFormatting>
  <conditionalFormatting sqref="J24:L24">
    <cfRule type="expression" dxfId="81" priority="88">
      <formula>$I24="Устранено"</formula>
    </cfRule>
    <cfRule type="expression" dxfId="80" priority="89">
      <formula>$I24="не устранено"</formula>
    </cfRule>
  </conditionalFormatting>
  <conditionalFormatting sqref="H25">
    <cfRule type="expression" priority="83">
      <formula>$H25=0</formula>
    </cfRule>
    <cfRule type="expression" dxfId="79" priority="84">
      <formula>$I25="устранено"</formula>
    </cfRule>
    <cfRule type="expression" dxfId="78" priority="85">
      <formula>$H25-3&gt;TODAY()</formula>
    </cfRule>
    <cfRule type="expression" dxfId="77" priority="86">
      <formula>AND($H25&lt;&gt;0,$H25&lt;TODAY())</formula>
    </cfRule>
    <cfRule type="expression" dxfId="76" priority="87">
      <formula>AND($H25&lt;&gt;0,$H25-3&lt;=TODAY())</formula>
    </cfRule>
  </conditionalFormatting>
  <conditionalFormatting sqref="A25:G25">
    <cfRule type="expression" dxfId="75" priority="81">
      <formula>$I25="Устранено"</formula>
    </cfRule>
    <cfRule type="expression" dxfId="74" priority="82">
      <formula>$I25="не устранено"</formula>
    </cfRule>
  </conditionalFormatting>
  <conditionalFormatting sqref="J25:L25">
    <cfRule type="expression" dxfId="73" priority="79">
      <formula>$I25="Устранено"</formula>
    </cfRule>
    <cfRule type="expression" dxfId="72" priority="80">
      <formula>$I25="не устранено"</formula>
    </cfRule>
  </conditionalFormatting>
  <conditionalFormatting sqref="H26">
    <cfRule type="expression" priority="74">
      <formula>$H26=0</formula>
    </cfRule>
    <cfRule type="expression" dxfId="71" priority="75">
      <formula>$I26="устранено"</formula>
    </cfRule>
    <cfRule type="expression" dxfId="70" priority="76">
      <formula>$H26-3&gt;TODAY()</formula>
    </cfRule>
    <cfRule type="expression" dxfId="69" priority="77">
      <formula>AND($H26&lt;&gt;0,$H26&lt;TODAY())</formula>
    </cfRule>
    <cfRule type="expression" dxfId="68" priority="78">
      <formula>AND($H26&lt;&gt;0,$H26-3&lt;=TODAY())</formula>
    </cfRule>
  </conditionalFormatting>
  <conditionalFormatting sqref="A26:F26">
    <cfRule type="expression" dxfId="67" priority="72">
      <formula>$I26="Устранено"</formula>
    </cfRule>
    <cfRule type="expression" dxfId="66" priority="73">
      <formula>$I26="не устранено"</formula>
    </cfRule>
  </conditionalFormatting>
  <conditionalFormatting sqref="J26:L26">
    <cfRule type="expression" dxfId="65" priority="70">
      <formula>$I26="Устранено"</formula>
    </cfRule>
    <cfRule type="expression" dxfId="64" priority="71">
      <formula>$I26="не устранено"</formula>
    </cfRule>
  </conditionalFormatting>
  <conditionalFormatting sqref="G26">
    <cfRule type="expression" dxfId="63" priority="68">
      <formula>$I26="Устранено"</formula>
    </cfRule>
    <cfRule type="expression" dxfId="62" priority="69">
      <formula>$I26="не устранено"</formula>
    </cfRule>
  </conditionalFormatting>
  <conditionalFormatting sqref="H27">
    <cfRule type="expression" priority="63">
      <formula>$H27=0</formula>
    </cfRule>
    <cfRule type="expression" dxfId="61" priority="64">
      <formula>$I27="устранено"</formula>
    </cfRule>
    <cfRule type="expression" dxfId="60" priority="65">
      <formula>$H27-3&gt;TODAY()</formula>
    </cfRule>
    <cfRule type="expression" dxfId="59" priority="66">
      <formula>AND($H27&lt;&gt;0,$H27&lt;TODAY())</formula>
    </cfRule>
    <cfRule type="expression" dxfId="58" priority="67">
      <formula>AND($H27&lt;&gt;0,$H27-3&lt;=TODAY())</formula>
    </cfRule>
  </conditionalFormatting>
  <conditionalFormatting sqref="A27:F27">
    <cfRule type="expression" dxfId="57" priority="61">
      <formula>$I27="Устранено"</formula>
    </cfRule>
    <cfRule type="expression" dxfId="56" priority="62">
      <formula>$I27="не устранено"</formula>
    </cfRule>
  </conditionalFormatting>
  <conditionalFormatting sqref="J27:L27">
    <cfRule type="expression" dxfId="55" priority="59">
      <formula>$I27="Устранено"</formula>
    </cfRule>
    <cfRule type="expression" dxfId="54" priority="60">
      <formula>$I27="не устранено"</formula>
    </cfRule>
  </conditionalFormatting>
  <conditionalFormatting sqref="G27">
    <cfRule type="expression" dxfId="53" priority="57">
      <formula>$I27="Устранено"</formula>
    </cfRule>
    <cfRule type="expression" dxfId="52" priority="58">
      <formula>$I27="не устранено"</formula>
    </cfRule>
  </conditionalFormatting>
  <conditionalFormatting sqref="H28">
    <cfRule type="expression" priority="52">
      <formula>$H28=0</formula>
    </cfRule>
    <cfRule type="expression" dxfId="51" priority="53">
      <formula>$I28="устранено"</formula>
    </cfRule>
    <cfRule type="expression" dxfId="50" priority="54">
      <formula>$H28-3&gt;TODAY()</formula>
    </cfRule>
    <cfRule type="expression" dxfId="49" priority="55">
      <formula>AND($H28&lt;&gt;0,$H28&lt;TODAY())</formula>
    </cfRule>
    <cfRule type="expression" dxfId="48" priority="56">
      <formula>AND($H28&lt;&gt;0,$H28-3&lt;=TODAY())</formula>
    </cfRule>
  </conditionalFormatting>
  <conditionalFormatting sqref="A28:F28">
    <cfRule type="expression" dxfId="47" priority="50">
      <formula>$I28="Устранено"</formula>
    </cfRule>
    <cfRule type="expression" dxfId="46" priority="51">
      <formula>$I28="не устранено"</formula>
    </cfRule>
  </conditionalFormatting>
  <conditionalFormatting sqref="J28:L28">
    <cfRule type="expression" dxfId="45" priority="48">
      <formula>$I28="Устранено"</formula>
    </cfRule>
    <cfRule type="expression" dxfId="44" priority="49">
      <formula>$I28="не устранено"</formula>
    </cfRule>
  </conditionalFormatting>
  <conditionalFormatting sqref="G28">
    <cfRule type="expression" dxfId="43" priority="46">
      <formula>$I28="Устранено"</formula>
    </cfRule>
    <cfRule type="expression" dxfId="42" priority="47">
      <formula>$I28="не устранено"</formula>
    </cfRule>
  </conditionalFormatting>
  <conditionalFormatting sqref="H29">
    <cfRule type="expression" priority="41">
      <formula>$H29=0</formula>
    </cfRule>
    <cfRule type="expression" dxfId="41" priority="42">
      <formula>$I29="устранено"</formula>
    </cfRule>
    <cfRule type="expression" dxfId="40" priority="43">
      <formula>$H29-3&gt;TODAY()</formula>
    </cfRule>
    <cfRule type="expression" dxfId="39" priority="44">
      <formula>AND($H29&lt;&gt;0,$H29&lt;TODAY())</formula>
    </cfRule>
    <cfRule type="expression" dxfId="38" priority="45">
      <formula>AND($H29&lt;&gt;0,$H29-3&lt;=TODAY())</formula>
    </cfRule>
  </conditionalFormatting>
  <conditionalFormatting sqref="A29:F29">
    <cfRule type="expression" dxfId="37" priority="39">
      <formula>$I29="Устранено"</formula>
    </cfRule>
    <cfRule type="expression" dxfId="36" priority="40">
      <formula>$I29="не устранено"</formula>
    </cfRule>
  </conditionalFormatting>
  <conditionalFormatting sqref="J29:L29">
    <cfRule type="expression" dxfId="35" priority="37">
      <formula>$I29="Устранено"</formula>
    </cfRule>
    <cfRule type="expression" dxfId="34" priority="38">
      <formula>$I29="не устранено"</formula>
    </cfRule>
  </conditionalFormatting>
  <conditionalFormatting sqref="G29">
    <cfRule type="expression" dxfId="33" priority="35">
      <formula>$I29="Устранено"</formula>
    </cfRule>
    <cfRule type="expression" dxfId="32" priority="36">
      <formula>$I29="не устранено"</formula>
    </cfRule>
  </conditionalFormatting>
  <conditionalFormatting sqref="H30">
    <cfRule type="expression" priority="30">
      <formula>$H30=0</formula>
    </cfRule>
    <cfRule type="expression" dxfId="31" priority="31">
      <formula>$I30="устранено"</formula>
    </cfRule>
    <cfRule type="expression" dxfId="30" priority="32">
      <formula>$H30-3&gt;TODAY()</formula>
    </cfRule>
    <cfRule type="expression" dxfId="29" priority="33">
      <formula>AND($H30&lt;&gt;0,$H30&lt;TODAY())</formula>
    </cfRule>
    <cfRule type="expression" dxfId="28" priority="34">
      <formula>AND($H30&lt;&gt;0,$H30-3&lt;=TODAY())</formula>
    </cfRule>
  </conditionalFormatting>
  <conditionalFormatting sqref="A30:F30 A32">
    <cfRule type="expression" dxfId="27" priority="28">
      <formula>$I30="Устранено"</formula>
    </cfRule>
    <cfRule type="expression" dxfId="26" priority="29">
      <formula>$I30="не устранено"</formula>
    </cfRule>
  </conditionalFormatting>
  <conditionalFormatting sqref="J30:L30">
    <cfRule type="expression" dxfId="25" priority="26">
      <formula>$I30="Устранено"</formula>
    </cfRule>
    <cfRule type="expression" dxfId="24" priority="27">
      <formula>$I30="не устранено"</formula>
    </cfRule>
  </conditionalFormatting>
  <conditionalFormatting sqref="G30">
    <cfRule type="expression" dxfId="23" priority="24">
      <formula>$I30="Устранено"</formula>
    </cfRule>
    <cfRule type="expression" dxfId="22" priority="25">
      <formula>$I30="не устранено"</formula>
    </cfRule>
  </conditionalFormatting>
  <conditionalFormatting sqref="H31">
    <cfRule type="expression" priority="19">
      <formula>$H31=0</formula>
    </cfRule>
    <cfRule type="expression" dxfId="21" priority="20">
      <formula>$I31="устранено"</formula>
    </cfRule>
    <cfRule type="expression" dxfId="20" priority="21">
      <formula>$H31-3&gt;TODAY()</formula>
    </cfRule>
    <cfRule type="expression" dxfId="19" priority="22">
      <formula>AND($H31&lt;&gt;0,$H31&lt;TODAY())</formula>
    </cfRule>
    <cfRule type="expression" dxfId="18" priority="23">
      <formula>AND($H31&lt;&gt;0,$H31-3&lt;=TODAY())</formula>
    </cfRule>
  </conditionalFormatting>
  <conditionalFormatting sqref="A31:F31 A33">
    <cfRule type="expression" dxfId="17" priority="17">
      <formula>$I31="Устранено"</formula>
    </cfRule>
    <cfRule type="expression" dxfId="16" priority="18">
      <formula>$I31="не устранено"</formula>
    </cfRule>
  </conditionalFormatting>
  <conditionalFormatting sqref="J31:L31">
    <cfRule type="expression" dxfId="15" priority="15">
      <formula>$I31="Устранено"</formula>
    </cfRule>
    <cfRule type="expression" dxfId="14" priority="16">
      <formula>$I31="не устранено"</formula>
    </cfRule>
  </conditionalFormatting>
  <conditionalFormatting sqref="G31">
    <cfRule type="expression" dxfId="13" priority="13">
      <formula>$I31="Устранено"</formula>
    </cfRule>
    <cfRule type="expression" dxfId="12" priority="14">
      <formula>$I31="не устранено"</formula>
    </cfRule>
  </conditionalFormatting>
  <conditionalFormatting sqref="C32">
    <cfRule type="expression" dxfId="11" priority="11">
      <formula>$I32="Устранено"</formula>
    </cfRule>
    <cfRule type="expression" dxfId="10" priority="12">
      <formula>$I32="не устранено"</formula>
    </cfRule>
  </conditionalFormatting>
  <conditionalFormatting sqref="B32">
    <cfRule type="expression" dxfId="9" priority="9">
      <formula>$I32="Устранено"</formula>
    </cfRule>
    <cfRule type="expression" dxfId="8" priority="10">
      <formula>$I32="не устранено"</formula>
    </cfRule>
  </conditionalFormatting>
  <conditionalFormatting sqref="G32">
    <cfRule type="expression" dxfId="7" priority="7">
      <formula>$I32="Устранено"</formula>
    </cfRule>
    <cfRule type="expression" dxfId="6" priority="8">
      <formula>$I32="не устранено"</formula>
    </cfRule>
  </conditionalFormatting>
  <conditionalFormatting sqref="C33">
    <cfRule type="expression" dxfId="5" priority="5">
      <formula>$I33="Устранено"</formula>
    </cfRule>
    <cfRule type="expression" dxfId="4" priority="6">
      <formula>$I33="не устранено"</formula>
    </cfRule>
  </conditionalFormatting>
  <conditionalFormatting sqref="F33">
    <cfRule type="expression" dxfId="3" priority="3">
      <formula>$I33="Устранено"</formula>
    </cfRule>
    <cfRule type="expression" dxfId="2" priority="4">
      <formula>$I33="не устранено"</formula>
    </cfRule>
  </conditionalFormatting>
  <conditionalFormatting sqref="G33">
    <cfRule type="expression" dxfId="1" priority="1">
      <formula>$I33="Устранено"</formula>
    </cfRule>
    <cfRule type="expression" dxfId="0" priority="2">
      <formula>$I33="не устранено"</formula>
    </cfRule>
  </conditionalFormatting>
  <hyperlinks>
    <hyperlink ref="J10" r:id="rId1" display="https://disk.yandex.ru/i/U1yu2YexXV5XsQ" xr:uid="{A19EA003-7D39-4F8A-9D30-53017FB8ADB7}"/>
    <hyperlink ref="J11" r:id="rId2" xr:uid="{F639BCBA-0757-4D42-B660-F56928980CBE}"/>
    <hyperlink ref="J12" r:id="rId3" xr:uid="{37C542E8-A245-4B37-9FF1-F6A8801F35CD}"/>
    <hyperlink ref="J13" r:id="rId4" xr:uid="{92029880-7127-48F8-BEBB-4B621C46E042}"/>
    <hyperlink ref="K13" r:id="rId5" xr:uid="{3120C8D5-64AC-4DEB-BB62-B74EB5AEC576}"/>
    <hyperlink ref="K11" r:id="rId6" xr:uid="{0B6BCA26-9BCF-459E-9363-DF6B2693C4BE}"/>
    <hyperlink ref="K12" r:id="rId7" xr:uid="{EB4887C5-A7A4-40AC-93AB-FC8200315559}"/>
    <hyperlink ref="J14" r:id="rId8" xr:uid="{711925FE-6509-46E4-8951-8B2831E9A873}"/>
    <hyperlink ref="K10" r:id="rId9" xr:uid="{F554B80B-CDAA-4CF6-A615-08F8D4177B1C}"/>
    <hyperlink ref="K14" r:id="rId10" xr:uid="{CB31E606-74DF-4B4A-AE6D-D615BCE44119}"/>
    <hyperlink ref="J15" r:id="rId11" xr:uid="{6FB5CB5A-63AE-4D4D-8A6A-55133CEA454F}"/>
    <hyperlink ref="J16" r:id="rId12" xr:uid="{52269562-FE23-4182-907C-1C249E01DB27}"/>
    <hyperlink ref="J17" r:id="rId13" xr:uid="{42D82E57-96A5-4C26-AB34-7A80FCA5451B}"/>
    <hyperlink ref="J18" r:id="rId14" xr:uid="{E9C054C9-305D-452A-8F6A-652F992449BE}"/>
    <hyperlink ref="J19" r:id="rId15" xr:uid="{03D118E6-5044-47B8-AA32-A6B405A332CB}"/>
    <hyperlink ref="J20" r:id="rId16" xr:uid="{5524DE73-267C-488C-BBC1-3E77793F8E51}"/>
    <hyperlink ref="J21" r:id="rId17" display="01/10-2021" xr:uid="{D585B523-BE0B-4E27-AC2D-7D83DD7E5753}"/>
    <hyperlink ref="J23" r:id="rId18" xr:uid="{EF0EC936-B28B-4BDC-ABDD-CEDF83ECB63D}"/>
    <hyperlink ref="J22" r:id="rId19" xr:uid="{2E6FD9A6-8A91-4916-A38C-97E8DDC43F2D}"/>
    <hyperlink ref="J24" r:id="rId20" xr:uid="{E31D9D4F-4FDD-482C-A8B6-BDB0AB5C1A47}"/>
    <hyperlink ref="J25" r:id="rId21" xr:uid="{B807B72E-5331-4BC8-84C8-4B6EAF276A74}"/>
    <hyperlink ref="K25" r:id="rId22" xr:uid="{2EA88425-3D16-4241-9488-E98CD2831234}"/>
    <hyperlink ref="J26" r:id="rId23" xr:uid="{512CB99A-B0DF-4687-AF0A-978D4BC60AE4}"/>
    <hyperlink ref="J27" r:id="rId24" display="19/10/2021" xr:uid="{042F259A-F723-4726-9FC2-D1A10784B51A}"/>
    <hyperlink ref="J28" r:id="rId25" xr:uid="{25A7F6C0-A05F-4D1E-8475-2BAB7C1A0639}"/>
    <hyperlink ref="J29" r:id="rId26" xr:uid="{D36E4E84-9F8A-42F1-BA84-C38862EB982D}"/>
    <hyperlink ref="J30" r:id="rId27" xr:uid="{4EDDE9B6-0C84-4CB4-8234-C9B411C278B6}"/>
    <hyperlink ref="J31" r:id="rId28" display="23-10-2021-2" xr:uid="{9056E946-7B79-4817-99B1-5C4DC1427F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A8B28-CDD7-4DEC-A7B6-67BB99E691D7}">
  <dimension ref="E11:G14"/>
  <sheetViews>
    <sheetView workbookViewId="0">
      <selection activeCell="I13" sqref="I13:I16"/>
    </sheetView>
  </sheetViews>
  <sheetFormatPr defaultRowHeight="15" x14ac:dyDescent="0.25"/>
  <sheetData>
    <row r="11" spans="5:7" x14ac:dyDescent="0.25">
      <c r="E11">
        <v>135</v>
      </c>
      <c r="F11">
        <v>40</v>
      </c>
      <c r="G11">
        <f>E11+F11</f>
        <v>175</v>
      </c>
    </row>
    <row r="12" spans="5:7" x14ac:dyDescent="0.25">
      <c r="E12">
        <f>14000/G11</f>
        <v>80</v>
      </c>
    </row>
    <row r="13" spans="5:7" x14ac:dyDescent="0.25">
      <c r="E13">
        <f>E11*E12</f>
        <v>10800</v>
      </c>
    </row>
    <row r="14" spans="5:7" x14ac:dyDescent="0.25">
      <c r="E14">
        <f>E13*2</f>
        <v>21600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Александр Колчин</cp:lastModifiedBy>
  <dcterms:created xsi:type="dcterms:W3CDTF">2015-06-05T18:19:34Z</dcterms:created>
  <dcterms:modified xsi:type="dcterms:W3CDTF">2021-10-29T05:52:56Z</dcterms:modified>
</cp:coreProperties>
</file>