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xr:revisionPtr revIDLastSave="0" documentId="13_ncr:1_{50FC3375-56B1-4897-948B-B558FB6DBA30}" xr6:coauthVersionLast="47" xr6:coauthVersionMax="47" xr10:uidLastSave="{00000000-0000-0000-0000-000000000000}"/>
  <bookViews>
    <workbookView xWindow="-120" yWindow="-120" windowWidth="29040" windowHeight="15720" xr2:uid="{E0B50E9E-4982-48AE-8356-7D0C24CF905D}"/>
  </bookViews>
  <sheets>
    <sheet name="Лист1" sheetId="1" r:id="rId1"/>
  </sheets>
  <calcPr calcId="191029"/>
  <pivotCaches>
    <pivotCache cacheId="4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5" i="1"/>
  <c r="Q18" i="1"/>
  <c r="J7" i="1"/>
  <c r="H6" i="1"/>
  <c r="H7" i="1"/>
  <c r="H8" i="1"/>
  <c r="J8" i="1" s="1"/>
  <c r="H9" i="1"/>
  <c r="J9" i="1" s="1"/>
  <c r="H10" i="1"/>
  <c r="H11" i="1"/>
  <c r="H12" i="1"/>
  <c r="J12" i="1" s="1"/>
  <c r="H13" i="1"/>
  <c r="H14" i="1"/>
  <c r="H15" i="1"/>
  <c r="H16" i="1"/>
  <c r="J16" i="1" s="1"/>
  <c r="H5" i="1"/>
  <c r="J5" i="1" s="1"/>
  <c r="G5" i="1" a="1"/>
  <c r="G5" i="1" s="1"/>
  <c r="J15" i="1" l="1"/>
  <c r="J14" i="1"/>
  <c r="J10" i="1"/>
  <c r="D60" i="1" s="1"/>
  <c r="J6" i="1"/>
  <c r="D27" i="1" s="1"/>
  <c r="D172" i="1"/>
  <c r="J11" i="1"/>
  <c r="J13" i="1"/>
  <c r="D155" i="1" s="1"/>
  <c r="D67" i="1"/>
  <c r="D5" i="1"/>
  <c r="D69" i="1"/>
  <c r="D53" i="1"/>
  <c r="D29" i="1"/>
  <c r="D157" i="1"/>
  <c r="D46" i="1"/>
  <c r="D77" i="1"/>
  <c r="D37" i="1"/>
  <c r="D167" i="1"/>
  <c r="D45" i="1"/>
  <c r="D181" i="1"/>
  <c r="D213" i="1"/>
  <c r="D211" i="1"/>
  <c r="D203" i="1"/>
  <c r="D196" i="1"/>
  <c r="D188" i="1"/>
  <c r="D43" i="1"/>
  <c r="D35" i="1"/>
  <c r="D19" i="1"/>
  <c r="D11" i="1"/>
  <c r="D195" i="1"/>
  <c r="D171" i="1"/>
  <c r="D212" i="1"/>
  <c r="D187" i="1"/>
  <c r="D169" i="1"/>
  <c r="D170" i="1"/>
  <c r="D180" i="1"/>
  <c r="D168" i="1"/>
  <c r="D210" i="1"/>
  <c r="D179" i="1"/>
  <c r="D166" i="1"/>
  <c r="D204" i="1"/>
  <c r="D174" i="1"/>
  <c r="D164" i="1"/>
  <c r="D173" i="1"/>
  <c r="D163" i="1"/>
  <c r="D156" i="1"/>
  <c r="D140" i="1"/>
  <c r="D132" i="1"/>
  <c r="D76" i="1"/>
  <c r="D68" i="1"/>
  <c r="D44" i="1"/>
  <c r="D36" i="1"/>
  <c r="D20" i="1"/>
  <c r="D12" i="1"/>
  <c r="D59" i="1"/>
  <c r="D178" i="1"/>
  <c r="D162" i="1"/>
  <c r="D154" i="1"/>
  <c r="D146" i="1"/>
  <c r="D90" i="1"/>
  <c r="D82" i="1"/>
  <c r="D66" i="1"/>
  <c r="D50" i="1"/>
  <c r="D42" i="1"/>
  <c r="D34" i="1"/>
  <c r="D26" i="1"/>
  <c r="D18" i="1"/>
  <c r="D10" i="1"/>
  <c r="D194" i="1"/>
  <c r="D201" i="1"/>
  <c r="D193" i="1"/>
  <c r="D185" i="1"/>
  <c r="D177" i="1"/>
  <c r="D161" i="1"/>
  <c r="D153" i="1"/>
  <c r="D129" i="1"/>
  <c r="D121" i="1"/>
  <c r="D97" i="1"/>
  <c r="D89" i="1"/>
  <c r="D65" i="1"/>
  <c r="D57" i="1"/>
  <c r="D49" i="1"/>
  <c r="D41" i="1"/>
  <c r="D33" i="1"/>
  <c r="D25" i="1"/>
  <c r="D17" i="1"/>
  <c r="D9" i="1"/>
  <c r="D186" i="1"/>
  <c r="D200" i="1"/>
  <c r="D176" i="1"/>
  <c r="D136" i="1"/>
  <c r="D128" i="1"/>
  <c r="D104" i="1"/>
  <c r="D96" i="1"/>
  <c r="D72" i="1"/>
  <c r="D64" i="1"/>
  <c r="D56" i="1"/>
  <c r="D48" i="1"/>
  <c r="D40" i="1"/>
  <c r="D32" i="1"/>
  <c r="D24" i="1"/>
  <c r="D16" i="1"/>
  <c r="D8" i="1"/>
  <c r="D51" i="1"/>
  <c r="D202" i="1"/>
  <c r="D209" i="1"/>
  <c r="D208" i="1"/>
  <c r="D192" i="1"/>
  <c r="D184" i="1"/>
  <c r="D160" i="1"/>
  <c r="D144" i="1"/>
  <c r="D207" i="1"/>
  <c r="D199" i="1"/>
  <c r="D191" i="1"/>
  <c r="D183" i="1"/>
  <c r="D175" i="1"/>
  <c r="D159" i="1"/>
  <c r="D151" i="1"/>
  <c r="D143" i="1"/>
  <c r="D135" i="1"/>
  <c r="D127" i="1"/>
  <c r="D119" i="1"/>
  <c r="D111" i="1"/>
  <c r="D103" i="1"/>
  <c r="D95" i="1"/>
  <c r="D87" i="1"/>
  <c r="D79" i="1"/>
  <c r="D71" i="1"/>
  <c r="D63" i="1"/>
  <c r="D55" i="1"/>
  <c r="D47" i="1"/>
  <c r="D39" i="1"/>
  <c r="D23" i="1"/>
  <c r="D15" i="1"/>
  <c r="D7" i="1"/>
  <c r="D206" i="1"/>
  <c r="D198" i="1"/>
  <c r="D190" i="1"/>
  <c r="D182" i="1"/>
  <c r="D158" i="1"/>
  <c r="D150" i="1"/>
  <c r="D142" i="1"/>
  <c r="D134" i="1"/>
  <c r="D126" i="1"/>
  <c r="D118" i="1"/>
  <c r="D110" i="1"/>
  <c r="D102" i="1"/>
  <c r="D94" i="1"/>
  <c r="D86" i="1"/>
  <c r="D78" i="1"/>
  <c r="D70" i="1"/>
  <c r="D62" i="1"/>
  <c r="D54" i="1"/>
  <c r="D38" i="1"/>
  <c r="D30" i="1"/>
  <c r="D22" i="1"/>
  <c r="D14" i="1"/>
  <c r="D6" i="1"/>
  <c r="D205" i="1"/>
  <c r="D197" i="1"/>
  <c r="D189" i="1"/>
  <c r="D165" i="1"/>
  <c r="D149" i="1"/>
  <c r="D141" i="1"/>
  <c r="D133" i="1"/>
  <c r="D125" i="1"/>
  <c r="D117" i="1"/>
  <c r="D109" i="1"/>
  <c r="D101" i="1"/>
  <c r="D93" i="1"/>
  <c r="D85" i="1"/>
  <c r="D61" i="1"/>
  <c r="D21" i="1"/>
  <c r="D13" i="1"/>
  <c r="D58" i="1" l="1"/>
  <c r="D114" i="1"/>
  <c r="D52" i="1"/>
  <c r="D100" i="1"/>
  <c r="D147" i="1"/>
  <c r="D75" i="1"/>
  <c r="D31" i="1"/>
  <c r="D122" i="1"/>
  <c r="D28" i="1"/>
  <c r="D108" i="1"/>
  <c r="D99" i="1"/>
  <c r="D91" i="1"/>
  <c r="D80" i="1"/>
  <c r="D112" i="1"/>
  <c r="D152" i="1"/>
  <c r="D73" i="1"/>
  <c r="D105" i="1"/>
  <c r="D137" i="1"/>
  <c r="D98" i="1"/>
  <c r="D130" i="1"/>
  <c r="D84" i="1"/>
  <c r="D116" i="1"/>
  <c r="D148" i="1"/>
  <c r="D139" i="1"/>
  <c r="D88" i="1"/>
  <c r="D120" i="1"/>
  <c r="D81" i="1"/>
  <c r="D113" i="1"/>
  <c r="D145" i="1"/>
  <c r="D74" i="1"/>
  <c r="D106" i="1"/>
  <c r="D138" i="1"/>
  <c r="D92" i="1"/>
  <c r="D124" i="1"/>
  <c r="D107" i="1"/>
  <c r="D115" i="1"/>
  <c r="D123" i="1"/>
  <c r="D131" i="1"/>
  <c r="D8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<sst xmlns="http://schemas.openxmlformats.org/spreadsheetml/2006/main" count="481" uniqueCount="245">
  <si>
    <t>п.н.</t>
  </si>
  <si>
    <t>Объект № 1</t>
  </si>
  <si>
    <t>Объект № 2</t>
  </si>
  <si>
    <t>Объект № 3</t>
  </si>
  <si>
    <t>Объект № 4</t>
  </si>
  <si>
    <t>Объект № 5</t>
  </si>
  <si>
    <t>Объект № 6</t>
  </si>
  <si>
    <t>Объект № 7</t>
  </si>
  <si>
    <t>Объект № 8</t>
  </si>
  <si>
    <t>Объект № 9</t>
  </si>
  <si>
    <t>Объект № 10</t>
  </si>
  <si>
    <t>Объект № 11</t>
  </si>
  <si>
    <t>Объект № 12</t>
  </si>
  <si>
    <t>Объект № 13</t>
  </si>
  <si>
    <t>Объект № 14</t>
  </si>
  <si>
    <t>Объект № 15</t>
  </si>
  <si>
    <t>Объект № 16</t>
  </si>
  <si>
    <t>Объект № 17</t>
  </si>
  <si>
    <t>Объект № 18</t>
  </si>
  <si>
    <t>Объект № 19</t>
  </si>
  <si>
    <t>Объект № 20</t>
  </si>
  <si>
    <t>Объект № 21</t>
  </si>
  <si>
    <t>Объект № 22</t>
  </si>
  <si>
    <t>Объект № 23</t>
  </si>
  <si>
    <t>Объект № 24</t>
  </si>
  <si>
    <t>Объект № 25</t>
  </si>
  <si>
    <t>Объект № 26</t>
  </si>
  <si>
    <t>Объект № 27</t>
  </si>
  <si>
    <t>Объект № 28</t>
  </si>
  <si>
    <t>Объект № 29</t>
  </si>
  <si>
    <t>Объект № 30</t>
  </si>
  <si>
    <t>Объект № 31</t>
  </si>
  <si>
    <t>Объект № 32</t>
  </si>
  <si>
    <t>Объект № 33</t>
  </si>
  <si>
    <t>Объект № 34</t>
  </si>
  <si>
    <t>Объект № 35</t>
  </si>
  <si>
    <t>Объект № 36</t>
  </si>
  <si>
    <t>Объект № 37</t>
  </si>
  <si>
    <t>Объект № 38</t>
  </si>
  <si>
    <t>Объект № 39</t>
  </si>
  <si>
    <t>Объект № 40</t>
  </si>
  <si>
    <t>Объект № 41</t>
  </si>
  <si>
    <t>Объект № 42</t>
  </si>
  <si>
    <t>Объект № 43</t>
  </si>
  <si>
    <t>Объект № 44</t>
  </si>
  <si>
    <t>Объект № 45</t>
  </si>
  <si>
    <t>Объект № 46</t>
  </si>
  <si>
    <t>Объект № 47</t>
  </si>
  <si>
    <t>Объект № 48</t>
  </si>
  <si>
    <t>Объект № 49</t>
  </si>
  <si>
    <t>Объект № 50</t>
  </si>
  <si>
    <t>Объект № 51</t>
  </si>
  <si>
    <t>Объект № 52</t>
  </si>
  <si>
    <t>Объект № 53</t>
  </si>
  <si>
    <t>Объект № 54</t>
  </si>
  <si>
    <t>Объект № 55</t>
  </si>
  <si>
    <t>Объект № 56</t>
  </si>
  <si>
    <t>Объект № 57</t>
  </si>
  <si>
    <t>Объект № 58</t>
  </si>
  <si>
    <t>Объект № 59</t>
  </si>
  <si>
    <t>Объект № 60</t>
  </si>
  <si>
    <t>Объект № 61</t>
  </si>
  <si>
    <t>Объект № 62</t>
  </si>
  <si>
    <t>Объект № 63</t>
  </si>
  <si>
    <t>Объект № 64</t>
  </si>
  <si>
    <t>Объект № 65</t>
  </si>
  <si>
    <t>Объект № 66</t>
  </si>
  <si>
    <t>Объект № 67</t>
  </si>
  <si>
    <t>Объект № 68</t>
  </si>
  <si>
    <t>Объект № 69</t>
  </si>
  <si>
    <t>Объект № 70</t>
  </si>
  <si>
    <t>Объект № 71</t>
  </si>
  <si>
    <t>Объект № 72</t>
  </si>
  <si>
    <t>Объект № 73</t>
  </si>
  <si>
    <t>Объект № 74</t>
  </si>
  <si>
    <t>Объект № 75</t>
  </si>
  <si>
    <t>Объект № 76</t>
  </si>
  <si>
    <t>Объект № 77</t>
  </si>
  <si>
    <t>Объект № 78</t>
  </si>
  <si>
    <t>Объект № 79</t>
  </si>
  <si>
    <t>Объект № 80</t>
  </si>
  <si>
    <t>Объект № 81</t>
  </si>
  <si>
    <t>Объект № 82</t>
  </si>
  <si>
    <t>Объект № 83</t>
  </si>
  <si>
    <t>Объект № 84</t>
  </si>
  <si>
    <t>Объект № 85</t>
  </si>
  <si>
    <t>Объект № 86</t>
  </si>
  <si>
    <t>Объект № 87</t>
  </si>
  <si>
    <t>Объект № 88</t>
  </si>
  <si>
    <t>Объект № 89</t>
  </si>
  <si>
    <t>Объект № 90</t>
  </si>
  <si>
    <t>Объект № 91</t>
  </si>
  <si>
    <t>Объект № 92</t>
  </si>
  <si>
    <t>Объект № 93</t>
  </si>
  <si>
    <t>Объект № 94</t>
  </si>
  <si>
    <t>Объект № 95</t>
  </si>
  <si>
    <t>Объект № 96</t>
  </si>
  <si>
    <t>Объект № 97</t>
  </si>
  <si>
    <t>Объект № 98</t>
  </si>
  <si>
    <t>Объект № 99</t>
  </si>
  <si>
    <t>Объект № 100</t>
  </si>
  <si>
    <t>Объект № 101</t>
  </si>
  <si>
    <t>Объект № 102</t>
  </si>
  <si>
    <t>Объект № 103</t>
  </si>
  <si>
    <t>Объект № 104</t>
  </si>
  <si>
    <t>Объект № 105</t>
  </si>
  <si>
    <t>Объект № 106</t>
  </si>
  <si>
    <t>Объект № 107</t>
  </si>
  <si>
    <t>Объект № 108</t>
  </si>
  <si>
    <t>Объект № 109</t>
  </si>
  <si>
    <t>Объект № 110</t>
  </si>
  <si>
    <t>Объект № 111</t>
  </si>
  <si>
    <t>Объект № 112</t>
  </si>
  <si>
    <t>Объект № 113</t>
  </si>
  <si>
    <t>Объект № 114</t>
  </si>
  <si>
    <t>Объект № 115</t>
  </si>
  <si>
    <t>Объект № 116</t>
  </si>
  <si>
    <t>Объект № 117</t>
  </si>
  <si>
    <t>Объект № 118</t>
  </si>
  <si>
    <t>Объект № 119</t>
  </si>
  <si>
    <t>Объект № 120</t>
  </si>
  <si>
    <t>Объект № 121</t>
  </si>
  <si>
    <t>Объект № 122</t>
  </si>
  <si>
    <t>Объект № 123</t>
  </si>
  <si>
    <t>Объект № 124</t>
  </si>
  <si>
    <t>Объект № 125</t>
  </si>
  <si>
    <t>Объект № 126</t>
  </si>
  <si>
    <t>Объект № 127</t>
  </si>
  <si>
    <t>Объект № 128</t>
  </si>
  <si>
    <t>Объект № 129</t>
  </si>
  <si>
    <t>Объект № 130</t>
  </si>
  <si>
    <t>Объект № 131</t>
  </si>
  <si>
    <t>Объект № 132</t>
  </si>
  <si>
    <t>Объект № 133</t>
  </si>
  <si>
    <t>Объект № 134</t>
  </si>
  <si>
    <t>Объект № 135</t>
  </si>
  <si>
    <t>Объект № 136</t>
  </si>
  <si>
    <t>Объект № 137</t>
  </si>
  <si>
    <t>Объект № 138</t>
  </si>
  <si>
    <t>Объект № 139</t>
  </si>
  <si>
    <t>Объект № 140</t>
  </si>
  <si>
    <t>Объект № 141</t>
  </si>
  <si>
    <t>Объект № 142</t>
  </si>
  <si>
    <t>Объект № 143</t>
  </si>
  <si>
    <t>Объект № 144</t>
  </si>
  <si>
    <t>Объект № 145</t>
  </si>
  <si>
    <t>Объект № 146</t>
  </si>
  <si>
    <t>Объект № 147</t>
  </si>
  <si>
    <t>Объект № 148</t>
  </si>
  <si>
    <t>Объект № 149</t>
  </si>
  <si>
    <t>Объект № 150</t>
  </si>
  <si>
    <t>Объект № 151</t>
  </si>
  <si>
    <t>Объект № 152</t>
  </si>
  <si>
    <t>Объект № 153</t>
  </si>
  <si>
    <t>Объект № 154</t>
  </si>
  <si>
    <t>Объект № 155</t>
  </si>
  <si>
    <t>Объект № 156</t>
  </si>
  <si>
    <t>Объект № 157</t>
  </si>
  <si>
    <t>Объект № 158</t>
  </si>
  <si>
    <t>Объект № 159</t>
  </si>
  <si>
    <t>Объект № 160</t>
  </si>
  <si>
    <t>Объект № 161</t>
  </si>
  <si>
    <t>Объект № 162</t>
  </si>
  <si>
    <t>Объект № 163</t>
  </si>
  <si>
    <t>Объект № 164</t>
  </si>
  <si>
    <t>Объект № 165</t>
  </si>
  <si>
    <t>Объект № 166</t>
  </si>
  <si>
    <t>Объект № 167</t>
  </si>
  <si>
    <t>Объект № 168</t>
  </si>
  <si>
    <t>Объект № 169</t>
  </si>
  <si>
    <t>Объект № 170</t>
  </si>
  <si>
    <t>Объект № 171</t>
  </si>
  <si>
    <t>Объект № 172</t>
  </si>
  <si>
    <t>Объект № 173</t>
  </si>
  <si>
    <t>Объект № 174</t>
  </si>
  <si>
    <t>Объект № 175</t>
  </si>
  <si>
    <t>Объект № 176</t>
  </si>
  <si>
    <t>Объект № 177</t>
  </si>
  <si>
    <t>Объект № 178</t>
  </si>
  <si>
    <t>Объект № 179</t>
  </si>
  <si>
    <t>Объект № 180</t>
  </si>
  <si>
    <t>Объект № 181</t>
  </si>
  <si>
    <t>Объект № 182</t>
  </si>
  <si>
    <t>Объект № 183</t>
  </si>
  <si>
    <t>Объект № 184</t>
  </si>
  <si>
    <t>Объект № 185</t>
  </si>
  <si>
    <t>Объект № 186</t>
  </si>
  <si>
    <t>Объект № 187</t>
  </si>
  <si>
    <t>Объект № 188</t>
  </si>
  <si>
    <t>Объект № 189</t>
  </si>
  <si>
    <t>Объект № 190</t>
  </si>
  <si>
    <t>Объект № 191</t>
  </si>
  <si>
    <t>Объект № 192</t>
  </si>
  <si>
    <t>Объект № 193</t>
  </si>
  <si>
    <t>Объект № 194</t>
  </si>
  <si>
    <t>Объект № 195</t>
  </si>
  <si>
    <t>Объект № 196</t>
  </si>
  <si>
    <t>Объект № 197</t>
  </si>
  <si>
    <t>Объект № 198</t>
  </si>
  <si>
    <t>Объект № 199</t>
  </si>
  <si>
    <t>Объект № 200</t>
  </si>
  <si>
    <t>Объект № 201</t>
  </si>
  <si>
    <t>Объект № 202</t>
  </si>
  <si>
    <t>Объект № 203</t>
  </si>
  <si>
    <t>Объект № 204</t>
  </si>
  <si>
    <t>Объект № 205</t>
  </si>
  <si>
    <t>Объект № 206</t>
  </si>
  <si>
    <t>Объект № 207</t>
  </si>
  <si>
    <t>Объект № 208</t>
  </si>
  <si>
    <t>Объект № 209</t>
  </si>
  <si>
    <t>Название точки</t>
  </si>
  <si>
    <t>Подрядчик № 1</t>
  </si>
  <si>
    <t>Подрядчики</t>
  </si>
  <si>
    <t>Подрядчик № 2</t>
  </si>
  <si>
    <t>Подрядчик № 3</t>
  </si>
  <si>
    <t>Подрядчик № 4</t>
  </si>
  <si>
    <t>Подрядчик № 5</t>
  </si>
  <si>
    <t>Подрядчик № 6</t>
  </si>
  <si>
    <t>Подрядчик № 7</t>
  </si>
  <si>
    <t>Подрядчик № 8</t>
  </si>
  <si>
    <t>Подрядчик № 9</t>
  </si>
  <si>
    <t>Подрядчик № 10</t>
  </si>
  <si>
    <t>Подрядчик № 11</t>
  </si>
  <si>
    <t>Подрядчик № 12</t>
  </si>
  <si>
    <t>дата</t>
  </si>
  <si>
    <t>праздник</t>
  </si>
  <si>
    <t xml:space="preserve"> Новогодние каникулы</t>
  </si>
  <si>
    <t xml:space="preserve"> Рождество Христово</t>
  </si>
  <si>
    <t xml:space="preserve"> День защитника Отечества;</t>
  </si>
  <si>
    <t xml:space="preserve"> Международный женский день;</t>
  </si>
  <si>
    <t>выходной</t>
  </si>
  <si>
    <t xml:space="preserve"> Праздник Весны и Труда;</t>
  </si>
  <si>
    <t xml:space="preserve"> День Победы;</t>
  </si>
  <si>
    <t xml:space="preserve"> День России;</t>
  </si>
  <si>
    <t xml:space="preserve"> День народного единства.</t>
  </si>
  <si>
    <t>Дата старта</t>
  </si>
  <si>
    <t>Дата окончания</t>
  </si>
  <si>
    <t>Кол-во раб.дней</t>
  </si>
  <si>
    <t>Общий итог</t>
  </si>
  <si>
    <t>Названия строк</t>
  </si>
  <si>
    <t>date</t>
  </si>
  <si>
    <t>Количество по полю date</t>
  </si>
  <si>
    <t xml:space="preserve"> </t>
  </si>
  <si>
    <t>среднее</t>
  </si>
  <si>
    <t>Количество по полю Название 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</si>
</sst>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textRotation="90"/>
    </xf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0" fillId="2" borderId="0" xfId="0" applyFill="1" applyAlignment="1">
      <alignment horizontal="center" vertical="center"/>
    </xf>
    <xf numFmtId="14" fontId="3" fillId="0" borderId="0" xfId="0" applyNumberFormat="1" applyFont="1"/>
    <xf numFmtId="0" fontId="3" fillId="0" borderId="0" xfId="0" applyFont="1"/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0" xfId="0" applyFill="1"/>
    <xf numFmtId="0" fontId="0" fillId="0" borderId="0" xfId="0" applyNumberFormat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1" fillId="5" borderId="13" xfId="0" applyFont="1" applyFill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</cellXfs>
  <cellStyles count="1">
    <cellStyle name="Обычный" xfId="0" builtinId="0"/>
  </cellStyles>
  <dxfs count="11">
    <dxf>
      <border>
        <vertical style="hair">
          <color auto="1"/>
        </vertical>
        <horizontal style="hair">
          <color auto="1"/>
        </horizontal>
      </border>
    </dxf>
    <dxf>
      <border>
        <vertical style="hair">
          <color auto="1"/>
        </vertical>
        <horizontal style="hair">
          <color auto="1"/>
        </horizontal>
      </border>
    </dxf>
    <dxf>
      <fill>
        <patternFill>
          <bgColor theme="9" tint="0.599963377788628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</dxf>
    <dxf>
      <numFmt numFmtId="19" formatCode="dd/mm/yyyy"/>
    </dxf>
    <dxf>
      <border>
        <vertical style="hair">
          <color auto="1"/>
        </vertical>
        <horizontal style="hair">
          <color auto="1"/>
        </horizontal>
      </border>
    </dxf>
    <dxf>
      <border>
        <vertical style="hair">
          <color auto="1"/>
        </vertical>
        <horizontal style="hair">
          <color auto="1"/>
        </horizontal>
      </border>
    </dxf>
    <dxf>
      <alignment textRotation="90"/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363.792035648148" createdVersion="8" refreshedVersion="8" minRefreshableVersion="3" recordCount="209" xr:uid="{36D6A518-3ABF-49A2-92B9-30AA70E7A0C7}">
  <cacheSource type="worksheet">
    <worksheetSource name="Таблица22"/>
  </cacheSource>
  <cacheFields count="4">
    <cacheField name="п.н." numFmtId="0">
      <sharedItems containsSemiMixedTypes="0" containsString="0" containsNumber="1" containsInteger="1" minValue="1" maxValue="209"/>
    </cacheField>
    <cacheField name="Название точки" numFmtId="0">
      <sharedItems/>
    </cacheField>
    <cacheField name="Подрядчики" numFmtId="0">
      <sharedItems count="12">
        <s v="Подрядчик № 1"/>
        <s v="Подрядчик № 2"/>
        <s v="Подрядчик № 3"/>
        <s v="Подрядчик № 4"/>
        <s v="Подрядчик № 5"/>
        <s v="Подрядчик № 6"/>
        <s v="Подрядчик № 7"/>
        <s v="Подрядчик № 8"/>
        <s v="Подрядчик № 9"/>
        <s v="Подрядчик № 10"/>
        <s v="Подрядчик № 11"/>
        <s v="Подрядчик № 12"/>
      </sharedItems>
    </cacheField>
    <cacheField name="date" numFmtId="14">
      <sharedItems containsSemiMixedTypes="0" containsNonDate="0" containsDate="1" containsString="0" minDate="2024-02-22T00:00:00" maxDate="2024-06-29T00:00:00" count="84">
        <d v="2024-04-02T00:00:00"/>
        <d v="2024-04-05T00:00:00"/>
        <d v="2024-04-10T00:00:00"/>
        <d v="2024-04-12T00:00:00"/>
        <d v="2024-04-17T00:00:00"/>
        <d v="2024-04-22T00:00:00"/>
        <d v="2024-04-24T00:00:00"/>
        <d v="2024-05-02T00:00:00"/>
        <d v="2024-05-07T00:00:00"/>
        <d v="2024-05-13T00:00:00"/>
        <d v="2024-05-16T00:00:00"/>
        <d v="2024-05-21T00:00:00"/>
        <d v="2024-05-23T00:00:00"/>
        <d v="2024-05-28T00:00:00"/>
        <d v="2024-05-31T00:00:00"/>
        <d v="2024-06-04T00:00:00"/>
        <d v="2024-06-07T00:00:00"/>
        <d v="2024-06-12T00:00:00"/>
        <d v="2024-06-17T00:00:00"/>
        <d v="2024-06-20T00:00:00"/>
        <d v="2024-06-25T00:00:00"/>
        <d v="2024-06-28T00:00:00"/>
        <d v="2024-04-15T00:00:00"/>
        <d v="2024-05-06T00:00:00"/>
        <d v="2024-05-24T00:00:00"/>
        <d v="2024-06-11T00:00:00"/>
        <d v="2024-04-25T00:00:00"/>
        <d v="2024-05-30T00:00:00"/>
        <d v="2024-04-03T00:00:00"/>
        <d v="2024-04-08T00:00:00"/>
        <d v="2024-04-23T00:00:00"/>
        <d v="2024-04-26T00:00:00"/>
        <d v="2024-05-14T00:00:00"/>
        <d v="2024-05-20T00:00:00"/>
        <d v="2024-05-29T00:00:00"/>
        <d v="2024-06-03T00:00:00"/>
        <d v="2024-06-19T00:00:00"/>
        <d v="2024-06-24T00:00:00"/>
        <d v="2024-03-29T00:00:00"/>
        <d v="2024-04-01T00:00:00"/>
        <d v="2024-04-04T00:00:00"/>
        <d v="2024-04-09T00:00:00"/>
        <d v="2024-04-11T00:00:00"/>
        <d v="2024-04-16T00:00:00"/>
        <d v="2024-04-18T00:00:00"/>
        <d v="2024-04-19T00:00:00"/>
        <d v="2024-05-03T00:00:00"/>
        <d v="2024-05-08T00:00:00"/>
        <d v="2024-05-15T00:00:00"/>
        <d v="2024-05-17T00:00:00"/>
        <d v="2024-05-22T00:00:00"/>
        <d v="2024-05-27T00:00:00"/>
        <d v="2024-06-05T00:00:00"/>
        <d v="2024-06-06T00:00:00"/>
        <d v="2024-06-10T00:00:00"/>
        <d v="2024-06-14T00:00:00"/>
        <d v="2024-06-18T00:00:00"/>
        <d v="2024-06-21T00:00:00"/>
        <d v="2024-06-26T00:00:00"/>
        <d v="2024-06-27T00:00:00"/>
        <d v="2024-03-26T00:00:00" u="1"/>
        <d v="2024-03-27T00:00:00" u="1"/>
        <d v="2024-03-28T00:00:00" u="1"/>
        <d v="2024-03-25T00:00:00" u="1"/>
        <d v="2024-03-22T00:00:00" u="1"/>
        <d v="2024-03-21T00:00:00" u="1"/>
        <d v="2024-03-20T00:00:00" u="1"/>
        <d v="2024-03-19T00:00:00" u="1"/>
        <d v="2024-03-18T00:00:00" u="1"/>
        <d v="2024-03-15T00:00:00" u="1"/>
        <d v="2024-03-14T00:00:00" u="1"/>
        <d v="2024-02-27T00:00:00" u="1"/>
        <d v="2024-02-29T00:00:00" u="1"/>
        <d v="2024-03-04T00:00:00" u="1"/>
        <d v="2024-03-06T00:00:00" u="1"/>
        <d v="2024-03-11T00:00:00" u="1"/>
        <d v="2024-03-13T00:00:00" u="1"/>
        <d v="2024-03-07T00:00:00" u="1"/>
        <d v="2024-03-01T00:00:00" u="1"/>
        <d v="2024-02-22T00:00:00" u="1"/>
        <d v="2024-02-26T00:00:00" u="1"/>
        <d v="2024-02-28T00:00:00" u="1"/>
        <d v="2024-03-05T00:00:00" u="1"/>
        <d v="2024-03-12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n v="38"/>
    <s v="Объект № 1"/>
    <x v="0"/>
    <x v="0"/>
  </r>
  <r>
    <n v="17"/>
    <s v="Объект № 2"/>
    <x v="0"/>
    <x v="1"/>
  </r>
  <r>
    <n v="18"/>
    <s v="Объект № 3"/>
    <x v="0"/>
    <x v="2"/>
  </r>
  <r>
    <n v="19"/>
    <s v="Объект № 4"/>
    <x v="0"/>
    <x v="3"/>
  </r>
  <r>
    <n v="20"/>
    <s v="Объект № 5"/>
    <x v="0"/>
    <x v="4"/>
  </r>
  <r>
    <n v="21"/>
    <s v="Объект № 6"/>
    <x v="0"/>
    <x v="5"/>
  </r>
  <r>
    <n v="22"/>
    <s v="Объект № 7"/>
    <x v="0"/>
    <x v="6"/>
  </r>
  <r>
    <n v="23"/>
    <s v="Объект № 8"/>
    <x v="0"/>
    <x v="7"/>
  </r>
  <r>
    <n v="24"/>
    <s v="Объект № 9"/>
    <x v="0"/>
    <x v="8"/>
  </r>
  <r>
    <n v="25"/>
    <s v="Объект № 10"/>
    <x v="0"/>
    <x v="9"/>
  </r>
  <r>
    <n v="33"/>
    <s v="Объект № 11"/>
    <x v="0"/>
    <x v="10"/>
  </r>
  <r>
    <n v="43"/>
    <s v="Объект № 12"/>
    <x v="0"/>
    <x v="11"/>
  </r>
  <r>
    <n v="44"/>
    <s v="Объект № 13"/>
    <x v="0"/>
    <x v="12"/>
  </r>
  <r>
    <n v="45"/>
    <s v="Объект № 14"/>
    <x v="0"/>
    <x v="13"/>
  </r>
  <r>
    <n v="49"/>
    <s v="Объект № 15"/>
    <x v="0"/>
    <x v="14"/>
  </r>
  <r>
    <n v="72"/>
    <s v="Объект № 16"/>
    <x v="0"/>
    <x v="15"/>
  </r>
  <r>
    <n v="73"/>
    <s v="Объект № 17"/>
    <x v="0"/>
    <x v="16"/>
  </r>
  <r>
    <n v="76"/>
    <s v="Объект № 18"/>
    <x v="0"/>
    <x v="17"/>
  </r>
  <r>
    <n v="106"/>
    <s v="Объект № 19"/>
    <x v="0"/>
    <x v="18"/>
  </r>
  <r>
    <n v="109"/>
    <s v="Объект № 20"/>
    <x v="0"/>
    <x v="19"/>
  </r>
  <r>
    <n v="121"/>
    <s v="Объект № 21"/>
    <x v="0"/>
    <x v="20"/>
  </r>
  <r>
    <n v="122"/>
    <s v="Объект № 22"/>
    <x v="0"/>
    <x v="21"/>
  </r>
  <r>
    <n v="65"/>
    <s v="Объект № 23"/>
    <x v="1"/>
    <x v="22"/>
  </r>
  <r>
    <n v="68"/>
    <s v="Объект № 24"/>
    <x v="1"/>
    <x v="23"/>
  </r>
  <r>
    <n v="82"/>
    <s v="Объект № 25"/>
    <x v="1"/>
    <x v="24"/>
  </r>
  <r>
    <n v="93"/>
    <s v="Объект № 26"/>
    <x v="1"/>
    <x v="25"/>
  </r>
  <r>
    <n v="193"/>
    <s v="Объект № 27"/>
    <x v="1"/>
    <x v="21"/>
  </r>
  <r>
    <n v="41"/>
    <s v="Объект № 28"/>
    <x v="2"/>
    <x v="1"/>
  </r>
  <r>
    <n v="46"/>
    <s v="Объект № 29"/>
    <x v="2"/>
    <x v="3"/>
  </r>
  <r>
    <n v="58"/>
    <s v="Объект № 30"/>
    <x v="2"/>
    <x v="5"/>
  </r>
  <r>
    <n v="59"/>
    <s v="Объект № 31"/>
    <x v="2"/>
    <x v="7"/>
  </r>
  <r>
    <n v="66"/>
    <s v="Объект № 32"/>
    <x v="2"/>
    <x v="9"/>
  </r>
  <r>
    <n v="75"/>
    <s v="Объект № 33"/>
    <x v="2"/>
    <x v="11"/>
  </r>
  <r>
    <n v="92"/>
    <s v="Объект № 34"/>
    <x v="2"/>
    <x v="13"/>
  </r>
  <r>
    <n v="94"/>
    <s v="Объект № 35"/>
    <x v="2"/>
    <x v="15"/>
  </r>
  <r>
    <n v="111"/>
    <s v="Объект № 36"/>
    <x v="2"/>
    <x v="17"/>
  </r>
  <r>
    <n v="154"/>
    <s v="Объект № 37"/>
    <x v="2"/>
    <x v="19"/>
  </r>
  <r>
    <n v="159"/>
    <s v="Объект № 38"/>
    <x v="2"/>
    <x v="21"/>
  </r>
  <r>
    <n v="69"/>
    <s v="Объект № 39"/>
    <x v="3"/>
    <x v="26"/>
  </r>
  <r>
    <n v="86"/>
    <s v="Объект № 40"/>
    <x v="3"/>
    <x v="27"/>
  </r>
  <r>
    <n v="206"/>
    <s v="Объект № 41"/>
    <x v="3"/>
    <x v="21"/>
  </r>
  <r>
    <n v="140"/>
    <s v="Объект № 42"/>
    <x v="4"/>
    <x v="26"/>
  </r>
  <r>
    <n v="143"/>
    <s v="Объект № 43"/>
    <x v="4"/>
    <x v="27"/>
  </r>
  <r>
    <n v="161"/>
    <s v="Объект № 44"/>
    <x v="4"/>
    <x v="21"/>
  </r>
  <r>
    <n v="42"/>
    <s v="Объект № 45"/>
    <x v="5"/>
    <x v="28"/>
  </r>
  <r>
    <n v="47"/>
    <s v="Объект № 46"/>
    <x v="5"/>
    <x v="29"/>
  </r>
  <r>
    <n v="57"/>
    <s v="Объект № 47"/>
    <x v="5"/>
    <x v="3"/>
  </r>
  <r>
    <n v="70"/>
    <s v="Объект № 48"/>
    <x v="5"/>
    <x v="4"/>
  </r>
  <r>
    <n v="87"/>
    <s v="Объект № 49"/>
    <x v="5"/>
    <x v="30"/>
  </r>
  <r>
    <n v="97"/>
    <s v="Объект № 50"/>
    <x v="5"/>
    <x v="31"/>
  </r>
  <r>
    <n v="108"/>
    <s v="Объект № 51"/>
    <x v="5"/>
    <x v="8"/>
  </r>
  <r>
    <n v="112"/>
    <s v="Объект № 52"/>
    <x v="5"/>
    <x v="32"/>
  </r>
  <r>
    <n v="117"/>
    <s v="Объект № 53"/>
    <x v="5"/>
    <x v="33"/>
  </r>
  <r>
    <n v="123"/>
    <s v="Объект № 54"/>
    <x v="5"/>
    <x v="12"/>
  </r>
  <r>
    <n v="148"/>
    <s v="Объект № 55"/>
    <x v="5"/>
    <x v="34"/>
  </r>
  <r>
    <n v="150"/>
    <s v="Объект № 56"/>
    <x v="5"/>
    <x v="35"/>
  </r>
  <r>
    <n v="182"/>
    <s v="Объект № 57"/>
    <x v="5"/>
    <x v="16"/>
  </r>
  <r>
    <n v="183"/>
    <s v="Объект № 58"/>
    <x v="5"/>
    <x v="17"/>
  </r>
  <r>
    <n v="188"/>
    <s v="Объект № 59"/>
    <x v="5"/>
    <x v="36"/>
  </r>
  <r>
    <n v="189"/>
    <s v="Объект № 60"/>
    <x v="5"/>
    <x v="37"/>
  </r>
  <r>
    <n v="194"/>
    <s v="Объект № 61"/>
    <x v="5"/>
    <x v="21"/>
  </r>
  <r>
    <n v="71"/>
    <s v="Объект № 62"/>
    <x v="6"/>
    <x v="10"/>
  </r>
  <r>
    <n v="176"/>
    <s v="Объект № 63"/>
    <x v="6"/>
    <x v="21"/>
  </r>
  <r>
    <n v="79"/>
    <s v="Объект № 64"/>
    <x v="7"/>
    <x v="26"/>
  </r>
  <r>
    <n v="80"/>
    <s v="Объект № 65"/>
    <x v="7"/>
    <x v="27"/>
  </r>
  <r>
    <n v="84"/>
    <s v="Объект № 66"/>
    <x v="7"/>
    <x v="21"/>
  </r>
  <r>
    <n v="29"/>
    <s v="Объект № 67"/>
    <x v="8"/>
    <x v="38"/>
  </r>
  <r>
    <n v="101"/>
    <s v="Объект № 68"/>
    <x v="8"/>
    <x v="39"/>
  </r>
  <r>
    <n v="2"/>
    <s v="Объект № 69"/>
    <x v="8"/>
    <x v="0"/>
  </r>
  <r>
    <n v="55"/>
    <s v="Объект № 70"/>
    <x v="8"/>
    <x v="0"/>
  </r>
  <r>
    <n v="11"/>
    <s v="Объект № 71"/>
    <x v="8"/>
    <x v="28"/>
  </r>
  <r>
    <n v="12"/>
    <s v="Объект № 72"/>
    <x v="8"/>
    <x v="40"/>
  </r>
  <r>
    <n v="13"/>
    <s v="Объект № 73"/>
    <x v="8"/>
    <x v="40"/>
  </r>
  <r>
    <n v="14"/>
    <s v="Объект № 74"/>
    <x v="8"/>
    <x v="1"/>
  </r>
  <r>
    <n v="15"/>
    <s v="Объект № 75"/>
    <x v="8"/>
    <x v="29"/>
  </r>
  <r>
    <n v="16"/>
    <s v="Объект № 76"/>
    <x v="8"/>
    <x v="29"/>
  </r>
  <r>
    <n v="26"/>
    <s v="Объект № 77"/>
    <x v="8"/>
    <x v="41"/>
  </r>
  <r>
    <n v="27"/>
    <s v="Объект № 78"/>
    <x v="8"/>
    <x v="2"/>
  </r>
  <r>
    <n v="28"/>
    <s v="Объект № 79"/>
    <x v="8"/>
    <x v="42"/>
  </r>
  <r>
    <n v="31"/>
    <s v="Объект № 80"/>
    <x v="8"/>
    <x v="42"/>
  </r>
  <r>
    <n v="32"/>
    <s v="Объект № 81"/>
    <x v="8"/>
    <x v="3"/>
  </r>
  <r>
    <n v="34"/>
    <s v="Объект № 82"/>
    <x v="8"/>
    <x v="22"/>
  </r>
  <r>
    <n v="35"/>
    <s v="Объект № 83"/>
    <x v="8"/>
    <x v="22"/>
  </r>
  <r>
    <n v="36"/>
    <s v="Объект № 84"/>
    <x v="8"/>
    <x v="43"/>
  </r>
  <r>
    <n v="37"/>
    <s v="Объект № 85"/>
    <x v="8"/>
    <x v="4"/>
  </r>
  <r>
    <n v="39"/>
    <s v="Объект № 86"/>
    <x v="8"/>
    <x v="4"/>
  </r>
  <r>
    <n v="1"/>
    <s v="Объект № 87"/>
    <x v="8"/>
    <x v="44"/>
  </r>
  <r>
    <n v="48"/>
    <s v="Объект № 88"/>
    <x v="8"/>
    <x v="45"/>
  </r>
  <r>
    <n v="50"/>
    <s v="Объект № 89"/>
    <x v="8"/>
    <x v="45"/>
  </r>
  <r>
    <n v="3"/>
    <s v="Объект № 90"/>
    <x v="8"/>
    <x v="5"/>
  </r>
  <r>
    <n v="40"/>
    <s v="Объект № 91"/>
    <x v="8"/>
    <x v="30"/>
  </r>
  <r>
    <n v="51"/>
    <s v="Объект № 92"/>
    <x v="8"/>
    <x v="6"/>
  </r>
  <r>
    <n v="52"/>
    <s v="Объект № 93"/>
    <x v="8"/>
    <x v="6"/>
  </r>
  <r>
    <n v="53"/>
    <s v="Объект № 94"/>
    <x v="8"/>
    <x v="26"/>
  </r>
  <r>
    <n v="56"/>
    <s v="Объект № 95"/>
    <x v="8"/>
    <x v="31"/>
  </r>
  <r>
    <n v="61"/>
    <s v="Объект № 96"/>
    <x v="8"/>
    <x v="31"/>
  </r>
  <r>
    <n v="62"/>
    <s v="Объект № 97"/>
    <x v="8"/>
    <x v="7"/>
  </r>
  <r>
    <n v="63"/>
    <s v="Объект № 98"/>
    <x v="8"/>
    <x v="46"/>
  </r>
  <r>
    <n v="67"/>
    <s v="Объект № 99"/>
    <x v="8"/>
    <x v="46"/>
  </r>
  <r>
    <n v="74"/>
    <s v="Объект № 100"/>
    <x v="8"/>
    <x v="23"/>
  </r>
  <r>
    <n v="77"/>
    <s v="Объект № 101"/>
    <x v="8"/>
    <x v="8"/>
  </r>
  <r>
    <n v="78"/>
    <s v="Объект № 102"/>
    <x v="8"/>
    <x v="8"/>
  </r>
  <r>
    <n v="81"/>
    <s v="Объект № 103"/>
    <x v="8"/>
    <x v="47"/>
  </r>
  <r>
    <n v="83"/>
    <s v="Объект № 104"/>
    <x v="8"/>
    <x v="9"/>
  </r>
  <r>
    <n v="88"/>
    <s v="Объект № 105"/>
    <x v="8"/>
    <x v="32"/>
  </r>
  <r>
    <n v="89"/>
    <s v="Объект № 106"/>
    <x v="8"/>
    <x v="32"/>
  </r>
  <r>
    <n v="90"/>
    <s v="Объект № 107"/>
    <x v="8"/>
    <x v="48"/>
  </r>
  <r>
    <n v="91"/>
    <s v="Объект № 108"/>
    <x v="8"/>
    <x v="10"/>
  </r>
  <r>
    <n v="95"/>
    <s v="Объект № 109"/>
    <x v="8"/>
    <x v="10"/>
  </r>
  <r>
    <n v="96"/>
    <s v="Объект № 110"/>
    <x v="8"/>
    <x v="49"/>
  </r>
  <r>
    <n v="98"/>
    <s v="Объект № 111"/>
    <x v="8"/>
    <x v="33"/>
  </r>
  <r>
    <n v="99"/>
    <s v="Объект № 112"/>
    <x v="8"/>
    <x v="33"/>
  </r>
  <r>
    <n v="100"/>
    <s v="Объект № 113"/>
    <x v="8"/>
    <x v="11"/>
  </r>
  <r>
    <n v="102"/>
    <s v="Объект № 114"/>
    <x v="8"/>
    <x v="50"/>
  </r>
  <r>
    <n v="103"/>
    <s v="Объект № 115"/>
    <x v="8"/>
    <x v="12"/>
  </r>
  <r>
    <n v="104"/>
    <s v="Объект № 116"/>
    <x v="8"/>
    <x v="12"/>
  </r>
  <r>
    <n v="105"/>
    <s v="Объект № 117"/>
    <x v="8"/>
    <x v="24"/>
  </r>
  <r>
    <n v="107"/>
    <s v="Объект № 118"/>
    <x v="8"/>
    <x v="51"/>
  </r>
  <r>
    <n v="110"/>
    <s v="Объект № 119"/>
    <x v="8"/>
    <x v="51"/>
  </r>
  <r>
    <n v="113"/>
    <s v="Объект № 120"/>
    <x v="8"/>
    <x v="13"/>
  </r>
  <r>
    <n v="114"/>
    <s v="Объект № 121"/>
    <x v="8"/>
    <x v="34"/>
  </r>
  <r>
    <n v="115"/>
    <s v="Объект № 122"/>
    <x v="8"/>
    <x v="34"/>
  </r>
  <r>
    <n v="116"/>
    <s v="Объект № 123"/>
    <x v="8"/>
    <x v="27"/>
  </r>
  <r>
    <n v="118"/>
    <s v="Объект № 124"/>
    <x v="8"/>
    <x v="14"/>
  </r>
  <r>
    <n v="119"/>
    <s v="Объект № 125"/>
    <x v="8"/>
    <x v="14"/>
  </r>
  <r>
    <n v="120"/>
    <s v="Объект № 126"/>
    <x v="8"/>
    <x v="35"/>
  </r>
  <r>
    <n v="135"/>
    <s v="Объект № 127"/>
    <x v="8"/>
    <x v="15"/>
  </r>
  <r>
    <n v="136"/>
    <s v="Объект № 128"/>
    <x v="8"/>
    <x v="52"/>
  </r>
  <r>
    <n v="138"/>
    <s v="Объект № 129"/>
    <x v="8"/>
    <x v="52"/>
  </r>
  <r>
    <n v="139"/>
    <s v="Объект № 130"/>
    <x v="8"/>
    <x v="53"/>
  </r>
  <r>
    <n v="141"/>
    <s v="Объект № 131"/>
    <x v="8"/>
    <x v="16"/>
  </r>
  <r>
    <n v="145"/>
    <s v="Объект № 132"/>
    <x v="8"/>
    <x v="16"/>
  </r>
  <r>
    <n v="147"/>
    <s v="Объект № 133"/>
    <x v="8"/>
    <x v="54"/>
  </r>
  <r>
    <n v="177"/>
    <s v="Объект № 134"/>
    <x v="8"/>
    <x v="25"/>
  </r>
  <r>
    <n v="179"/>
    <s v="Объект № 135"/>
    <x v="8"/>
    <x v="25"/>
  </r>
  <r>
    <n v="180"/>
    <s v="Объект № 136"/>
    <x v="8"/>
    <x v="17"/>
  </r>
  <r>
    <n v="184"/>
    <s v="Объект № 137"/>
    <x v="8"/>
    <x v="55"/>
  </r>
  <r>
    <n v="185"/>
    <s v="Объект № 138"/>
    <x v="8"/>
    <x v="55"/>
  </r>
  <r>
    <n v="186"/>
    <s v="Объект № 139"/>
    <x v="8"/>
    <x v="18"/>
  </r>
  <r>
    <n v="190"/>
    <s v="Объект № 140"/>
    <x v="8"/>
    <x v="56"/>
  </r>
  <r>
    <n v="192"/>
    <s v="Объект № 141"/>
    <x v="8"/>
    <x v="36"/>
  </r>
  <r>
    <n v="195"/>
    <s v="Объект № 142"/>
    <x v="8"/>
    <x v="36"/>
  </r>
  <r>
    <n v="196"/>
    <s v="Объект № 143"/>
    <x v="8"/>
    <x v="19"/>
  </r>
  <r>
    <n v="197"/>
    <s v="Объект № 144"/>
    <x v="8"/>
    <x v="57"/>
  </r>
  <r>
    <n v="198"/>
    <s v="Объект № 145"/>
    <x v="8"/>
    <x v="57"/>
  </r>
  <r>
    <n v="201"/>
    <s v="Объект № 146"/>
    <x v="8"/>
    <x v="37"/>
  </r>
  <r>
    <n v="203"/>
    <s v="Объект № 147"/>
    <x v="8"/>
    <x v="20"/>
  </r>
  <r>
    <n v="204"/>
    <s v="Объект № 148"/>
    <x v="8"/>
    <x v="20"/>
  </r>
  <r>
    <n v="205"/>
    <s v="Объект № 149"/>
    <x v="8"/>
    <x v="58"/>
  </r>
  <r>
    <n v="208"/>
    <s v="Объект № 150"/>
    <x v="8"/>
    <x v="59"/>
  </r>
  <r>
    <n v="209"/>
    <s v="Объект № 151"/>
    <x v="8"/>
    <x v="21"/>
  </r>
  <r>
    <n v="4"/>
    <s v="Объект № 152"/>
    <x v="9"/>
    <x v="1"/>
  </r>
  <r>
    <n v="5"/>
    <s v="Объект № 153"/>
    <x v="9"/>
    <x v="22"/>
  </r>
  <r>
    <n v="6"/>
    <s v="Объект № 154"/>
    <x v="9"/>
    <x v="30"/>
  </r>
  <r>
    <n v="7"/>
    <s v="Объект № 155"/>
    <x v="9"/>
    <x v="23"/>
  </r>
  <r>
    <n v="8"/>
    <s v="Объект № 156"/>
    <x v="9"/>
    <x v="10"/>
  </r>
  <r>
    <n v="9"/>
    <s v="Объект № 157"/>
    <x v="9"/>
    <x v="24"/>
  </r>
  <r>
    <n v="10"/>
    <s v="Объект № 158"/>
    <x v="9"/>
    <x v="35"/>
  </r>
  <r>
    <n v="137"/>
    <s v="Объект № 159"/>
    <x v="9"/>
    <x v="25"/>
  </r>
  <r>
    <n v="142"/>
    <s v="Объект № 160"/>
    <x v="9"/>
    <x v="19"/>
  </r>
  <r>
    <n v="181"/>
    <s v="Объект № 161"/>
    <x v="9"/>
    <x v="21"/>
  </r>
  <r>
    <n v="30"/>
    <s v="Объект № 162"/>
    <x v="10"/>
    <x v="1"/>
  </r>
  <r>
    <n v="54"/>
    <s v="Объект № 163"/>
    <x v="10"/>
    <x v="22"/>
  </r>
  <r>
    <n v="60"/>
    <s v="Объект № 164"/>
    <x v="10"/>
    <x v="30"/>
  </r>
  <r>
    <n v="64"/>
    <s v="Объект № 165"/>
    <x v="10"/>
    <x v="23"/>
  </r>
  <r>
    <n v="85"/>
    <s v="Объект № 166"/>
    <x v="10"/>
    <x v="10"/>
  </r>
  <r>
    <n v="149"/>
    <s v="Объект № 167"/>
    <x v="10"/>
    <x v="24"/>
  </r>
  <r>
    <n v="152"/>
    <s v="Объект № 168"/>
    <x v="10"/>
    <x v="35"/>
  </r>
  <r>
    <n v="153"/>
    <s v="Объект № 169"/>
    <x v="10"/>
    <x v="25"/>
  </r>
  <r>
    <n v="155"/>
    <s v="Объект № 170"/>
    <x v="10"/>
    <x v="19"/>
  </r>
  <r>
    <n v="160"/>
    <s v="Объект № 171"/>
    <x v="10"/>
    <x v="21"/>
  </r>
  <r>
    <n v="128"/>
    <s v="Объект № 172"/>
    <x v="11"/>
    <x v="39"/>
  </r>
  <r>
    <n v="129"/>
    <s v="Объект № 173"/>
    <x v="11"/>
    <x v="28"/>
  </r>
  <r>
    <n v="130"/>
    <s v="Объект № 174"/>
    <x v="11"/>
    <x v="40"/>
  </r>
  <r>
    <n v="131"/>
    <s v="Объект № 175"/>
    <x v="11"/>
    <x v="29"/>
  </r>
  <r>
    <n v="132"/>
    <s v="Объект № 176"/>
    <x v="11"/>
    <x v="41"/>
  </r>
  <r>
    <n v="133"/>
    <s v="Объект № 177"/>
    <x v="11"/>
    <x v="42"/>
  </r>
  <r>
    <n v="165"/>
    <s v="Объект № 178"/>
    <x v="11"/>
    <x v="3"/>
  </r>
  <r>
    <n v="169"/>
    <s v="Объект № 179"/>
    <x v="11"/>
    <x v="43"/>
  </r>
  <r>
    <n v="171"/>
    <s v="Объект № 180"/>
    <x v="11"/>
    <x v="4"/>
  </r>
  <r>
    <n v="172"/>
    <s v="Объект № 181"/>
    <x v="11"/>
    <x v="45"/>
  </r>
  <r>
    <n v="173"/>
    <s v="Объект № 182"/>
    <x v="11"/>
    <x v="30"/>
  </r>
  <r>
    <n v="174"/>
    <s v="Объект № 183"/>
    <x v="11"/>
    <x v="6"/>
  </r>
  <r>
    <n v="199"/>
    <s v="Объект № 184"/>
    <x v="11"/>
    <x v="31"/>
  </r>
  <r>
    <n v="158"/>
    <s v="Объект № 185"/>
    <x v="11"/>
    <x v="7"/>
  </r>
  <r>
    <n v="157"/>
    <s v="Объект № 186"/>
    <x v="11"/>
    <x v="23"/>
  </r>
  <r>
    <n v="151"/>
    <s v="Объект № 187"/>
    <x v="11"/>
    <x v="8"/>
  </r>
  <r>
    <n v="156"/>
    <s v="Объект № 188"/>
    <x v="11"/>
    <x v="9"/>
  </r>
  <r>
    <n v="146"/>
    <s v="Объект № 189"/>
    <x v="11"/>
    <x v="32"/>
  </r>
  <r>
    <n v="144"/>
    <s v="Объект № 190"/>
    <x v="11"/>
    <x v="10"/>
  </r>
  <r>
    <n v="134"/>
    <s v="Объект № 191"/>
    <x v="11"/>
    <x v="33"/>
  </r>
  <r>
    <n v="124"/>
    <s v="Объект № 192"/>
    <x v="11"/>
    <x v="11"/>
  </r>
  <r>
    <n v="162"/>
    <s v="Объект № 193"/>
    <x v="11"/>
    <x v="12"/>
  </r>
  <r>
    <n v="125"/>
    <s v="Объект № 194"/>
    <x v="11"/>
    <x v="24"/>
  </r>
  <r>
    <n v="163"/>
    <s v="Объект № 195"/>
    <x v="11"/>
    <x v="13"/>
  </r>
  <r>
    <n v="126"/>
    <s v="Объект № 196"/>
    <x v="11"/>
    <x v="34"/>
  </r>
  <r>
    <n v="164"/>
    <s v="Объект № 197"/>
    <x v="11"/>
    <x v="14"/>
  </r>
  <r>
    <n v="127"/>
    <s v="Объект № 198"/>
    <x v="11"/>
    <x v="35"/>
  </r>
  <r>
    <n v="166"/>
    <s v="Объект № 199"/>
    <x v="11"/>
    <x v="52"/>
  </r>
  <r>
    <n v="167"/>
    <s v="Объект № 200"/>
    <x v="11"/>
    <x v="16"/>
  </r>
  <r>
    <n v="191"/>
    <s v="Объект № 201"/>
    <x v="11"/>
    <x v="54"/>
  </r>
  <r>
    <n v="168"/>
    <s v="Объект № 202"/>
    <x v="11"/>
    <x v="17"/>
  </r>
  <r>
    <n v="200"/>
    <s v="Объект № 203"/>
    <x v="11"/>
    <x v="55"/>
  </r>
  <r>
    <n v="170"/>
    <s v="Объект № 204"/>
    <x v="11"/>
    <x v="56"/>
  </r>
  <r>
    <n v="202"/>
    <s v="Объект № 205"/>
    <x v="11"/>
    <x v="36"/>
  </r>
  <r>
    <n v="175"/>
    <s v="Объект № 206"/>
    <x v="11"/>
    <x v="57"/>
  </r>
  <r>
    <n v="207"/>
    <s v="Объект № 207"/>
    <x v="11"/>
    <x v="37"/>
  </r>
  <r>
    <n v="178"/>
    <s v="Объект № 208"/>
    <x v="11"/>
    <x v="58"/>
  </r>
  <r>
    <n v="187"/>
    <s v="Объект № 209"/>
    <x v="11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5A0C37-313B-438C-9DA5-7140BB3D4E50}" name="Сводная таблица2" cacheId="45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colHeaderCaption=" ">
  <location ref="L21:M34" firstHeaderRow="1" firstDataRow="1" firstDataCol="1"/>
  <pivotFields count="4">
    <pivotField showAll="0"/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 sortType="ascending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Количество по полю Название точки" fld="1" subtotal="count" baseField="0" baseItem="0"/>
  </dataFields>
  <formats count="2">
    <format dxfId="0">
      <pivotArea collapsedLevelsAreSubtotals="1" fieldPosition="0">
        <references count="1">
          <reference field="2" count="0"/>
        </references>
      </pivotArea>
    </format>
    <format dxfId="1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F464CA-54C7-49F9-A105-436D61067B99}" name="Сводная таблица1" cacheId="45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colHeaderCaption=" ">
  <location ref="L2:BU16" firstHeaderRow="1" firstDataRow="2" firstDataCol="1"/>
  <pivotFields count="4"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dataField="1" numFmtId="14" showAll="0" sortType="ascending">
      <items count="85">
        <item m="1" x="79"/>
        <item m="1" x="80"/>
        <item m="1" x="71"/>
        <item m="1" x="81"/>
        <item m="1" x="72"/>
        <item m="1" x="78"/>
        <item m="1" x="73"/>
        <item m="1" x="82"/>
        <item m="1" x="74"/>
        <item m="1" x="77"/>
        <item m="1" x="75"/>
        <item m="1" x="83"/>
        <item m="1" x="76"/>
        <item m="1" x="70"/>
        <item m="1" x="69"/>
        <item m="1" x="68"/>
        <item m="1" x="67"/>
        <item m="1" x="66"/>
        <item m="1" x="65"/>
        <item m="1" x="64"/>
        <item m="1" x="63"/>
        <item m="1" x="60"/>
        <item m="1" x="61"/>
        <item m="1" x="62"/>
        <item x="38"/>
        <item x="39"/>
        <item x="0"/>
        <item x="28"/>
        <item x="40"/>
        <item x="1"/>
        <item x="29"/>
        <item x="41"/>
        <item x="2"/>
        <item x="42"/>
        <item x="3"/>
        <item x="22"/>
        <item x="43"/>
        <item x="4"/>
        <item x="44"/>
        <item x="45"/>
        <item x="5"/>
        <item x="30"/>
        <item x="6"/>
        <item x="26"/>
        <item x="31"/>
        <item x="7"/>
        <item x="46"/>
        <item x="23"/>
        <item x="8"/>
        <item x="47"/>
        <item x="9"/>
        <item x="32"/>
        <item x="48"/>
        <item x="10"/>
        <item x="49"/>
        <item x="33"/>
        <item x="11"/>
        <item x="50"/>
        <item x="12"/>
        <item x="24"/>
        <item x="51"/>
        <item x="13"/>
        <item x="34"/>
        <item x="27"/>
        <item x="14"/>
        <item x="35"/>
        <item x="15"/>
        <item x="52"/>
        <item x="53"/>
        <item x="16"/>
        <item x="54"/>
        <item x="25"/>
        <item x="17"/>
        <item x="55"/>
        <item x="18"/>
        <item x="56"/>
        <item x="36"/>
        <item x="19"/>
        <item x="57"/>
        <item x="37"/>
        <item x="20"/>
        <item x="58"/>
        <item x="59"/>
        <item x="21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61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 t="grand">
      <x/>
    </i>
  </colItems>
  <dataFields count="1">
    <dataField name="Количество по полю date" fld="3" subtotal="count" baseField="0" baseItem="0"/>
  </dataFields>
  <formats count="3">
    <format dxfId="9">
      <pivotArea dataOnly="0" labelOnly="1" fieldPosition="0">
        <references count="1">
          <reference field="3" count="0"/>
        </references>
      </pivotArea>
    </format>
    <format dxfId="8">
      <pivotArea collapsedLevelsAreSubtotals="1" fieldPosition="0">
        <references count="1">
          <reference field="2" count="0"/>
        </references>
      </pivotArea>
    </format>
    <format dxfId="7">
      <pivotArea dataOnly="0" labelOnly="1" fieldPosition="0">
        <references count="1">
          <reference field="2" count="0"/>
        </references>
      </pivotArea>
    </format>
  </format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  <reference field="3" count="59" selected="0"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C88AA1-9D86-468F-8EB6-5ACC2178032F}" name="Таблица22" displayName="Таблица22" ref="A4:D213" totalsRowShown="0">
  <autoFilter ref="A4:D213" xr:uid="{0EC88AA1-9D86-468F-8EB6-5ACC2178032F}"/>
  <sortState xmlns:xlrd2="http://schemas.microsoft.com/office/spreadsheetml/2017/richdata2" ref="A5:C213">
    <sortCondition ref="C4:C213"/>
  </sortState>
  <tableColumns count="4">
    <tableColumn id="1" xr3:uid="{41773466-C38B-4D5C-86C9-13F7A7B0E8E6}" name="п.н."/>
    <tableColumn id="2" xr3:uid="{48FBB7CC-85C5-48A4-B950-3D83914A18B4}" name="Название точки"/>
    <tableColumn id="6" xr3:uid="{1F3B164F-C074-4E44-9BE5-76FBB5B220E6}" name="Подрядчики"/>
    <tableColumn id="4" xr3:uid="{FE0897CC-6E3C-4FCA-BC73-9D82F6CFA71B}" name="date" dataDxfId="6">
      <calculatedColumnFormula>WORKDAY(VLOOKUP(Таблица22[[#This Row],[Подрядчики]],$G$5:$J$16,2,0),COUNTIF($C$4:C5,Таблица22[[#This Row],[Подрядчики]])/COUNTIF(Таблица22[Подрядчики],Таблица22[[#This Row],[Подрядчики]])*VLOOKUP(Таблица22[[#This Row],[Подрядчики]],$G$5:$J$16,4,0)-1,праздники[дата])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74A7ED-E5C2-424B-8D72-EFF4FC3B22C2}" name="праздники" displayName="праздники" ref="F21:G40" totalsRowShown="0" dataDxfId="5">
  <autoFilter ref="F21:G40" xr:uid="{0874A7ED-E5C2-424B-8D72-EFF4FC3B22C2}"/>
  <sortState xmlns:xlrd2="http://schemas.microsoft.com/office/spreadsheetml/2017/richdata2" ref="F22:G40">
    <sortCondition ref="F30:F49"/>
  </sortState>
  <tableColumns count="2">
    <tableColumn id="1" xr3:uid="{432F870E-A26A-4563-9AD4-7560E518D7B7}" name="дата" dataDxfId="4"/>
    <tableColumn id="2" xr3:uid="{1F9CD968-0AC4-4EDD-81A5-D1F47EE2FE06}" name="праздник" dataDxfId="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30C2-6F7E-47AA-8158-8308BFE81576}">
  <dimension ref="A1:BU213"/>
  <sheetViews>
    <sheetView showGridLines="0" tabSelected="1" topLeftCell="G17" workbookViewId="0">
      <selection activeCell="K36" sqref="K36:Q51"/>
    </sheetView>
  </sheetViews>
  <sheetFormatPr defaultRowHeight="15" x14ac:dyDescent="0.25"/>
  <cols>
    <col min="2" max="2" width="17.5703125" bestFit="1" customWidth="1"/>
    <col min="3" max="3" width="22.85546875" bestFit="1" customWidth="1"/>
    <col min="4" max="4" width="10.140625" style="1" bestFit="1" customWidth="1"/>
    <col min="5" max="5" width="10.140625" style="1" customWidth="1"/>
    <col min="6" max="6" width="10.140625" bestFit="1" customWidth="1"/>
    <col min="7" max="7" width="23.85546875" bestFit="1" customWidth="1"/>
    <col min="8" max="8" width="11.42578125" bestFit="1" customWidth="1"/>
    <col min="9" max="9" width="12.85546875" bestFit="1" customWidth="1"/>
    <col min="10" max="10" width="16" customWidth="1"/>
    <col min="11" max="11" width="8.42578125" customWidth="1"/>
    <col min="12" max="12" width="24.5703125" bestFit="1" customWidth="1"/>
    <col min="13" max="72" width="3.7109375" bestFit="1" customWidth="1"/>
    <col min="73" max="73" width="11.85546875" bestFit="1" customWidth="1"/>
    <col min="74" max="80" width="4.5703125" customWidth="1"/>
    <col min="81" max="89" width="3.5703125" bestFit="1" customWidth="1"/>
    <col min="90" max="100" width="4.5703125" customWidth="1"/>
    <col min="101" max="105" width="10.140625" bestFit="1" customWidth="1"/>
    <col min="106" max="106" width="11.85546875" bestFit="1" customWidth="1"/>
    <col min="107" max="112" width="10.140625" bestFit="1" customWidth="1"/>
    <col min="113" max="113" width="9.28515625" bestFit="1" customWidth="1"/>
    <col min="114" max="114" width="10.5703125" bestFit="1" customWidth="1"/>
    <col min="115" max="115" width="9.5703125" bestFit="1" customWidth="1"/>
    <col min="116" max="116" width="11.85546875" bestFit="1" customWidth="1"/>
  </cols>
  <sheetData>
    <row r="1" spans="1:73" x14ac:dyDescent="0.25">
      <c r="H1" s="6" t="s">
        <v>235</v>
      </c>
      <c r="I1" s="6" t="s">
        <v>236</v>
      </c>
    </row>
    <row r="2" spans="1:73" x14ac:dyDescent="0.25">
      <c r="H2" s="1">
        <v>45383</v>
      </c>
      <c r="I2" s="1">
        <v>45473</v>
      </c>
      <c r="L2" s="2" t="s">
        <v>241</v>
      </c>
      <c r="M2" s="2" t="s">
        <v>242</v>
      </c>
    </row>
    <row r="3" spans="1:73" ht="89.25" customHeight="1" x14ac:dyDescent="0.25">
      <c r="L3" s="2" t="s">
        <v>239</v>
      </c>
      <c r="M3" s="4">
        <v>45380</v>
      </c>
      <c r="N3" s="4">
        <v>45383</v>
      </c>
      <c r="O3" s="4">
        <v>45384</v>
      </c>
      <c r="P3" s="4">
        <v>45385</v>
      </c>
      <c r="Q3" s="4">
        <v>45386</v>
      </c>
      <c r="R3" s="4">
        <v>45387</v>
      </c>
      <c r="S3" s="4">
        <v>45390</v>
      </c>
      <c r="T3" s="4">
        <v>45391</v>
      </c>
      <c r="U3" s="4">
        <v>45392</v>
      </c>
      <c r="V3" s="4">
        <v>45393</v>
      </c>
      <c r="W3" s="4">
        <v>45394</v>
      </c>
      <c r="X3" s="4">
        <v>45397</v>
      </c>
      <c r="Y3" s="4">
        <v>45398</v>
      </c>
      <c r="Z3" s="4">
        <v>45399</v>
      </c>
      <c r="AA3" s="4">
        <v>45400</v>
      </c>
      <c r="AB3" s="4">
        <v>45401</v>
      </c>
      <c r="AC3" s="4">
        <v>45404</v>
      </c>
      <c r="AD3" s="4">
        <v>45405</v>
      </c>
      <c r="AE3" s="4">
        <v>45406</v>
      </c>
      <c r="AF3" s="4">
        <v>45407</v>
      </c>
      <c r="AG3" s="4">
        <v>45408</v>
      </c>
      <c r="AH3" s="4">
        <v>45414</v>
      </c>
      <c r="AI3" s="4">
        <v>45415</v>
      </c>
      <c r="AJ3" s="4">
        <v>45418</v>
      </c>
      <c r="AK3" s="4">
        <v>45419</v>
      </c>
      <c r="AL3" s="4">
        <v>45420</v>
      </c>
      <c r="AM3" s="4">
        <v>45425</v>
      </c>
      <c r="AN3" s="4">
        <v>45426</v>
      </c>
      <c r="AO3" s="4">
        <v>45427</v>
      </c>
      <c r="AP3" s="4">
        <v>45428</v>
      </c>
      <c r="AQ3" s="4">
        <v>45429</v>
      </c>
      <c r="AR3" s="4">
        <v>45432</v>
      </c>
      <c r="AS3" s="4">
        <v>45433</v>
      </c>
      <c r="AT3" s="4">
        <v>45434</v>
      </c>
      <c r="AU3" s="4">
        <v>45435</v>
      </c>
      <c r="AV3" s="4">
        <v>45436</v>
      </c>
      <c r="AW3" s="4">
        <v>45439</v>
      </c>
      <c r="AX3" s="4">
        <v>45440</v>
      </c>
      <c r="AY3" s="4">
        <v>45441</v>
      </c>
      <c r="AZ3" s="4">
        <v>45442</v>
      </c>
      <c r="BA3" s="4">
        <v>45443</v>
      </c>
      <c r="BB3" s="4">
        <v>45446</v>
      </c>
      <c r="BC3" s="4">
        <v>45447</v>
      </c>
      <c r="BD3" s="4">
        <v>45448</v>
      </c>
      <c r="BE3" s="4">
        <v>45449</v>
      </c>
      <c r="BF3" s="4">
        <v>45450</v>
      </c>
      <c r="BG3" s="4">
        <v>45453</v>
      </c>
      <c r="BH3" s="4">
        <v>45454</v>
      </c>
      <c r="BI3" s="4">
        <v>45455</v>
      </c>
      <c r="BJ3" s="4">
        <v>45457</v>
      </c>
      <c r="BK3" s="4">
        <v>45460</v>
      </c>
      <c r="BL3" s="4">
        <v>45461</v>
      </c>
      <c r="BM3" s="4">
        <v>45462</v>
      </c>
      <c r="BN3" s="4">
        <v>45463</v>
      </c>
      <c r="BO3" s="4">
        <v>45464</v>
      </c>
      <c r="BP3" s="4">
        <v>45467</v>
      </c>
      <c r="BQ3" s="4">
        <v>45468</v>
      </c>
      <c r="BR3" s="4">
        <v>45469</v>
      </c>
      <c r="BS3" s="4">
        <v>45470</v>
      </c>
      <c r="BT3" s="4">
        <v>45471</v>
      </c>
      <c r="BU3" s="1" t="s">
        <v>238</v>
      </c>
    </row>
    <row r="4" spans="1:73" x14ac:dyDescent="0.25">
      <c r="A4" t="s">
        <v>0</v>
      </c>
      <c r="B4" t="s">
        <v>210</v>
      </c>
      <c r="C4" t="s">
        <v>212</v>
      </c>
      <c r="D4" s="1" t="s">
        <v>240</v>
      </c>
      <c r="G4" s="5"/>
      <c r="H4" s="6" t="s">
        <v>235</v>
      </c>
      <c r="I4" s="6" t="s">
        <v>236</v>
      </c>
      <c r="J4" s="6" t="s">
        <v>237</v>
      </c>
      <c r="K4" s="11"/>
      <c r="L4" s="13" t="s">
        <v>211</v>
      </c>
      <c r="M4" s="22"/>
      <c r="N4" s="23"/>
      <c r="O4" s="23">
        <v>1</v>
      </c>
      <c r="P4" s="23"/>
      <c r="Q4" s="23"/>
      <c r="R4" s="23">
        <v>1</v>
      </c>
      <c r="S4" s="23"/>
      <c r="T4" s="23"/>
      <c r="U4" s="23">
        <v>1</v>
      </c>
      <c r="V4" s="23"/>
      <c r="W4" s="23">
        <v>1</v>
      </c>
      <c r="X4" s="23"/>
      <c r="Y4" s="23"/>
      <c r="Z4" s="23">
        <v>1</v>
      </c>
      <c r="AA4" s="23"/>
      <c r="AB4" s="23"/>
      <c r="AC4" s="23">
        <v>1</v>
      </c>
      <c r="AD4" s="23"/>
      <c r="AE4" s="23">
        <v>1</v>
      </c>
      <c r="AF4" s="23"/>
      <c r="AG4" s="23"/>
      <c r="AH4" s="23">
        <v>1</v>
      </c>
      <c r="AI4" s="23"/>
      <c r="AJ4" s="23"/>
      <c r="AK4" s="23">
        <v>1</v>
      </c>
      <c r="AL4" s="23"/>
      <c r="AM4" s="23">
        <v>1</v>
      </c>
      <c r="AN4" s="23"/>
      <c r="AO4" s="23"/>
      <c r="AP4" s="23">
        <v>1</v>
      </c>
      <c r="AQ4" s="23"/>
      <c r="AR4" s="23"/>
      <c r="AS4" s="23">
        <v>1</v>
      </c>
      <c r="AT4" s="23"/>
      <c r="AU4" s="23">
        <v>1</v>
      </c>
      <c r="AV4" s="23"/>
      <c r="AW4" s="23"/>
      <c r="AX4" s="23">
        <v>1</v>
      </c>
      <c r="AY4" s="23"/>
      <c r="AZ4" s="23"/>
      <c r="BA4" s="23">
        <v>1</v>
      </c>
      <c r="BB4" s="23"/>
      <c r="BC4" s="23">
        <v>1</v>
      </c>
      <c r="BD4" s="23"/>
      <c r="BE4" s="23"/>
      <c r="BF4" s="23">
        <v>1</v>
      </c>
      <c r="BG4" s="23"/>
      <c r="BH4" s="23"/>
      <c r="BI4" s="23">
        <v>1</v>
      </c>
      <c r="BJ4" s="23"/>
      <c r="BK4" s="23">
        <v>1</v>
      </c>
      <c r="BL4" s="23"/>
      <c r="BM4" s="23"/>
      <c r="BN4" s="23">
        <v>1</v>
      </c>
      <c r="BO4" s="23"/>
      <c r="BP4" s="23"/>
      <c r="BQ4" s="23">
        <v>1</v>
      </c>
      <c r="BR4" s="23"/>
      <c r="BS4" s="23"/>
      <c r="BT4" s="23">
        <v>1</v>
      </c>
      <c r="BU4" s="24">
        <v>22</v>
      </c>
    </row>
    <row r="5" spans="1:73" x14ac:dyDescent="0.25">
      <c r="A5">
        <v>38</v>
      </c>
      <c r="B5" t="s">
        <v>1</v>
      </c>
      <c r="C5" t="s">
        <v>211</v>
      </c>
      <c r="D5" s="1">
        <f>WORKDAY(VLOOKUP(Таблица22[[#This Row],[Подрядчики]],$G$5:$J$16,2,0),COUNTIF($C$4:C5,Таблица22[[#This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45384</v>
      </c>
      <c r="G5" s="5" t="str" cm="1">
        <f t="array" ref="G5:G16">_xlfn.UNIQUE(Таблица22[Подрядчики])</f>
        <v>Подрядчик № 1</v>
      </c>
      <c r="H5" s="7">
        <f>$H$2</f>
        <v>45383</v>
      </c>
      <c r="I5" s="7">
        <f t="shared" ref="I5:I16" si="0">$I$2</f>
        <v>45473</v>
      </c>
      <c r="J5" s="8">
        <f>NETWORKDAYS.INTL(H5,I5,1,праздники[дата])</f>
        <v>59</v>
      </c>
      <c r="K5" s="12"/>
      <c r="L5" s="14" t="s">
        <v>213</v>
      </c>
      <c r="M5" s="25"/>
      <c r="N5" s="26"/>
      <c r="O5" s="26"/>
      <c r="P5" s="26"/>
      <c r="Q5" s="26"/>
      <c r="R5" s="26"/>
      <c r="S5" s="26"/>
      <c r="T5" s="26"/>
      <c r="U5" s="26"/>
      <c r="V5" s="26"/>
      <c r="W5" s="26"/>
      <c r="X5" s="26">
        <v>1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>
        <v>1</v>
      </c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>
        <v>1</v>
      </c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>
        <v>1</v>
      </c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>
        <v>1</v>
      </c>
      <c r="BU5" s="27">
        <v>5</v>
      </c>
    </row>
    <row r="6" spans="1:73" x14ac:dyDescent="0.25">
      <c r="A6">
        <v>17</v>
      </c>
      <c r="B6" t="s">
        <v>2</v>
      </c>
      <c r="C6" t="s">
        <v>211</v>
      </c>
      <c r="D6" s="1">
        <f>WORKDAY(VLOOKUP(Таблица22[[#This Row],[Подрядчики]],$G$5:$J$16,2,0),COUNTIF($C$4:C6,Таблица22[[#This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45387</v>
      </c>
      <c r="G6" s="5" t="str">
        <v>Подрядчик № 2</v>
      </c>
      <c r="H6" s="7">
        <f t="shared" ref="H6:H16" si="1">$H$2</f>
        <v>45383</v>
      </c>
      <c r="I6" s="7">
        <f t="shared" si="0"/>
        <v>45473</v>
      </c>
      <c r="J6" s="8">
        <f>NETWORKDAYS.INTL(H6,I6,1,праздники[дата])</f>
        <v>59</v>
      </c>
      <c r="K6" s="12"/>
      <c r="L6" s="14" t="s">
        <v>214</v>
      </c>
      <c r="M6" s="25"/>
      <c r="N6" s="26"/>
      <c r="O6" s="26"/>
      <c r="P6" s="26"/>
      <c r="Q6" s="26"/>
      <c r="R6" s="26">
        <v>1</v>
      </c>
      <c r="S6" s="26"/>
      <c r="T6" s="26"/>
      <c r="U6" s="26"/>
      <c r="V6" s="26"/>
      <c r="W6" s="26">
        <v>1</v>
      </c>
      <c r="X6" s="26"/>
      <c r="Y6" s="26"/>
      <c r="Z6" s="26"/>
      <c r="AA6" s="26"/>
      <c r="AB6" s="26"/>
      <c r="AC6" s="26">
        <v>1</v>
      </c>
      <c r="AD6" s="26"/>
      <c r="AE6" s="26"/>
      <c r="AF6" s="26"/>
      <c r="AG6" s="26"/>
      <c r="AH6" s="26">
        <v>1</v>
      </c>
      <c r="AI6" s="26"/>
      <c r="AJ6" s="26"/>
      <c r="AK6" s="26"/>
      <c r="AL6" s="26"/>
      <c r="AM6" s="26">
        <v>1</v>
      </c>
      <c r="AN6" s="26"/>
      <c r="AO6" s="26"/>
      <c r="AP6" s="26"/>
      <c r="AQ6" s="26"/>
      <c r="AR6" s="26"/>
      <c r="AS6" s="26">
        <v>1</v>
      </c>
      <c r="AT6" s="26"/>
      <c r="AU6" s="26"/>
      <c r="AV6" s="26"/>
      <c r="AW6" s="26"/>
      <c r="AX6" s="26">
        <v>1</v>
      </c>
      <c r="AY6" s="26"/>
      <c r="AZ6" s="26"/>
      <c r="BA6" s="26"/>
      <c r="BB6" s="26"/>
      <c r="BC6" s="26">
        <v>1</v>
      </c>
      <c r="BD6" s="26"/>
      <c r="BE6" s="26"/>
      <c r="BF6" s="26"/>
      <c r="BG6" s="26"/>
      <c r="BH6" s="26"/>
      <c r="BI6" s="26">
        <v>1</v>
      </c>
      <c r="BJ6" s="26"/>
      <c r="BK6" s="26"/>
      <c r="BL6" s="26"/>
      <c r="BM6" s="26"/>
      <c r="BN6" s="26">
        <v>1</v>
      </c>
      <c r="BO6" s="26"/>
      <c r="BP6" s="26"/>
      <c r="BQ6" s="26"/>
      <c r="BR6" s="26"/>
      <c r="BS6" s="26"/>
      <c r="BT6" s="26">
        <v>1</v>
      </c>
      <c r="BU6" s="27">
        <v>11</v>
      </c>
    </row>
    <row r="7" spans="1:73" x14ac:dyDescent="0.25">
      <c r="A7">
        <v>18</v>
      </c>
      <c r="B7" t="s">
        <v>3</v>
      </c>
      <c r="C7" t="s">
        <v>211</v>
      </c>
      <c r="D7" s="1">
        <f>WORKDAY(VLOOKUP(Таблица22[[#This Row],[Подрядчики]],$G$5:$J$16,2,0),COUNTIF($C$4:C7,Таблица22[[#This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45392</v>
      </c>
      <c r="G7" s="5" t="str">
        <v>Подрядчик № 3</v>
      </c>
      <c r="H7" s="7">
        <f t="shared" si="1"/>
        <v>45383</v>
      </c>
      <c r="I7" s="7">
        <f t="shared" si="0"/>
        <v>45473</v>
      </c>
      <c r="J7" s="8">
        <f>NETWORKDAYS.INTL(H7,I7,1,праздники[дата])</f>
        <v>59</v>
      </c>
      <c r="K7" s="12"/>
      <c r="L7" s="14" t="s">
        <v>215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>
        <v>1</v>
      </c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>
        <v>1</v>
      </c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>
        <v>1</v>
      </c>
      <c r="BU7" s="27">
        <v>3</v>
      </c>
    </row>
    <row r="8" spans="1:73" x14ac:dyDescent="0.25">
      <c r="A8">
        <v>19</v>
      </c>
      <c r="B8" t="s">
        <v>4</v>
      </c>
      <c r="C8" t="s">
        <v>211</v>
      </c>
      <c r="D8" s="1">
        <f>WORKDAY(VLOOKUP(Таблица22[[#This Row],[Подрядчики]],$G$5:$J$16,2,0),COUNTIF($C$4:C8,Таблица22[[#This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45394</v>
      </c>
      <c r="G8" s="5" t="str">
        <v>Подрядчик № 4</v>
      </c>
      <c r="H8" s="7">
        <f t="shared" si="1"/>
        <v>45383</v>
      </c>
      <c r="I8" s="7">
        <f t="shared" si="0"/>
        <v>45473</v>
      </c>
      <c r="J8" s="8">
        <f>NETWORKDAYS.INTL(H8,I8,1,праздники[дата])</f>
        <v>59</v>
      </c>
      <c r="K8" s="12"/>
      <c r="L8" s="14" t="s">
        <v>216</v>
      </c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>
        <v>1</v>
      </c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>
        <v>1</v>
      </c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>
        <v>1</v>
      </c>
      <c r="BU8" s="27">
        <v>3</v>
      </c>
    </row>
    <row r="9" spans="1:73" x14ac:dyDescent="0.25">
      <c r="A9">
        <v>20</v>
      </c>
      <c r="B9" t="s">
        <v>5</v>
      </c>
      <c r="C9" t="s">
        <v>211</v>
      </c>
      <c r="D9" s="1">
        <f>WORKDAY(VLOOKUP(Таблица22[[#This Row],[Подрядчики]],$G$5:$J$16,2,0),COUNTIF($C$4:C9,Таблица22[[#This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45399</v>
      </c>
      <c r="G9" s="5" t="str">
        <v>Подрядчик № 5</v>
      </c>
      <c r="H9" s="7">
        <f t="shared" si="1"/>
        <v>45383</v>
      </c>
      <c r="I9" s="7">
        <f t="shared" si="0"/>
        <v>45473</v>
      </c>
      <c r="J9" s="8">
        <f>NETWORKDAYS.INTL(H9,I9,1,праздники[дата])</f>
        <v>59</v>
      </c>
      <c r="K9" s="12"/>
      <c r="L9" s="14" t="s">
        <v>217</v>
      </c>
      <c r="M9" s="25"/>
      <c r="N9" s="26"/>
      <c r="O9" s="26"/>
      <c r="P9" s="26">
        <v>1</v>
      </c>
      <c r="Q9" s="26"/>
      <c r="R9" s="26"/>
      <c r="S9" s="26">
        <v>1</v>
      </c>
      <c r="T9" s="26"/>
      <c r="U9" s="26"/>
      <c r="V9" s="26"/>
      <c r="W9" s="26">
        <v>1</v>
      </c>
      <c r="X9" s="26"/>
      <c r="Y9" s="26"/>
      <c r="Z9" s="26">
        <v>1</v>
      </c>
      <c r="AA9" s="26"/>
      <c r="AB9" s="26"/>
      <c r="AC9" s="26"/>
      <c r="AD9" s="26">
        <v>1</v>
      </c>
      <c r="AE9" s="26"/>
      <c r="AF9" s="26"/>
      <c r="AG9" s="26">
        <v>1</v>
      </c>
      <c r="AH9" s="26"/>
      <c r="AI9" s="26"/>
      <c r="AJ9" s="26"/>
      <c r="AK9" s="26">
        <v>1</v>
      </c>
      <c r="AL9" s="26"/>
      <c r="AM9" s="26"/>
      <c r="AN9" s="26">
        <v>1</v>
      </c>
      <c r="AO9" s="26"/>
      <c r="AP9" s="26"/>
      <c r="AQ9" s="26"/>
      <c r="AR9" s="26">
        <v>1</v>
      </c>
      <c r="AS9" s="26"/>
      <c r="AT9" s="26"/>
      <c r="AU9" s="26">
        <v>1</v>
      </c>
      <c r="AV9" s="26"/>
      <c r="AW9" s="26"/>
      <c r="AX9" s="26"/>
      <c r="AY9" s="26">
        <v>1</v>
      </c>
      <c r="AZ9" s="26"/>
      <c r="BA9" s="26"/>
      <c r="BB9" s="26">
        <v>1</v>
      </c>
      <c r="BC9" s="26"/>
      <c r="BD9" s="26"/>
      <c r="BE9" s="26"/>
      <c r="BF9" s="26">
        <v>1</v>
      </c>
      <c r="BG9" s="26"/>
      <c r="BH9" s="26"/>
      <c r="BI9" s="26">
        <v>1</v>
      </c>
      <c r="BJ9" s="26"/>
      <c r="BK9" s="26"/>
      <c r="BL9" s="26"/>
      <c r="BM9" s="26">
        <v>1</v>
      </c>
      <c r="BN9" s="26"/>
      <c r="BO9" s="26"/>
      <c r="BP9" s="26">
        <v>1</v>
      </c>
      <c r="BQ9" s="26"/>
      <c r="BR9" s="26"/>
      <c r="BS9" s="26"/>
      <c r="BT9" s="26">
        <v>1</v>
      </c>
      <c r="BU9" s="27">
        <v>17</v>
      </c>
    </row>
    <row r="10" spans="1:73" x14ac:dyDescent="0.25">
      <c r="A10">
        <v>21</v>
      </c>
      <c r="B10" t="s">
        <v>6</v>
      </c>
      <c r="C10" t="s">
        <v>211</v>
      </c>
      <c r="D10" s="1">
        <f>WORKDAY(VLOOKUP(Таблица22[[#This Row],[Подрядчики]],$G$5:$J$16,2,0),COUNTIF($C$4:C10,Таблица22[[#This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45404</v>
      </c>
      <c r="G10" s="5" t="str">
        <v>Подрядчик № 6</v>
      </c>
      <c r="H10" s="7">
        <f t="shared" si="1"/>
        <v>45383</v>
      </c>
      <c r="I10" s="7">
        <f t="shared" si="0"/>
        <v>45473</v>
      </c>
      <c r="J10" s="8">
        <f>NETWORKDAYS.INTL(H10,I10,1,праздники[дата])</f>
        <v>59</v>
      </c>
      <c r="K10" s="12"/>
      <c r="L10" s="14" t="s">
        <v>218</v>
      </c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>
        <v>1</v>
      </c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>
        <v>1</v>
      </c>
      <c r="BU10" s="27">
        <v>2</v>
      </c>
    </row>
    <row r="11" spans="1:73" x14ac:dyDescent="0.25">
      <c r="A11">
        <v>22</v>
      </c>
      <c r="B11" t="s">
        <v>7</v>
      </c>
      <c r="C11" t="s">
        <v>211</v>
      </c>
      <c r="D11" s="1">
        <f>WORKDAY(VLOOKUP(Таблица22[[#This Row],[Подрядчики]],$G$5:$J$16,2,0),COUNTIF($C$4:C11,Таблица22[[#This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45406</v>
      </c>
      <c r="G11" s="5" t="str">
        <v>Подрядчик № 7</v>
      </c>
      <c r="H11" s="7">
        <f t="shared" si="1"/>
        <v>45383</v>
      </c>
      <c r="I11" s="7">
        <f t="shared" si="0"/>
        <v>45473</v>
      </c>
      <c r="J11" s="8">
        <f>NETWORKDAYS.INTL(H11,I11,1,праздники[дата])</f>
        <v>59</v>
      </c>
      <c r="K11" s="12"/>
      <c r="L11" s="14" t="s">
        <v>219</v>
      </c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>
        <v>1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>
        <v>1</v>
      </c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>
        <v>1</v>
      </c>
      <c r="BU11" s="27">
        <v>3</v>
      </c>
    </row>
    <row r="12" spans="1:73" x14ac:dyDescent="0.25">
      <c r="A12">
        <v>23</v>
      </c>
      <c r="B12" t="s">
        <v>8</v>
      </c>
      <c r="C12" t="s">
        <v>211</v>
      </c>
      <c r="D12" s="1">
        <f>WORKDAY(VLOOKUP(Таблица22[[#This Row],[Подрядчики]],$G$5:$J$16,2,0),COUNTIF($C$4:C12,Таблица22[[#This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45414</v>
      </c>
      <c r="G12" s="5" t="str">
        <v>Подрядчик № 8</v>
      </c>
      <c r="H12" s="7">
        <f t="shared" si="1"/>
        <v>45383</v>
      </c>
      <c r="I12" s="7">
        <f t="shared" si="0"/>
        <v>45473</v>
      </c>
      <c r="J12" s="8">
        <f>NETWORKDAYS.INTL(H12,I12,1,праздники[дата])</f>
        <v>59</v>
      </c>
      <c r="K12" s="12"/>
      <c r="L12" s="14" t="s">
        <v>220</v>
      </c>
      <c r="M12" s="25">
        <v>1</v>
      </c>
      <c r="N12" s="26">
        <v>1</v>
      </c>
      <c r="O12" s="26">
        <v>2</v>
      </c>
      <c r="P12" s="26">
        <v>1</v>
      </c>
      <c r="Q12" s="26">
        <v>2</v>
      </c>
      <c r="R12" s="26">
        <v>1</v>
      </c>
      <c r="S12" s="26">
        <v>2</v>
      </c>
      <c r="T12" s="26">
        <v>1</v>
      </c>
      <c r="U12" s="26">
        <v>1</v>
      </c>
      <c r="V12" s="26">
        <v>2</v>
      </c>
      <c r="W12" s="26">
        <v>1</v>
      </c>
      <c r="X12" s="26">
        <v>2</v>
      </c>
      <c r="Y12" s="26">
        <v>1</v>
      </c>
      <c r="Z12" s="26">
        <v>2</v>
      </c>
      <c r="AA12" s="26">
        <v>1</v>
      </c>
      <c r="AB12" s="26">
        <v>2</v>
      </c>
      <c r="AC12" s="26">
        <v>1</v>
      </c>
      <c r="AD12" s="26">
        <v>1</v>
      </c>
      <c r="AE12" s="26">
        <v>2</v>
      </c>
      <c r="AF12" s="26">
        <v>1</v>
      </c>
      <c r="AG12" s="26">
        <v>2</v>
      </c>
      <c r="AH12" s="26">
        <v>1</v>
      </c>
      <c r="AI12" s="26">
        <v>2</v>
      </c>
      <c r="AJ12" s="26">
        <v>1</v>
      </c>
      <c r="AK12" s="26">
        <v>2</v>
      </c>
      <c r="AL12" s="26">
        <v>1</v>
      </c>
      <c r="AM12" s="26">
        <v>1</v>
      </c>
      <c r="AN12" s="26">
        <v>2</v>
      </c>
      <c r="AO12" s="26">
        <v>1</v>
      </c>
      <c r="AP12" s="26">
        <v>2</v>
      </c>
      <c r="AQ12" s="26">
        <v>1</v>
      </c>
      <c r="AR12" s="26">
        <v>2</v>
      </c>
      <c r="AS12" s="26">
        <v>1</v>
      </c>
      <c r="AT12" s="26">
        <v>1</v>
      </c>
      <c r="AU12" s="26">
        <v>2</v>
      </c>
      <c r="AV12" s="26">
        <v>1</v>
      </c>
      <c r="AW12" s="26">
        <v>2</v>
      </c>
      <c r="AX12" s="26">
        <v>1</v>
      </c>
      <c r="AY12" s="26">
        <v>2</v>
      </c>
      <c r="AZ12" s="26">
        <v>1</v>
      </c>
      <c r="BA12" s="26">
        <v>2</v>
      </c>
      <c r="BB12" s="26">
        <v>1</v>
      </c>
      <c r="BC12" s="26">
        <v>1</v>
      </c>
      <c r="BD12" s="26">
        <v>2</v>
      </c>
      <c r="BE12" s="26">
        <v>1</v>
      </c>
      <c r="BF12" s="26">
        <v>2</v>
      </c>
      <c r="BG12" s="26">
        <v>1</v>
      </c>
      <c r="BH12" s="26">
        <v>2</v>
      </c>
      <c r="BI12" s="26">
        <v>1</v>
      </c>
      <c r="BJ12" s="26">
        <v>2</v>
      </c>
      <c r="BK12" s="26">
        <v>1</v>
      </c>
      <c r="BL12" s="26">
        <v>1</v>
      </c>
      <c r="BM12" s="26">
        <v>2</v>
      </c>
      <c r="BN12" s="26">
        <v>1</v>
      </c>
      <c r="BO12" s="26">
        <v>2</v>
      </c>
      <c r="BP12" s="26">
        <v>1</v>
      </c>
      <c r="BQ12" s="26">
        <v>2</v>
      </c>
      <c r="BR12" s="26">
        <v>1</v>
      </c>
      <c r="BS12" s="26">
        <v>1</v>
      </c>
      <c r="BT12" s="26">
        <v>1</v>
      </c>
      <c r="BU12" s="27">
        <v>85</v>
      </c>
    </row>
    <row r="13" spans="1:73" x14ac:dyDescent="0.25">
      <c r="A13">
        <v>24</v>
      </c>
      <c r="B13" t="s">
        <v>9</v>
      </c>
      <c r="C13" t="s">
        <v>211</v>
      </c>
      <c r="D13" s="1">
        <f>WORKDAY(VLOOKUP(Таблица22[[#This Row],[Подрядчики]],$G$5:$J$16,2,0),COUNTIF($C$4:C13,Таблица22[[#This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45419</v>
      </c>
      <c r="G13" s="5" t="str">
        <v>Подрядчик № 9</v>
      </c>
      <c r="H13" s="7">
        <f t="shared" si="1"/>
        <v>45383</v>
      </c>
      <c r="I13" s="7">
        <f t="shared" si="0"/>
        <v>45473</v>
      </c>
      <c r="J13" s="8">
        <f>NETWORKDAYS.INTL(H13,I13,1,праздники[дата])</f>
        <v>59</v>
      </c>
      <c r="K13" s="12"/>
      <c r="L13" s="14" t="s">
        <v>221</v>
      </c>
      <c r="M13" s="25"/>
      <c r="N13" s="26"/>
      <c r="O13" s="26"/>
      <c r="P13" s="26"/>
      <c r="Q13" s="26"/>
      <c r="R13" s="26">
        <v>1</v>
      </c>
      <c r="S13" s="26"/>
      <c r="T13" s="26"/>
      <c r="U13" s="26"/>
      <c r="V13" s="26"/>
      <c r="W13" s="26"/>
      <c r="X13" s="26">
        <v>1</v>
      </c>
      <c r="Y13" s="26"/>
      <c r="Z13" s="26"/>
      <c r="AA13" s="26"/>
      <c r="AB13" s="26"/>
      <c r="AC13" s="26"/>
      <c r="AD13" s="26">
        <v>1</v>
      </c>
      <c r="AE13" s="26"/>
      <c r="AF13" s="26"/>
      <c r="AG13" s="26"/>
      <c r="AH13" s="26"/>
      <c r="AI13" s="26"/>
      <c r="AJ13" s="26">
        <v>1</v>
      </c>
      <c r="AK13" s="26"/>
      <c r="AL13" s="26"/>
      <c r="AM13" s="26"/>
      <c r="AN13" s="26"/>
      <c r="AO13" s="26"/>
      <c r="AP13" s="26">
        <v>1</v>
      </c>
      <c r="AQ13" s="26"/>
      <c r="AR13" s="26"/>
      <c r="AS13" s="26"/>
      <c r="AT13" s="26"/>
      <c r="AU13" s="26"/>
      <c r="AV13" s="26">
        <v>1</v>
      </c>
      <c r="AW13" s="26"/>
      <c r="AX13" s="26"/>
      <c r="AY13" s="26"/>
      <c r="AZ13" s="26"/>
      <c r="BA13" s="26"/>
      <c r="BB13" s="26">
        <v>1</v>
      </c>
      <c r="BC13" s="26"/>
      <c r="BD13" s="26"/>
      <c r="BE13" s="26"/>
      <c r="BF13" s="26"/>
      <c r="BG13" s="26"/>
      <c r="BH13" s="26">
        <v>1</v>
      </c>
      <c r="BI13" s="26"/>
      <c r="BJ13" s="26"/>
      <c r="BK13" s="26"/>
      <c r="BL13" s="26"/>
      <c r="BM13" s="26"/>
      <c r="BN13" s="26">
        <v>1</v>
      </c>
      <c r="BO13" s="26"/>
      <c r="BP13" s="26"/>
      <c r="BQ13" s="26"/>
      <c r="BR13" s="26"/>
      <c r="BS13" s="26"/>
      <c r="BT13" s="26">
        <v>1</v>
      </c>
      <c r="BU13" s="27">
        <v>10</v>
      </c>
    </row>
    <row r="14" spans="1:73" x14ac:dyDescent="0.25">
      <c r="A14">
        <v>25</v>
      </c>
      <c r="B14" t="s">
        <v>10</v>
      </c>
      <c r="C14" t="s">
        <v>211</v>
      </c>
      <c r="D14" s="1">
        <f>WORKDAY(VLOOKUP(Таблица22[[#This Row],[Подрядчики]],$G$5:$J$16,2,0),COUNTIF($C$4:C14,Таблица22[[#This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45425</v>
      </c>
      <c r="G14" s="5" t="str">
        <v>Подрядчик № 10</v>
      </c>
      <c r="H14" s="7">
        <f t="shared" si="1"/>
        <v>45383</v>
      </c>
      <c r="I14" s="7">
        <f t="shared" si="0"/>
        <v>45473</v>
      </c>
      <c r="J14" s="8">
        <f>NETWORKDAYS.INTL(H14,I14,1,праздники[дата])</f>
        <v>59</v>
      </c>
      <c r="K14" s="12"/>
      <c r="L14" s="14" t="s">
        <v>222</v>
      </c>
      <c r="M14" s="25"/>
      <c r="N14" s="26"/>
      <c r="O14" s="26"/>
      <c r="P14" s="26"/>
      <c r="Q14" s="26"/>
      <c r="R14" s="26">
        <v>1</v>
      </c>
      <c r="S14" s="26"/>
      <c r="T14" s="26"/>
      <c r="U14" s="26"/>
      <c r="V14" s="26"/>
      <c r="W14" s="26"/>
      <c r="X14" s="26">
        <v>1</v>
      </c>
      <c r="Y14" s="26"/>
      <c r="Z14" s="26"/>
      <c r="AA14" s="26"/>
      <c r="AB14" s="26"/>
      <c r="AC14" s="26"/>
      <c r="AD14" s="26">
        <v>1</v>
      </c>
      <c r="AE14" s="26"/>
      <c r="AF14" s="26"/>
      <c r="AG14" s="26"/>
      <c r="AH14" s="26"/>
      <c r="AI14" s="26"/>
      <c r="AJ14" s="26">
        <v>1</v>
      </c>
      <c r="AK14" s="26"/>
      <c r="AL14" s="26"/>
      <c r="AM14" s="26"/>
      <c r="AN14" s="26"/>
      <c r="AO14" s="26"/>
      <c r="AP14" s="26">
        <v>1</v>
      </c>
      <c r="AQ14" s="26"/>
      <c r="AR14" s="26"/>
      <c r="AS14" s="26"/>
      <c r="AT14" s="26"/>
      <c r="AU14" s="26"/>
      <c r="AV14" s="26">
        <v>1</v>
      </c>
      <c r="AW14" s="26"/>
      <c r="AX14" s="26"/>
      <c r="AY14" s="26"/>
      <c r="AZ14" s="26"/>
      <c r="BA14" s="26"/>
      <c r="BB14" s="26">
        <v>1</v>
      </c>
      <c r="BC14" s="26"/>
      <c r="BD14" s="26"/>
      <c r="BE14" s="26"/>
      <c r="BF14" s="26"/>
      <c r="BG14" s="26"/>
      <c r="BH14" s="26">
        <v>1</v>
      </c>
      <c r="BI14" s="26"/>
      <c r="BJ14" s="26"/>
      <c r="BK14" s="26"/>
      <c r="BL14" s="26"/>
      <c r="BM14" s="26"/>
      <c r="BN14" s="26">
        <v>1</v>
      </c>
      <c r="BO14" s="26"/>
      <c r="BP14" s="26"/>
      <c r="BQ14" s="26"/>
      <c r="BR14" s="26"/>
      <c r="BS14" s="26"/>
      <c r="BT14" s="26">
        <v>1</v>
      </c>
      <c r="BU14" s="27">
        <v>10</v>
      </c>
    </row>
    <row r="15" spans="1:73" x14ac:dyDescent="0.25">
      <c r="A15">
        <v>33</v>
      </c>
      <c r="B15" t="s">
        <v>11</v>
      </c>
      <c r="C15" t="s">
        <v>211</v>
      </c>
      <c r="D15" s="1">
        <f>WORKDAY(VLOOKUP(Таблица22[[#This Row],[Подрядчики]],$G$5:$J$16,2,0),COUNTIF($C$4:C15,Таблица22[[#This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45428</v>
      </c>
      <c r="G15" s="5" t="str">
        <v>Подрядчик № 11</v>
      </c>
      <c r="H15" s="7">
        <f t="shared" si="1"/>
        <v>45383</v>
      </c>
      <c r="I15" s="7">
        <f t="shared" si="0"/>
        <v>45473</v>
      </c>
      <c r="J15" s="8">
        <f>NETWORKDAYS.INTL(H15,I15,1,праздники[дата])</f>
        <v>59</v>
      </c>
      <c r="K15" s="12"/>
      <c r="L15" s="15" t="s">
        <v>223</v>
      </c>
      <c r="M15" s="28"/>
      <c r="N15" s="29">
        <v>1</v>
      </c>
      <c r="O15" s="29"/>
      <c r="P15" s="29">
        <v>1</v>
      </c>
      <c r="Q15" s="29">
        <v>1</v>
      </c>
      <c r="R15" s="29"/>
      <c r="S15" s="29">
        <v>1</v>
      </c>
      <c r="T15" s="29">
        <v>1</v>
      </c>
      <c r="U15" s="29"/>
      <c r="V15" s="29">
        <v>1</v>
      </c>
      <c r="W15" s="29">
        <v>1</v>
      </c>
      <c r="X15" s="29"/>
      <c r="Y15" s="29">
        <v>1</v>
      </c>
      <c r="Z15" s="29">
        <v>1</v>
      </c>
      <c r="AA15" s="29"/>
      <c r="AB15" s="29">
        <v>1</v>
      </c>
      <c r="AC15" s="29"/>
      <c r="AD15" s="29">
        <v>1</v>
      </c>
      <c r="AE15" s="29">
        <v>1</v>
      </c>
      <c r="AF15" s="29"/>
      <c r="AG15" s="29">
        <v>1</v>
      </c>
      <c r="AH15" s="29">
        <v>1</v>
      </c>
      <c r="AI15" s="29"/>
      <c r="AJ15" s="29">
        <v>1</v>
      </c>
      <c r="AK15" s="29">
        <v>1</v>
      </c>
      <c r="AL15" s="29"/>
      <c r="AM15" s="29">
        <v>1</v>
      </c>
      <c r="AN15" s="29">
        <v>1</v>
      </c>
      <c r="AO15" s="29"/>
      <c r="AP15" s="29">
        <v>1</v>
      </c>
      <c r="AQ15" s="29"/>
      <c r="AR15" s="29">
        <v>1</v>
      </c>
      <c r="AS15" s="29">
        <v>1</v>
      </c>
      <c r="AT15" s="29"/>
      <c r="AU15" s="29">
        <v>1</v>
      </c>
      <c r="AV15" s="29">
        <v>1</v>
      </c>
      <c r="AW15" s="29"/>
      <c r="AX15" s="29">
        <v>1</v>
      </c>
      <c r="AY15" s="29">
        <v>1</v>
      </c>
      <c r="AZ15" s="29"/>
      <c r="BA15" s="29">
        <v>1</v>
      </c>
      <c r="BB15" s="29">
        <v>1</v>
      </c>
      <c r="BC15" s="29"/>
      <c r="BD15" s="29">
        <v>1</v>
      </c>
      <c r="BE15" s="29"/>
      <c r="BF15" s="29">
        <v>1</v>
      </c>
      <c r="BG15" s="29">
        <v>1</v>
      </c>
      <c r="BH15" s="29"/>
      <c r="BI15" s="29">
        <v>1</v>
      </c>
      <c r="BJ15" s="29">
        <v>1</v>
      </c>
      <c r="BK15" s="29"/>
      <c r="BL15" s="29">
        <v>1</v>
      </c>
      <c r="BM15" s="29">
        <v>1</v>
      </c>
      <c r="BN15" s="29"/>
      <c r="BO15" s="29">
        <v>1</v>
      </c>
      <c r="BP15" s="29">
        <v>1</v>
      </c>
      <c r="BQ15" s="29"/>
      <c r="BR15" s="29">
        <v>1</v>
      </c>
      <c r="BS15" s="29"/>
      <c r="BT15" s="29">
        <v>1</v>
      </c>
      <c r="BU15" s="30">
        <v>38</v>
      </c>
    </row>
    <row r="16" spans="1:73" x14ac:dyDescent="0.25">
      <c r="A16">
        <v>43</v>
      </c>
      <c r="B16" t="s">
        <v>12</v>
      </c>
      <c r="C16" t="s">
        <v>211</v>
      </c>
      <c r="D16" s="1">
        <f>WORKDAY(VLOOKUP(Таблица22[[#This Row],[Подрядчики]],$G$5:$J$16,2,0),COUNTIF($C$4:C16,Таблица22[[#This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45433</v>
      </c>
      <c r="G16" s="5" t="str">
        <v>Подрядчик № 12</v>
      </c>
      <c r="H16" s="7">
        <f t="shared" si="1"/>
        <v>45383</v>
      </c>
      <c r="I16" s="7">
        <f t="shared" si="0"/>
        <v>45473</v>
      </c>
      <c r="J16" s="8">
        <f>NETWORKDAYS.INTL(H16,I16,1,праздники[дата])</f>
        <v>59</v>
      </c>
      <c r="K16" s="12"/>
      <c r="L16" s="3" t="s">
        <v>238</v>
      </c>
      <c r="M16" s="17">
        <v>1</v>
      </c>
      <c r="N16" s="17">
        <v>2</v>
      </c>
      <c r="O16" s="17">
        <v>3</v>
      </c>
      <c r="P16" s="17">
        <v>3</v>
      </c>
      <c r="Q16" s="17">
        <v>3</v>
      </c>
      <c r="R16" s="17">
        <v>5</v>
      </c>
      <c r="S16" s="17">
        <v>4</v>
      </c>
      <c r="T16" s="17">
        <v>2</v>
      </c>
      <c r="U16" s="17">
        <v>2</v>
      </c>
      <c r="V16" s="17">
        <v>3</v>
      </c>
      <c r="W16" s="17">
        <v>5</v>
      </c>
      <c r="X16" s="17">
        <v>5</v>
      </c>
      <c r="Y16" s="17">
        <v>2</v>
      </c>
      <c r="Z16" s="17">
        <v>5</v>
      </c>
      <c r="AA16" s="17">
        <v>1</v>
      </c>
      <c r="AB16" s="17">
        <v>3</v>
      </c>
      <c r="AC16" s="17">
        <v>3</v>
      </c>
      <c r="AD16" s="17">
        <v>5</v>
      </c>
      <c r="AE16" s="17">
        <v>4</v>
      </c>
      <c r="AF16" s="17">
        <v>4</v>
      </c>
      <c r="AG16" s="17">
        <v>4</v>
      </c>
      <c r="AH16" s="17">
        <v>4</v>
      </c>
      <c r="AI16" s="17">
        <v>2</v>
      </c>
      <c r="AJ16" s="17">
        <v>5</v>
      </c>
      <c r="AK16" s="17">
        <v>5</v>
      </c>
      <c r="AL16" s="17">
        <v>1</v>
      </c>
      <c r="AM16" s="17">
        <v>4</v>
      </c>
      <c r="AN16" s="17">
        <v>4</v>
      </c>
      <c r="AO16" s="17">
        <v>1</v>
      </c>
      <c r="AP16" s="17">
        <v>7</v>
      </c>
      <c r="AQ16" s="17">
        <v>1</v>
      </c>
      <c r="AR16" s="17">
        <v>4</v>
      </c>
      <c r="AS16" s="17">
        <v>4</v>
      </c>
      <c r="AT16" s="17">
        <v>1</v>
      </c>
      <c r="AU16" s="17">
        <v>5</v>
      </c>
      <c r="AV16" s="17">
        <v>5</v>
      </c>
      <c r="AW16" s="17">
        <v>2</v>
      </c>
      <c r="AX16" s="17">
        <v>4</v>
      </c>
      <c r="AY16" s="17">
        <v>4</v>
      </c>
      <c r="AZ16" s="17">
        <v>4</v>
      </c>
      <c r="BA16" s="17">
        <v>4</v>
      </c>
      <c r="BB16" s="17">
        <v>5</v>
      </c>
      <c r="BC16" s="17">
        <v>3</v>
      </c>
      <c r="BD16" s="17">
        <v>3</v>
      </c>
      <c r="BE16" s="17">
        <v>1</v>
      </c>
      <c r="BF16" s="17">
        <v>5</v>
      </c>
      <c r="BG16" s="17">
        <v>2</v>
      </c>
      <c r="BH16" s="17">
        <v>5</v>
      </c>
      <c r="BI16" s="17">
        <v>5</v>
      </c>
      <c r="BJ16" s="17">
        <v>3</v>
      </c>
      <c r="BK16" s="17">
        <v>2</v>
      </c>
      <c r="BL16" s="17">
        <v>2</v>
      </c>
      <c r="BM16" s="17">
        <v>4</v>
      </c>
      <c r="BN16" s="17">
        <v>5</v>
      </c>
      <c r="BO16" s="17">
        <v>3</v>
      </c>
      <c r="BP16" s="17">
        <v>3</v>
      </c>
      <c r="BQ16" s="17">
        <v>3</v>
      </c>
      <c r="BR16" s="17">
        <v>2</v>
      </c>
      <c r="BS16" s="17">
        <v>1</v>
      </c>
      <c r="BT16" s="17">
        <v>12</v>
      </c>
      <c r="BU16" s="17">
        <v>209</v>
      </c>
    </row>
    <row r="17" spans="1:17" x14ac:dyDescent="0.25">
      <c r="A17">
        <v>44</v>
      </c>
      <c r="B17" t="s">
        <v>13</v>
      </c>
      <c r="C17" t="s">
        <v>211</v>
      </c>
      <c r="D17" s="1">
        <f>WORKDAY(VLOOKUP(Таблица22[[#This Row],[Подрядчики]],$G$5:$J$16,2,0),COUNTIF($C$4:C17,Таблица22[[#This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45435</v>
      </c>
    </row>
    <row r="18" spans="1:17" x14ac:dyDescent="0.25">
      <c r="A18">
        <v>45</v>
      </c>
      <c r="B18" t="s">
        <v>14</v>
      </c>
      <c r="C18" t="s">
        <v>211</v>
      </c>
      <c r="D18" s="1">
        <f>WORKDAY(VLOOKUP(Таблица22[[#This Row],[Подрядчики]],$G$5:$J$16,2,0),COUNTIF($C$4:C18,Таблица22[[#This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45440</v>
      </c>
      <c r="L18" s="16" t="s">
        <v>243</v>
      </c>
      <c r="Q18" s="16">
        <f>ROUNDUP(AVERAGE(M16:BS16),0)</f>
        <v>4</v>
      </c>
    </row>
    <row r="19" spans="1:17" x14ac:dyDescent="0.25">
      <c r="A19">
        <v>49</v>
      </c>
      <c r="B19" t="s">
        <v>15</v>
      </c>
      <c r="C19" t="s">
        <v>211</v>
      </c>
      <c r="D19" s="1">
        <f>WORKDAY(VLOOKUP(Таблица22[[#This Row],[Подрядчики]],$G$5:$J$16,2,0),COUNTIF($C$4:C19,Таблица22[[#This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45443</v>
      </c>
    </row>
    <row r="20" spans="1:17" x14ac:dyDescent="0.25">
      <c r="A20">
        <v>72</v>
      </c>
      <c r="B20" t="s">
        <v>16</v>
      </c>
      <c r="C20" t="s">
        <v>211</v>
      </c>
      <c r="D20" s="1">
        <f>WORKDAY(VLOOKUP(Таблица22[[#This Row],[Подрядчики]],$G$5:$J$16,2,0),COUNTIF($C$4:C20,Таблица22[[#This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45447</v>
      </c>
    </row>
    <row r="21" spans="1:17" x14ac:dyDescent="0.25">
      <c r="A21">
        <v>73</v>
      </c>
      <c r="B21" t="s">
        <v>17</v>
      </c>
      <c r="C21" t="s">
        <v>211</v>
      </c>
      <c r="D21" s="1">
        <f>WORKDAY(VLOOKUP(Таблица22[[#This Row],[Подрядчики]],$G$5:$J$16,2,0),COUNTIF($C$4:C21,Таблица22[[#This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45450</v>
      </c>
      <c r="F21" t="s">
        <v>224</v>
      </c>
      <c r="G21" t="s">
        <v>225</v>
      </c>
      <c r="L21" s="2" t="s">
        <v>239</v>
      </c>
      <c r="M21" t="s">
        <v>244</v>
      </c>
    </row>
    <row r="22" spans="1:17" x14ac:dyDescent="0.25">
      <c r="A22">
        <v>76</v>
      </c>
      <c r="B22" t="s">
        <v>18</v>
      </c>
      <c r="C22" t="s">
        <v>211</v>
      </c>
      <c r="D22" s="1">
        <f>WORKDAY(VLOOKUP(Таблица22[[#This Row],[Подрядчики]],$G$5:$J$16,2,0),COUNTIF($C$4:C22,Таблица22[[#This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45455</v>
      </c>
      <c r="F22" s="9">
        <v>45292</v>
      </c>
      <c r="G22" s="10" t="s">
        <v>226</v>
      </c>
      <c r="L22" s="13" t="s">
        <v>211</v>
      </c>
      <c r="M22" s="18">
        <v>22</v>
      </c>
    </row>
    <row r="23" spans="1:17" x14ac:dyDescent="0.25">
      <c r="A23">
        <v>106</v>
      </c>
      <c r="B23" t="s">
        <v>19</v>
      </c>
      <c r="C23" t="s">
        <v>211</v>
      </c>
      <c r="D23" s="1">
        <f>WORKDAY(VLOOKUP(Таблица22[[#This Row],[Подрядчики]],$G$5:$J$16,2,0),COUNTIF($C$4:C23,Таблица22[[#This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45460</v>
      </c>
      <c r="F23" s="9">
        <v>45293</v>
      </c>
      <c r="G23" s="10" t="s">
        <v>226</v>
      </c>
      <c r="L23" s="14" t="s">
        <v>213</v>
      </c>
      <c r="M23" s="19">
        <v>5</v>
      </c>
    </row>
    <row r="24" spans="1:17" x14ac:dyDescent="0.25">
      <c r="A24">
        <v>109</v>
      </c>
      <c r="B24" t="s">
        <v>20</v>
      </c>
      <c r="C24" t="s">
        <v>211</v>
      </c>
      <c r="D24" s="1">
        <f>WORKDAY(VLOOKUP(Таблица22[[#This Row],[Подрядчики]],$G$5:$J$16,2,0),COUNTIF($C$4:C24,Таблица22[[#This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45463</v>
      </c>
      <c r="F24" s="9">
        <v>45294</v>
      </c>
      <c r="G24" s="10" t="s">
        <v>226</v>
      </c>
      <c r="L24" s="14" t="s">
        <v>214</v>
      </c>
      <c r="M24" s="19">
        <v>11</v>
      </c>
    </row>
    <row r="25" spans="1:17" x14ac:dyDescent="0.25">
      <c r="A25">
        <v>121</v>
      </c>
      <c r="B25" t="s">
        <v>21</v>
      </c>
      <c r="C25" t="s">
        <v>211</v>
      </c>
      <c r="D25" s="1">
        <f>WORKDAY(VLOOKUP(Таблица22[[#This Row],[Подрядчики]],$G$5:$J$16,2,0),COUNTIF($C$4:C25,Таблица22[[#This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45468</v>
      </c>
      <c r="F25" s="9">
        <v>45295</v>
      </c>
      <c r="G25" s="10" t="s">
        <v>226</v>
      </c>
      <c r="L25" s="14" t="s">
        <v>215</v>
      </c>
      <c r="M25" s="19">
        <v>3</v>
      </c>
    </row>
    <row r="26" spans="1:17" x14ac:dyDescent="0.25">
      <c r="A26">
        <v>122</v>
      </c>
      <c r="B26" t="s">
        <v>22</v>
      </c>
      <c r="C26" t="s">
        <v>211</v>
      </c>
      <c r="D26" s="1">
        <f>WORKDAY(VLOOKUP(Таблица22[[#This Row],[Подрядчики]],$G$5:$J$16,2,0),COUNTIF($C$4:C26,Таблица22[[#This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  <c r="F26" s="9">
        <v>45296</v>
      </c>
      <c r="G26" s="10" t="s">
        <v>226</v>
      </c>
      <c r="L26" s="14" t="s">
        <v>216</v>
      </c>
      <c r="M26" s="19">
        <v>3</v>
      </c>
    </row>
    <row r="27" spans="1:17" x14ac:dyDescent="0.25">
      <c r="A27">
        <v>65</v>
      </c>
      <c r="B27" t="s">
        <v>23</v>
      </c>
      <c r="C27" t="s">
        <v>213</v>
      </c>
      <c r="D27" s="1">
        <f>WORKDAY(VLOOKUP(Таблица22[[#This Row],[Подрядчики]],$G$5:$J$16,2,0),COUNTIF($C$4:C27,Таблица22[[#This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45397</v>
      </c>
      <c r="F27" s="9">
        <v>45297</v>
      </c>
      <c r="G27" s="10" t="s">
        <v>226</v>
      </c>
      <c r="L27" s="14" t="s">
        <v>217</v>
      </c>
      <c r="M27" s="19">
        <v>17</v>
      </c>
    </row>
    <row r="28" spans="1:17" x14ac:dyDescent="0.25">
      <c r="A28">
        <v>68</v>
      </c>
      <c r="B28" t="s">
        <v>24</v>
      </c>
      <c r="C28" t="s">
        <v>213</v>
      </c>
      <c r="D28" s="1">
        <f>WORKDAY(VLOOKUP(Таблица22[[#This Row],[Подрядчики]],$G$5:$J$16,2,0),COUNTIF($C$4:C28,Таблица22[[#This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45418</v>
      </c>
      <c r="F28" s="9">
        <v>45298</v>
      </c>
      <c r="G28" s="10" t="s">
        <v>227</v>
      </c>
      <c r="L28" s="14" t="s">
        <v>218</v>
      </c>
      <c r="M28" s="19">
        <v>2</v>
      </c>
    </row>
    <row r="29" spans="1:17" x14ac:dyDescent="0.25">
      <c r="A29">
        <v>82</v>
      </c>
      <c r="B29" t="s">
        <v>25</v>
      </c>
      <c r="C29" t="s">
        <v>213</v>
      </c>
      <c r="D29" s="1">
        <f>WORKDAY(VLOOKUP(Таблица22[[#This Row],[Подрядчики]],$G$5:$J$16,2,0),COUNTIF($C$4:C29,Таблица22[[#This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45436</v>
      </c>
      <c r="F29" s="9">
        <v>45299</v>
      </c>
      <c r="G29" s="10" t="s">
        <v>226</v>
      </c>
      <c r="L29" s="14" t="s">
        <v>219</v>
      </c>
      <c r="M29" s="19">
        <v>3</v>
      </c>
    </row>
    <row r="30" spans="1:17" x14ac:dyDescent="0.25">
      <c r="A30">
        <v>93</v>
      </c>
      <c r="B30" t="s">
        <v>26</v>
      </c>
      <c r="C30" t="s">
        <v>213</v>
      </c>
      <c r="D30" s="1">
        <f>WORKDAY(VLOOKUP(Таблица22[[#This Row],[Подрядчики]],$G$5:$J$16,2,0),COUNTIF($C$4:C30,Таблица22[[#This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45454</v>
      </c>
      <c r="F30" s="9">
        <v>45345</v>
      </c>
      <c r="G30" s="10" t="s">
        <v>228</v>
      </c>
      <c r="L30" s="14" t="s">
        <v>220</v>
      </c>
      <c r="M30" s="19">
        <v>85</v>
      </c>
    </row>
    <row r="31" spans="1:17" x14ac:dyDescent="0.25">
      <c r="A31">
        <v>193</v>
      </c>
      <c r="B31" t="s">
        <v>27</v>
      </c>
      <c r="C31" t="s">
        <v>213</v>
      </c>
      <c r="D31" s="1">
        <f>WORKDAY(VLOOKUP(Таблица22[[#This Row],[Подрядчики]],$G$5:$J$16,2,0),COUNTIF($C$4:C31,Таблица22[[#This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  <c r="F31" s="9">
        <v>45359</v>
      </c>
      <c r="G31" s="10" t="s">
        <v>229</v>
      </c>
      <c r="L31" s="14" t="s">
        <v>221</v>
      </c>
      <c r="M31" s="19">
        <v>10</v>
      </c>
    </row>
    <row r="32" spans="1:17" x14ac:dyDescent="0.25">
      <c r="A32">
        <v>41</v>
      </c>
      <c r="B32" t="s">
        <v>28</v>
      </c>
      <c r="C32" t="s">
        <v>214</v>
      </c>
      <c r="D32" s="1">
        <f>WORKDAY(VLOOKUP(Таблица22[[#This Row],[Подрядчики]],$G$5:$J$16,2,0),COUNTIF($C$4:C32,Таблица22[[#This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45387</v>
      </c>
      <c r="F32" s="9">
        <v>45411</v>
      </c>
      <c r="G32" s="10" t="s">
        <v>230</v>
      </c>
      <c r="L32" s="14" t="s">
        <v>222</v>
      </c>
      <c r="M32" s="19">
        <v>10</v>
      </c>
    </row>
    <row r="33" spans="1:14" x14ac:dyDescent="0.25">
      <c r="A33">
        <v>46</v>
      </c>
      <c r="B33" t="s">
        <v>29</v>
      </c>
      <c r="C33" t="s">
        <v>214</v>
      </c>
      <c r="D33" s="1">
        <f>WORKDAY(VLOOKUP(Таблица22[[#This Row],[Подрядчики]],$G$5:$J$16,2,0),COUNTIF($C$4:C33,Таблица22[[#This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45394</v>
      </c>
      <c r="F33" s="9">
        <v>45412</v>
      </c>
      <c r="G33" s="10" t="s">
        <v>230</v>
      </c>
      <c r="L33" s="15" t="s">
        <v>223</v>
      </c>
      <c r="M33" s="20">
        <v>38</v>
      </c>
    </row>
    <row r="34" spans="1:14" x14ac:dyDescent="0.25">
      <c r="A34">
        <v>58</v>
      </c>
      <c r="B34" t="s">
        <v>30</v>
      </c>
      <c r="C34" t="s">
        <v>214</v>
      </c>
      <c r="D34" s="1">
        <f>WORKDAY(VLOOKUP(Таблица22[[#This Row],[Подрядчики]],$G$5:$J$16,2,0),COUNTIF($C$4:C34,Таблица22[[#This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45404</v>
      </c>
      <c r="F34" s="9">
        <v>45413</v>
      </c>
      <c r="G34" s="10" t="s">
        <v>231</v>
      </c>
      <c r="L34" s="3" t="s">
        <v>238</v>
      </c>
      <c r="M34" s="17">
        <v>209</v>
      </c>
    </row>
    <row r="35" spans="1:14" x14ac:dyDescent="0.25">
      <c r="A35">
        <v>59</v>
      </c>
      <c r="B35" t="s">
        <v>31</v>
      </c>
      <c r="C35" t="s">
        <v>214</v>
      </c>
      <c r="D35" s="1">
        <f>WORKDAY(VLOOKUP(Таблица22[[#This Row],[Подрядчики]],$G$5:$J$16,2,0),COUNTIF($C$4:C35,Таблица22[[#This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45414</v>
      </c>
      <c r="F35" s="9">
        <v>45421</v>
      </c>
      <c r="G35" s="10" t="s">
        <v>232</v>
      </c>
    </row>
    <row r="36" spans="1:14" x14ac:dyDescent="0.25">
      <c r="A36">
        <v>66</v>
      </c>
      <c r="B36" t="s">
        <v>32</v>
      </c>
      <c r="C36" t="s">
        <v>214</v>
      </c>
      <c r="D36" s="1">
        <f>WORKDAY(VLOOKUP(Таблица22[[#This Row],[Подрядчики]],$G$5:$J$16,2,0),COUNTIF($C$4:C36,Таблица22[[#This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45425</v>
      </c>
      <c r="F36" s="9">
        <v>45422</v>
      </c>
      <c r="G36" s="10" t="s">
        <v>230</v>
      </c>
    </row>
    <row r="37" spans="1:14" x14ac:dyDescent="0.25">
      <c r="A37">
        <v>75</v>
      </c>
      <c r="B37" t="s">
        <v>33</v>
      </c>
      <c r="C37" t="s">
        <v>214</v>
      </c>
      <c r="D37" s="1">
        <f>WORKDAY(VLOOKUP(Таблица22[[#This Row],[Подрядчики]],$G$5:$J$16,2,0),COUNTIF($C$4:C37,Таблица22[[#This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45433</v>
      </c>
      <c r="F37" s="9">
        <v>45456</v>
      </c>
      <c r="G37" s="10" t="s">
        <v>233</v>
      </c>
      <c r="L37" s="21"/>
      <c r="M37" s="21"/>
      <c r="N37" s="21"/>
    </row>
    <row r="38" spans="1:14" x14ac:dyDescent="0.25">
      <c r="A38">
        <v>92</v>
      </c>
      <c r="B38" t="s">
        <v>34</v>
      </c>
      <c r="C38" t="s">
        <v>214</v>
      </c>
      <c r="D38" s="1">
        <f>WORKDAY(VLOOKUP(Таблица22[[#This Row],[Подрядчики]],$G$5:$J$16,2,0),COUNTIF($C$4:C38,Таблица22[[#This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45440</v>
      </c>
      <c r="F38" s="9">
        <v>45600</v>
      </c>
      <c r="G38" s="10" t="s">
        <v>234</v>
      </c>
      <c r="L38" s="13"/>
      <c r="M38" s="18"/>
    </row>
    <row r="39" spans="1:14" x14ac:dyDescent="0.25">
      <c r="A39">
        <v>94</v>
      </c>
      <c r="B39" t="s">
        <v>35</v>
      </c>
      <c r="C39" t="s">
        <v>214</v>
      </c>
      <c r="D39" s="1">
        <f>WORKDAY(VLOOKUP(Таблица22[[#This Row],[Подрядчики]],$G$5:$J$16,2,0),COUNTIF($C$4:C39,Таблица22[[#This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45447</v>
      </c>
      <c r="F39" s="9">
        <v>45656</v>
      </c>
      <c r="G39" s="10" t="s">
        <v>230</v>
      </c>
      <c r="L39" s="14"/>
      <c r="M39" s="19"/>
    </row>
    <row r="40" spans="1:14" x14ac:dyDescent="0.25">
      <c r="A40">
        <v>111</v>
      </c>
      <c r="B40" t="s">
        <v>36</v>
      </c>
      <c r="C40" t="s">
        <v>214</v>
      </c>
      <c r="D40" s="1">
        <f>WORKDAY(VLOOKUP(Таблица22[[#This Row],[Подрядчики]],$G$5:$J$16,2,0),COUNTIF($C$4:C40,Таблица22[[#This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45455</v>
      </c>
      <c r="F40" s="9">
        <v>45657</v>
      </c>
      <c r="G40" s="10" t="s">
        <v>230</v>
      </c>
      <c r="L40" s="14"/>
      <c r="M40" s="19"/>
    </row>
    <row r="41" spans="1:14" x14ac:dyDescent="0.25">
      <c r="A41">
        <v>154</v>
      </c>
      <c r="B41" t="s">
        <v>37</v>
      </c>
      <c r="C41" t="s">
        <v>214</v>
      </c>
      <c r="D41" s="1">
        <f>WORKDAY(VLOOKUP(Таблица22[[#This Row],[Подрядчики]],$G$5:$J$16,2,0),COUNTIF($C$4:C41,Таблица22[[#This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45463</v>
      </c>
      <c r="L41" s="14"/>
      <c r="M41" s="19"/>
    </row>
    <row r="42" spans="1:14" x14ac:dyDescent="0.25">
      <c r="A42">
        <v>159</v>
      </c>
      <c r="B42" t="s">
        <v>38</v>
      </c>
      <c r="C42" t="s">
        <v>214</v>
      </c>
      <c r="D42" s="1">
        <f>WORKDAY(VLOOKUP(Таблица22[[#This Row],[Подрядчики]],$G$5:$J$16,2,0),COUNTIF($C$4:C42,Таблица22[[#This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  <c r="L42" s="14"/>
      <c r="M42" s="19"/>
    </row>
    <row r="43" spans="1:14" x14ac:dyDescent="0.25">
      <c r="A43">
        <v>69</v>
      </c>
      <c r="B43" t="s">
        <v>39</v>
      </c>
      <c r="C43" t="s">
        <v>215</v>
      </c>
      <c r="D43" s="1">
        <f>WORKDAY(VLOOKUP(Таблица22[[#This Row],[Подрядчики]],$G$5:$J$16,2,0),COUNTIF($C$4:C43,Таблица22[[#This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45407</v>
      </c>
      <c r="L43" s="14"/>
      <c r="M43" s="19"/>
    </row>
    <row r="44" spans="1:14" x14ac:dyDescent="0.25">
      <c r="A44">
        <v>86</v>
      </c>
      <c r="B44" t="s">
        <v>40</v>
      </c>
      <c r="C44" t="s">
        <v>215</v>
      </c>
      <c r="D44" s="1">
        <f>WORKDAY(VLOOKUP(Таблица22[[#This Row],[Подрядчики]],$G$5:$J$16,2,0),COUNTIF($C$4:C44,Таблица22[[#This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45442</v>
      </c>
      <c r="L44" s="14"/>
      <c r="M44" s="19"/>
    </row>
    <row r="45" spans="1:14" x14ac:dyDescent="0.25">
      <c r="A45">
        <v>206</v>
      </c>
      <c r="B45" t="s">
        <v>41</v>
      </c>
      <c r="C45" t="s">
        <v>215</v>
      </c>
      <c r="D45" s="1">
        <f>WORKDAY(VLOOKUP(Таблица22[[#This Row],[Подрядчики]],$G$5:$J$16,2,0),COUNTIF($C$4:C45,Таблица22[[#This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  <c r="L45" s="14"/>
      <c r="M45" s="19"/>
    </row>
    <row r="46" spans="1:14" x14ac:dyDescent="0.25">
      <c r="A46">
        <v>140</v>
      </c>
      <c r="B46" t="s">
        <v>42</v>
      </c>
      <c r="C46" t="s">
        <v>216</v>
      </c>
      <c r="D46" s="1">
        <f>WORKDAY(VLOOKUP(Таблица22[[#This Row],[Подрядчики]],$G$5:$J$16,2,0),COUNTIF($C$4:C46,Таблица22[[#This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45407</v>
      </c>
      <c r="L46" s="14"/>
      <c r="M46" s="19"/>
    </row>
    <row r="47" spans="1:14" x14ac:dyDescent="0.25">
      <c r="A47">
        <v>143</v>
      </c>
      <c r="B47" t="s">
        <v>43</v>
      </c>
      <c r="C47" t="s">
        <v>216</v>
      </c>
      <c r="D47" s="1">
        <f>WORKDAY(VLOOKUP(Таблица22[[#This Row],[Подрядчики]],$G$5:$J$16,2,0),COUNTIF($C$4:C47,Таблица22[[#This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45442</v>
      </c>
      <c r="L47" s="14"/>
      <c r="M47" s="19"/>
    </row>
    <row r="48" spans="1:14" x14ac:dyDescent="0.25">
      <c r="A48">
        <v>161</v>
      </c>
      <c r="B48" t="s">
        <v>44</v>
      </c>
      <c r="C48" t="s">
        <v>216</v>
      </c>
      <c r="D48" s="1">
        <f>WORKDAY(VLOOKUP(Таблица22[[#This Row],[Подрядчики]],$G$5:$J$16,2,0),COUNTIF($C$4:C48,Таблица22[[#This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  <c r="L48" s="14"/>
      <c r="M48" s="19"/>
    </row>
    <row r="49" spans="1:13" x14ac:dyDescent="0.25">
      <c r="A49">
        <v>42</v>
      </c>
      <c r="B49" t="s">
        <v>45</v>
      </c>
      <c r="C49" t="s">
        <v>217</v>
      </c>
      <c r="D49" s="1">
        <f>WORKDAY(VLOOKUP(Таблица22[[#This Row],[Подрядчики]],$G$5:$J$16,2,0),COUNTIF($C$4:C49,Таблица22[[#This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45385</v>
      </c>
      <c r="L49" s="15"/>
      <c r="M49" s="20"/>
    </row>
    <row r="50" spans="1:13" x14ac:dyDescent="0.25">
      <c r="A50">
        <v>47</v>
      </c>
      <c r="B50" t="s">
        <v>46</v>
      </c>
      <c r="C50" t="s">
        <v>217</v>
      </c>
      <c r="D50" s="1">
        <f>WORKDAY(VLOOKUP(Таблица22[[#This Row],[Подрядчики]],$G$5:$J$16,2,0),COUNTIF($C$4:C50,Таблица22[[#This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45390</v>
      </c>
    </row>
    <row r="51" spans="1:13" x14ac:dyDescent="0.25">
      <c r="A51">
        <v>57</v>
      </c>
      <c r="B51" t="s">
        <v>47</v>
      </c>
      <c r="C51" t="s">
        <v>217</v>
      </c>
      <c r="D51" s="1">
        <f>WORKDAY(VLOOKUP(Таблица22[[#This Row],[Подрядчики]],$G$5:$J$16,2,0),COUNTIF($C$4:C51,Таблица22[[#This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45394</v>
      </c>
    </row>
    <row r="52" spans="1:13" x14ac:dyDescent="0.25">
      <c r="A52">
        <v>70</v>
      </c>
      <c r="B52" t="s">
        <v>48</v>
      </c>
      <c r="C52" t="s">
        <v>217</v>
      </c>
      <c r="D52" s="1">
        <f>WORKDAY(VLOOKUP(Таблица22[[#This Row],[Подрядчики]],$G$5:$J$16,2,0),COUNTIF($C$4:C52,Таблица22[[#This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45399</v>
      </c>
    </row>
    <row r="53" spans="1:13" x14ac:dyDescent="0.25">
      <c r="A53">
        <v>87</v>
      </c>
      <c r="B53" t="s">
        <v>49</v>
      </c>
      <c r="C53" t="s">
        <v>217</v>
      </c>
      <c r="D53" s="1">
        <f>WORKDAY(VLOOKUP(Таблица22[[#This Row],[Подрядчики]],$G$5:$J$16,2,0),COUNTIF($C$4:C53,Таблица22[[#This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45405</v>
      </c>
    </row>
    <row r="54" spans="1:13" x14ac:dyDescent="0.25">
      <c r="A54">
        <v>97</v>
      </c>
      <c r="B54" t="s">
        <v>50</v>
      </c>
      <c r="C54" t="s">
        <v>217</v>
      </c>
      <c r="D54" s="1">
        <f>WORKDAY(VLOOKUP(Таблица22[[#This Row],[Подрядчики]],$G$5:$J$16,2,0),COUNTIF($C$4:C54,Таблица22[[#This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45408</v>
      </c>
    </row>
    <row r="55" spans="1:13" x14ac:dyDescent="0.25">
      <c r="A55">
        <v>108</v>
      </c>
      <c r="B55" t="s">
        <v>51</v>
      </c>
      <c r="C55" t="s">
        <v>217</v>
      </c>
      <c r="D55" s="1">
        <f>WORKDAY(VLOOKUP(Таблица22[[#This Row],[Подрядчики]],$G$5:$J$16,2,0),COUNTIF($C$4:C55,Таблица22[[#This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45419</v>
      </c>
    </row>
    <row r="56" spans="1:13" x14ac:dyDescent="0.25">
      <c r="A56">
        <v>112</v>
      </c>
      <c r="B56" t="s">
        <v>52</v>
      </c>
      <c r="C56" t="s">
        <v>217</v>
      </c>
      <c r="D56" s="1">
        <f>WORKDAY(VLOOKUP(Таблица22[[#This Row],[Подрядчики]],$G$5:$J$16,2,0),COUNTIF($C$4:C56,Таблица22[[#This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45426</v>
      </c>
    </row>
    <row r="57" spans="1:13" x14ac:dyDescent="0.25">
      <c r="A57">
        <v>117</v>
      </c>
      <c r="B57" t="s">
        <v>53</v>
      </c>
      <c r="C57" t="s">
        <v>217</v>
      </c>
      <c r="D57" s="1">
        <f>WORKDAY(VLOOKUP(Таблица22[[#This Row],[Подрядчики]],$G$5:$J$16,2,0),COUNTIF($C$4:C57,Таблица22[[#This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45432</v>
      </c>
    </row>
    <row r="58" spans="1:13" x14ac:dyDescent="0.25">
      <c r="A58">
        <v>123</v>
      </c>
      <c r="B58" t="s">
        <v>54</v>
      </c>
      <c r="C58" t="s">
        <v>217</v>
      </c>
      <c r="D58" s="1">
        <f>WORKDAY(VLOOKUP(Таблица22[[#This Row],[Подрядчики]],$G$5:$J$16,2,0),COUNTIF($C$4:C58,Таблица22[[#This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45435</v>
      </c>
    </row>
    <row r="59" spans="1:13" x14ac:dyDescent="0.25">
      <c r="A59">
        <v>148</v>
      </c>
      <c r="B59" t="s">
        <v>55</v>
      </c>
      <c r="C59" t="s">
        <v>217</v>
      </c>
      <c r="D59" s="1">
        <f>WORKDAY(VLOOKUP(Таблица22[[#This Row],[Подрядчики]],$G$5:$J$16,2,0),COUNTIF($C$4:C59,Таблица22[[#This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45441</v>
      </c>
    </row>
    <row r="60" spans="1:13" x14ac:dyDescent="0.25">
      <c r="A60">
        <v>150</v>
      </c>
      <c r="B60" t="s">
        <v>56</v>
      </c>
      <c r="C60" t="s">
        <v>217</v>
      </c>
      <c r="D60" s="1">
        <f>WORKDAY(VLOOKUP(Таблица22[[#This Row],[Подрядчики]],$G$5:$J$16,2,0),COUNTIF($C$4:C60,Таблица22[[#This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45446</v>
      </c>
    </row>
    <row r="61" spans="1:13" x14ac:dyDescent="0.25">
      <c r="A61">
        <v>182</v>
      </c>
      <c r="B61" t="s">
        <v>57</v>
      </c>
      <c r="C61" t="s">
        <v>217</v>
      </c>
      <c r="D61" s="1">
        <f>WORKDAY(VLOOKUP(Таблица22[[#This Row],[Подрядчики]],$G$5:$J$16,2,0),COUNTIF($C$4:C61,Таблица22[[#This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45450</v>
      </c>
    </row>
    <row r="62" spans="1:13" x14ac:dyDescent="0.25">
      <c r="A62">
        <v>183</v>
      </c>
      <c r="B62" t="s">
        <v>58</v>
      </c>
      <c r="C62" t="s">
        <v>217</v>
      </c>
      <c r="D62" s="1">
        <f>WORKDAY(VLOOKUP(Таблица22[[#This Row],[Подрядчики]],$G$5:$J$16,2,0),COUNTIF($C$4:C62,Таблица22[[#This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45455</v>
      </c>
    </row>
    <row r="63" spans="1:13" x14ac:dyDescent="0.25">
      <c r="A63">
        <v>188</v>
      </c>
      <c r="B63" t="s">
        <v>59</v>
      </c>
      <c r="C63" t="s">
        <v>217</v>
      </c>
      <c r="D63" s="1">
        <f>WORKDAY(VLOOKUP(Таблица22[[#This Row],[Подрядчики]],$G$5:$J$16,2,0),COUNTIF($C$4:C63,Таблица22[[#This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45462</v>
      </c>
    </row>
    <row r="64" spans="1:13" x14ac:dyDescent="0.25">
      <c r="A64">
        <v>189</v>
      </c>
      <c r="B64" t="s">
        <v>60</v>
      </c>
      <c r="C64" t="s">
        <v>217</v>
      </c>
      <c r="D64" s="1">
        <f>WORKDAY(VLOOKUP(Таблица22[[#This Row],[Подрядчики]],$G$5:$J$16,2,0),COUNTIF($C$4:C64,Таблица22[[#This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45467</v>
      </c>
    </row>
    <row r="65" spans="1:4" x14ac:dyDescent="0.25">
      <c r="A65">
        <v>194</v>
      </c>
      <c r="B65" t="s">
        <v>61</v>
      </c>
      <c r="C65" t="s">
        <v>217</v>
      </c>
      <c r="D65" s="1">
        <f>WORKDAY(VLOOKUP(Таблица22[[#This Row],[Подрядчики]],$G$5:$J$16,2,0),COUNTIF($C$4:C65,Таблица22[[#This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</row>
    <row r="66" spans="1:4" x14ac:dyDescent="0.25">
      <c r="A66">
        <v>71</v>
      </c>
      <c r="B66" t="s">
        <v>62</v>
      </c>
      <c r="C66" t="s">
        <v>218</v>
      </c>
      <c r="D66" s="1">
        <f>WORKDAY(VLOOKUP(Таблица22[[#This Row],[Подрядчики]],$G$5:$J$16,2,0),COUNTIF($C$4:C66,Таблица22[[#This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45428</v>
      </c>
    </row>
    <row r="67" spans="1:4" x14ac:dyDescent="0.25">
      <c r="A67">
        <v>176</v>
      </c>
      <c r="B67" t="s">
        <v>63</v>
      </c>
      <c r="C67" t="s">
        <v>218</v>
      </c>
      <c r="D67" s="1">
        <f>WORKDAY(VLOOKUP(Таблица22[[#This Row],[Подрядчики]],$G$5:$J$16,2,0),COUNTIF($C$4:C67,Таблица22[[#This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</row>
    <row r="68" spans="1:4" x14ac:dyDescent="0.25">
      <c r="A68">
        <v>79</v>
      </c>
      <c r="B68" t="s">
        <v>64</v>
      </c>
      <c r="C68" t="s">
        <v>219</v>
      </c>
      <c r="D68" s="1">
        <f>WORKDAY(VLOOKUP(Таблица22[[#This Row],[Подрядчики]],$G$5:$J$16,2,0),COUNTIF($C$4:C68,Таблица22[[#This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45407</v>
      </c>
    </row>
    <row r="69" spans="1:4" x14ac:dyDescent="0.25">
      <c r="A69">
        <v>80</v>
      </c>
      <c r="B69" t="s">
        <v>65</v>
      </c>
      <c r="C69" t="s">
        <v>219</v>
      </c>
      <c r="D69" s="1">
        <f>WORKDAY(VLOOKUP(Таблица22[[#This Row],[Подрядчики]],$G$5:$J$16,2,0),COUNTIF($C$4:C69,Таблица22[[#This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45442</v>
      </c>
    </row>
    <row r="70" spans="1:4" x14ac:dyDescent="0.25">
      <c r="A70">
        <v>84</v>
      </c>
      <c r="B70" t="s">
        <v>66</v>
      </c>
      <c r="C70" t="s">
        <v>219</v>
      </c>
      <c r="D70" s="1">
        <f>WORKDAY(VLOOKUP(Таблица22[[#This Row],[Подрядчики]],$G$5:$J$16,2,0),COUNTIF($C$4:C70,Таблица22[[#This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</row>
    <row r="71" spans="1:4" x14ac:dyDescent="0.25">
      <c r="A71">
        <v>29</v>
      </c>
      <c r="B71" t="s">
        <v>67</v>
      </c>
      <c r="C71" t="s">
        <v>220</v>
      </c>
      <c r="D71" s="1">
        <f>WORKDAY(VLOOKUP(Таблица22[[#This Row],[Подрядчики]],$G$5:$J$16,2,0),COUNTIF($C$4:C71,Таблица22[[#This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45380</v>
      </c>
    </row>
    <row r="72" spans="1:4" x14ac:dyDescent="0.25">
      <c r="A72">
        <v>101</v>
      </c>
      <c r="B72" t="s">
        <v>68</v>
      </c>
      <c r="C72" t="s">
        <v>220</v>
      </c>
      <c r="D72" s="1">
        <f>WORKDAY(VLOOKUP(Таблица22[[#This Row],[Подрядчики]],$G$5:$J$16,2,0),COUNTIF($C$4:C72,Таблица22[[#This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45383</v>
      </c>
    </row>
    <row r="73" spans="1:4" x14ac:dyDescent="0.25">
      <c r="A73">
        <v>2</v>
      </c>
      <c r="B73" t="s">
        <v>69</v>
      </c>
      <c r="C73" t="s">
        <v>220</v>
      </c>
      <c r="D73" s="1">
        <f>WORKDAY(VLOOKUP(Таблица22[[#This Row],[Подрядчики]],$G$5:$J$16,2,0),COUNTIF($C$4:C73,Таблица22[[#This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45384</v>
      </c>
    </row>
    <row r="74" spans="1:4" x14ac:dyDescent="0.25">
      <c r="A74">
        <v>55</v>
      </c>
      <c r="B74" t="s">
        <v>70</v>
      </c>
      <c r="C74" t="s">
        <v>220</v>
      </c>
      <c r="D74" s="1">
        <f>WORKDAY(VLOOKUP(Таблица22[[#This Row],[Подрядчики]],$G$5:$J$16,2,0),COUNTIF($C$4:C74,Таблица22[[#This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45384</v>
      </c>
    </row>
    <row r="75" spans="1:4" x14ac:dyDescent="0.25">
      <c r="A75">
        <v>11</v>
      </c>
      <c r="B75" t="s">
        <v>71</v>
      </c>
      <c r="C75" t="s">
        <v>220</v>
      </c>
      <c r="D75" s="1">
        <f>WORKDAY(VLOOKUP(Таблица22[[#This Row],[Подрядчики]],$G$5:$J$16,2,0),COUNTIF($C$4:C75,Таблица22[[#This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45385</v>
      </c>
    </row>
    <row r="76" spans="1:4" x14ac:dyDescent="0.25">
      <c r="A76">
        <v>12</v>
      </c>
      <c r="B76" t="s">
        <v>72</v>
      </c>
      <c r="C76" t="s">
        <v>220</v>
      </c>
      <c r="D76" s="1">
        <f>WORKDAY(VLOOKUP(Таблица22[[#This Row],[Подрядчики]],$G$5:$J$16,2,0),COUNTIF($C$4:C76,Таблица22[[#This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45386</v>
      </c>
    </row>
    <row r="77" spans="1:4" x14ac:dyDescent="0.25">
      <c r="A77">
        <v>13</v>
      </c>
      <c r="B77" t="s">
        <v>73</v>
      </c>
      <c r="C77" t="s">
        <v>220</v>
      </c>
      <c r="D77" s="1">
        <f>WORKDAY(VLOOKUP(Таблица22[[#This Row],[Подрядчики]],$G$5:$J$16,2,0),COUNTIF($C$4:C77,Таблица22[[#This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45386</v>
      </c>
    </row>
    <row r="78" spans="1:4" x14ac:dyDescent="0.25">
      <c r="A78">
        <v>14</v>
      </c>
      <c r="B78" t="s">
        <v>74</v>
      </c>
      <c r="C78" t="s">
        <v>220</v>
      </c>
      <c r="D78" s="1">
        <f>WORKDAY(VLOOKUP(Таблица22[[#This Row],[Подрядчики]],$G$5:$J$16,2,0),COUNTIF($C$4:C78,Таблица22[[#This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45387</v>
      </c>
    </row>
    <row r="79" spans="1:4" x14ac:dyDescent="0.25">
      <c r="A79">
        <v>15</v>
      </c>
      <c r="B79" t="s">
        <v>75</v>
      </c>
      <c r="C79" t="s">
        <v>220</v>
      </c>
      <c r="D79" s="1">
        <f>WORKDAY(VLOOKUP(Таблица22[[#This Row],[Подрядчики]],$G$5:$J$16,2,0),COUNTIF($C$4:C79,Таблица22[[#This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45390</v>
      </c>
    </row>
    <row r="80" spans="1:4" x14ac:dyDescent="0.25">
      <c r="A80">
        <v>16</v>
      </c>
      <c r="B80" t="s">
        <v>76</v>
      </c>
      <c r="C80" t="s">
        <v>220</v>
      </c>
      <c r="D80" s="1">
        <f>WORKDAY(VLOOKUP(Таблица22[[#This Row],[Подрядчики]],$G$5:$J$16,2,0),COUNTIF($C$4:C80,Таблица22[[#This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45390</v>
      </c>
    </row>
    <row r="81" spans="1:4" x14ac:dyDescent="0.25">
      <c r="A81">
        <v>26</v>
      </c>
      <c r="B81" t="s">
        <v>77</v>
      </c>
      <c r="C81" t="s">
        <v>220</v>
      </c>
      <c r="D81" s="1">
        <f>WORKDAY(VLOOKUP(Таблица22[[#This Row],[Подрядчики]],$G$5:$J$16,2,0),COUNTIF($C$4:C81,Таблица22[[#This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45391</v>
      </c>
    </row>
    <row r="82" spans="1:4" x14ac:dyDescent="0.25">
      <c r="A82">
        <v>27</v>
      </c>
      <c r="B82" t="s">
        <v>78</v>
      </c>
      <c r="C82" t="s">
        <v>220</v>
      </c>
      <c r="D82" s="1">
        <f>WORKDAY(VLOOKUP(Таблица22[[#This Row],[Подрядчики]],$G$5:$J$16,2,0),COUNTIF($C$4:C82,Таблица22[[#This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45392</v>
      </c>
    </row>
    <row r="83" spans="1:4" x14ac:dyDescent="0.25">
      <c r="A83">
        <v>28</v>
      </c>
      <c r="B83" t="s">
        <v>79</v>
      </c>
      <c r="C83" t="s">
        <v>220</v>
      </c>
      <c r="D83" s="1">
        <f>WORKDAY(VLOOKUP(Таблица22[[#This Row],[Подрядчики]],$G$5:$J$16,2,0),COUNTIF($C$4:C83,Таблица22[[#This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45393</v>
      </c>
    </row>
    <row r="84" spans="1:4" x14ac:dyDescent="0.25">
      <c r="A84">
        <v>31</v>
      </c>
      <c r="B84" t="s">
        <v>80</v>
      </c>
      <c r="C84" t="s">
        <v>220</v>
      </c>
      <c r="D84" s="1">
        <f>WORKDAY(VLOOKUP(Таблица22[[#This Row],[Подрядчики]],$G$5:$J$16,2,0),COUNTIF($C$4:C84,Таблица22[[#This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45393</v>
      </c>
    </row>
    <row r="85" spans="1:4" x14ac:dyDescent="0.25">
      <c r="A85">
        <v>32</v>
      </c>
      <c r="B85" t="s">
        <v>81</v>
      </c>
      <c r="C85" t="s">
        <v>220</v>
      </c>
      <c r="D85" s="1">
        <f>WORKDAY(VLOOKUP(Таблица22[[#This Row],[Подрядчики]],$G$5:$J$16,2,0),COUNTIF($C$4:C85,Таблица22[[#This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45394</v>
      </c>
    </row>
    <row r="86" spans="1:4" x14ac:dyDescent="0.25">
      <c r="A86">
        <v>34</v>
      </c>
      <c r="B86" t="s">
        <v>82</v>
      </c>
      <c r="C86" t="s">
        <v>220</v>
      </c>
      <c r="D86" s="1">
        <f>WORKDAY(VLOOKUP(Таблица22[[#This Row],[Подрядчики]],$G$5:$J$16,2,0),COUNTIF($C$4:C86,Таблица22[[#This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45397</v>
      </c>
    </row>
    <row r="87" spans="1:4" x14ac:dyDescent="0.25">
      <c r="A87">
        <v>35</v>
      </c>
      <c r="B87" t="s">
        <v>83</v>
      </c>
      <c r="C87" t="s">
        <v>220</v>
      </c>
      <c r="D87" s="1">
        <f>WORKDAY(VLOOKUP(Таблица22[[#This Row],[Подрядчики]],$G$5:$J$16,2,0),COUNTIF($C$4:C87,Таблица22[[#This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45397</v>
      </c>
    </row>
    <row r="88" spans="1:4" x14ac:dyDescent="0.25">
      <c r="A88">
        <v>36</v>
      </c>
      <c r="B88" t="s">
        <v>84</v>
      </c>
      <c r="C88" t="s">
        <v>220</v>
      </c>
      <c r="D88" s="1">
        <f>WORKDAY(VLOOKUP(Таблица22[[#This Row],[Подрядчики]],$G$5:$J$16,2,0),COUNTIF($C$4:C88,Таблица22[[#This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45398</v>
      </c>
    </row>
    <row r="89" spans="1:4" x14ac:dyDescent="0.25">
      <c r="A89">
        <v>37</v>
      </c>
      <c r="B89" t="s">
        <v>85</v>
      </c>
      <c r="C89" t="s">
        <v>220</v>
      </c>
      <c r="D89" s="1">
        <f>WORKDAY(VLOOKUP(Таблица22[[#This Row],[Подрядчики]],$G$5:$J$16,2,0),COUNTIF($C$4:C89,Таблица22[[#This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45399</v>
      </c>
    </row>
    <row r="90" spans="1:4" x14ac:dyDescent="0.25">
      <c r="A90">
        <v>39</v>
      </c>
      <c r="B90" t="s">
        <v>86</v>
      </c>
      <c r="C90" t="s">
        <v>220</v>
      </c>
      <c r="D90" s="1">
        <f>WORKDAY(VLOOKUP(Таблица22[[#This Row],[Подрядчики]],$G$5:$J$16,2,0),COUNTIF($C$4:C90,Таблица22[[#This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45399</v>
      </c>
    </row>
    <row r="91" spans="1:4" x14ac:dyDescent="0.25">
      <c r="A91">
        <v>1</v>
      </c>
      <c r="B91" t="s">
        <v>87</v>
      </c>
      <c r="C91" t="s">
        <v>220</v>
      </c>
      <c r="D91" s="1">
        <f>WORKDAY(VLOOKUP(Таблица22[[#This Row],[Подрядчики]],$G$5:$J$16,2,0),COUNTIF($C$4:C91,Таблица22[[#This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45400</v>
      </c>
    </row>
    <row r="92" spans="1:4" x14ac:dyDescent="0.25">
      <c r="A92">
        <v>48</v>
      </c>
      <c r="B92" t="s">
        <v>88</v>
      </c>
      <c r="C92" t="s">
        <v>220</v>
      </c>
      <c r="D92" s="1">
        <f>WORKDAY(VLOOKUP(Таблица22[[#This Row],[Подрядчики]],$G$5:$J$16,2,0),COUNTIF($C$4:C92,Таблица22[[#This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45401</v>
      </c>
    </row>
    <row r="93" spans="1:4" x14ac:dyDescent="0.25">
      <c r="A93">
        <v>50</v>
      </c>
      <c r="B93" t="s">
        <v>89</v>
      </c>
      <c r="C93" t="s">
        <v>220</v>
      </c>
      <c r="D93" s="1">
        <f>WORKDAY(VLOOKUP(Таблица22[[#This Row],[Подрядчики]],$G$5:$J$16,2,0),COUNTIF($C$4:C93,Таблица22[[#This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45401</v>
      </c>
    </row>
    <row r="94" spans="1:4" x14ac:dyDescent="0.25">
      <c r="A94">
        <v>3</v>
      </c>
      <c r="B94" t="s">
        <v>90</v>
      </c>
      <c r="C94" t="s">
        <v>220</v>
      </c>
      <c r="D94" s="1">
        <f>WORKDAY(VLOOKUP(Таблица22[[#This Row],[Подрядчики]],$G$5:$J$16,2,0),COUNTIF($C$4:C94,Таблица22[[#This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45404</v>
      </c>
    </row>
    <row r="95" spans="1:4" x14ac:dyDescent="0.25">
      <c r="A95">
        <v>40</v>
      </c>
      <c r="B95" t="s">
        <v>91</v>
      </c>
      <c r="C95" t="s">
        <v>220</v>
      </c>
      <c r="D95" s="1">
        <f>WORKDAY(VLOOKUP(Таблица22[[#This Row],[Подрядчики]],$G$5:$J$16,2,0),COUNTIF($C$4:C95,Таблица22[[#This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45405</v>
      </c>
    </row>
    <row r="96" spans="1:4" x14ac:dyDescent="0.25">
      <c r="A96">
        <v>51</v>
      </c>
      <c r="B96" t="s">
        <v>92</v>
      </c>
      <c r="C96" t="s">
        <v>220</v>
      </c>
      <c r="D96" s="1">
        <f>WORKDAY(VLOOKUP(Таблица22[[#This Row],[Подрядчики]],$G$5:$J$16,2,0),COUNTIF($C$4:C96,Таблица22[[#This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45406</v>
      </c>
    </row>
    <row r="97" spans="1:4" x14ac:dyDescent="0.25">
      <c r="A97">
        <v>52</v>
      </c>
      <c r="B97" t="s">
        <v>93</v>
      </c>
      <c r="C97" t="s">
        <v>220</v>
      </c>
      <c r="D97" s="1">
        <f>WORKDAY(VLOOKUP(Таблица22[[#This Row],[Подрядчики]],$G$5:$J$16,2,0),COUNTIF($C$4:C97,Таблица22[[#This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45406</v>
      </c>
    </row>
    <row r="98" spans="1:4" x14ac:dyDescent="0.25">
      <c r="A98">
        <v>53</v>
      </c>
      <c r="B98" t="s">
        <v>94</v>
      </c>
      <c r="C98" t="s">
        <v>220</v>
      </c>
      <c r="D98" s="1">
        <f>WORKDAY(VLOOKUP(Таблица22[[#This Row],[Подрядчики]],$G$5:$J$16,2,0),COUNTIF($C$4:C98,Таблица22[[#This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45407</v>
      </c>
    </row>
    <row r="99" spans="1:4" x14ac:dyDescent="0.25">
      <c r="A99">
        <v>56</v>
      </c>
      <c r="B99" t="s">
        <v>95</v>
      </c>
      <c r="C99" t="s">
        <v>220</v>
      </c>
      <c r="D99" s="1">
        <f>WORKDAY(VLOOKUP(Таблица22[[#This Row],[Подрядчики]],$G$5:$J$16,2,0),COUNTIF($C$4:C99,Таблица22[[#This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45408</v>
      </c>
    </row>
    <row r="100" spans="1:4" x14ac:dyDescent="0.25">
      <c r="A100">
        <v>61</v>
      </c>
      <c r="B100" t="s">
        <v>96</v>
      </c>
      <c r="C100" t="s">
        <v>220</v>
      </c>
      <c r="D100" s="1">
        <f>WORKDAY(VLOOKUP(Таблица22[[#This Row],[Подрядчики]],$G$5:$J$16,2,0),COUNTIF($C$4:C100,Таблица22[[#This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45408</v>
      </c>
    </row>
    <row r="101" spans="1:4" x14ac:dyDescent="0.25">
      <c r="A101">
        <v>62</v>
      </c>
      <c r="B101" t="s">
        <v>97</v>
      </c>
      <c r="C101" t="s">
        <v>220</v>
      </c>
      <c r="D101" s="1">
        <f>WORKDAY(VLOOKUP(Таблица22[[#This Row],[Подрядчики]],$G$5:$J$16,2,0),COUNTIF($C$4:C101,Таблица22[[#This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45414</v>
      </c>
    </row>
    <row r="102" spans="1:4" x14ac:dyDescent="0.25">
      <c r="A102">
        <v>63</v>
      </c>
      <c r="B102" t="s">
        <v>98</v>
      </c>
      <c r="C102" t="s">
        <v>220</v>
      </c>
      <c r="D102" s="1">
        <f>WORKDAY(VLOOKUP(Таблица22[[#This Row],[Подрядчики]],$G$5:$J$16,2,0),COUNTIF($C$4:C102,Таблица22[[#This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45415</v>
      </c>
    </row>
    <row r="103" spans="1:4" x14ac:dyDescent="0.25">
      <c r="A103">
        <v>67</v>
      </c>
      <c r="B103" t="s">
        <v>99</v>
      </c>
      <c r="C103" t="s">
        <v>220</v>
      </c>
      <c r="D103" s="1">
        <f>WORKDAY(VLOOKUP(Таблица22[[#This Row],[Подрядчики]],$G$5:$J$16,2,0),COUNTIF($C$4:C103,Таблица22[[#This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45415</v>
      </c>
    </row>
    <row r="104" spans="1:4" x14ac:dyDescent="0.25">
      <c r="A104">
        <v>74</v>
      </c>
      <c r="B104" t="s">
        <v>100</v>
      </c>
      <c r="C104" t="s">
        <v>220</v>
      </c>
      <c r="D104" s="1">
        <f>WORKDAY(VLOOKUP(Таблица22[[#This Row],[Подрядчики]],$G$5:$J$16,2,0),COUNTIF($C$4:C104,Таблица22[[#This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45418</v>
      </c>
    </row>
    <row r="105" spans="1:4" x14ac:dyDescent="0.25">
      <c r="A105">
        <v>77</v>
      </c>
      <c r="B105" t="s">
        <v>101</v>
      </c>
      <c r="C105" t="s">
        <v>220</v>
      </c>
      <c r="D105" s="1">
        <f>WORKDAY(VLOOKUP(Таблица22[[#This Row],[Подрядчики]],$G$5:$J$16,2,0),COUNTIF($C$4:C105,Таблица22[[#This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45419</v>
      </c>
    </row>
    <row r="106" spans="1:4" x14ac:dyDescent="0.25">
      <c r="A106">
        <v>78</v>
      </c>
      <c r="B106" t="s">
        <v>102</v>
      </c>
      <c r="C106" t="s">
        <v>220</v>
      </c>
      <c r="D106" s="1">
        <f>WORKDAY(VLOOKUP(Таблица22[[#This Row],[Подрядчики]],$G$5:$J$16,2,0),COUNTIF($C$4:C106,Таблица22[[#This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45419</v>
      </c>
    </row>
    <row r="107" spans="1:4" x14ac:dyDescent="0.25">
      <c r="A107">
        <v>81</v>
      </c>
      <c r="B107" t="s">
        <v>103</v>
      </c>
      <c r="C107" t="s">
        <v>220</v>
      </c>
      <c r="D107" s="1">
        <f>WORKDAY(VLOOKUP(Таблица22[[#This Row],[Подрядчики]],$G$5:$J$16,2,0),COUNTIF($C$4:C107,Таблица22[[#This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45420</v>
      </c>
    </row>
    <row r="108" spans="1:4" x14ac:dyDescent="0.25">
      <c r="A108">
        <v>83</v>
      </c>
      <c r="B108" t="s">
        <v>104</v>
      </c>
      <c r="C108" t="s">
        <v>220</v>
      </c>
      <c r="D108" s="1">
        <f>WORKDAY(VLOOKUP(Таблица22[[#This Row],[Подрядчики]],$G$5:$J$16,2,0),COUNTIF($C$4:C108,Таблица22[[#This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45425</v>
      </c>
    </row>
    <row r="109" spans="1:4" x14ac:dyDescent="0.25">
      <c r="A109">
        <v>88</v>
      </c>
      <c r="B109" t="s">
        <v>105</v>
      </c>
      <c r="C109" t="s">
        <v>220</v>
      </c>
      <c r="D109" s="1">
        <f>WORKDAY(VLOOKUP(Таблица22[[#This Row],[Подрядчики]],$G$5:$J$16,2,0),COUNTIF($C$4:C109,Таблица22[[#This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45426</v>
      </c>
    </row>
    <row r="110" spans="1:4" x14ac:dyDescent="0.25">
      <c r="A110">
        <v>89</v>
      </c>
      <c r="B110" t="s">
        <v>106</v>
      </c>
      <c r="C110" t="s">
        <v>220</v>
      </c>
      <c r="D110" s="1">
        <f>WORKDAY(VLOOKUP(Таблица22[[#This Row],[Подрядчики]],$G$5:$J$16,2,0),COUNTIF($C$4:C110,Таблица22[[#This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45426</v>
      </c>
    </row>
    <row r="111" spans="1:4" x14ac:dyDescent="0.25">
      <c r="A111">
        <v>90</v>
      </c>
      <c r="B111" t="s">
        <v>107</v>
      </c>
      <c r="C111" t="s">
        <v>220</v>
      </c>
      <c r="D111" s="1">
        <f>WORKDAY(VLOOKUP(Таблица22[[#This Row],[Подрядчики]],$G$5:$J$16,2,0),COUNTIF($C$4:C111,Таблица22[[#This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45427</v>
      </c>
    </row>
    <row r="112" spans="1:4" x14ac:dyDescent="0.25">
      <c r="A112">
        <v>91</v>
      </c>
      <c r="B112" t="s">
        <v>108</v>
      </c>
      <c r="C112" t="s">
        <v>220</v>
      </c>
      <c r="D112" s="1">
        <f>WORKDAY(VLOOKUP(Таблица22[[#This Row],[Подрядчики]],$G$5:$J$16,2,0),COUNTIF($C$4:C112,Таблица22[[#This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45428</v>
      </c>
    </row>
    <row r="113" spans="1:4" x14ac:dyDescent="0.25">
      <c r="A113">
        <v>95</v>
      </c>
      <c r="B113" t="s">
        <v>109</v>
      </c>
      <c r="C113" t="s">
        <v>220</v>
      </c>
      <c r="D113" s="1">
        <f>WORKDAY(VLOOKUP(Таблица22[[#This Row],[Подрядчики]],$G$5:$J$16,2,0),COUNTIF($C$4:C113,Таблица22[[#This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45428</v>
      </c>
    </row>
    <row r="114" spans="1:4" x14ac:dyDescent="0.25">
      <c r="A114">
        <v>96</v>
      </c>
      <c r="B114" t="s">
        <v>110</v>
      </c>
      <c r="C114" t="s">
        <v>220</v>
      </c>
      <c r="D114" s="1">
        <f>WORKDAY(VLOOKUP(Таблица22[[#This Row],[Подрядчики]],$G$5:$J$16,2,0),COUNTIF($C$4:C114,Таблица22[[#This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45429</v>
      </c>
    </row>
    <row r="115" spans="1:4" x14ac:dyDescent="0.25">
      <c r="A115">
        <v>98</v>
      </c>
      <c r="B115" t="s">
        <v>111</v>
      </c>
      <c r="C115" t="s">
        <v>220</v>
      </c>
      <c r="D115" s="1">
        <f>WORKDAY(VLOOKUP(Таблица22[[#This Row],[Подрядчики]],$G$5:$J$16,2,0),COUNTIF($C$4:C115,Таблица22[[#This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45432</v>
      </c>
    </row>
    <row r="116" spans="1:4" x14ac:dyDescent="0.25">
      <c r="A116">
        <v>99</v>
      </c>
      <c r="B116" t="s">
        <v>112</v>
      </c>
      <c r="C116" t="s">
        <v>220</v>
      </c>
      <c r="D116" s="1">
        <f>WORKDAY(VLOOKUP(Таблица22[[#This Row],[Подрядчики]],$G$5:$J$16,2,0),COUNTIF($C$4:C116,Таблица22[[#This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45432</v>
      </c>
    </row>
    <row r="117" spans="1:4" x14ac:dyDescent="0.25">
      <c r="A117">
        <v>100</v>
      </c>
      <c r="B117" t="s">
        <v>113</v>
      </c>
      <c r="C117" t="s">
        <v>220</v>
      </c>
      <c r="D117" s="1">
        <f>WORKDAY(VLOOKUP(Таблица22[[#This Row],[Подрядчики]],$G$5:$J$16,2,0),COUNTIF($C$4:C117,Таблица22[[#This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45433</v>
      </c>
    </row>
    <row r="118" spans="1:4" x14ac:dyDescent="0.25">
      <c r="A118">
        <v>102</v>
      </c>
      <c r="B118" t="s">
        <v>114</v>
      </c>
      <c r="C118" t="s">
        <v>220</v>
      </c>
      <c r="D118" s="1">
        <f>WORKDAY(VLOOKUP(Таблица22[[#This Row],[Подрядчики]],$G$5:$J$16,2,0),COUNTIF($C$4:C118,Таблица22[[#This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45434</v>
      </c>
    </row>
    <row r="119" spans="1:4" x14ac:dyDescent="0.25">
      <c r="A119">
        <v>103</v>
      </c>
      <c r="B119" t="s">
        <v>115</v>
      </c>
      <c r="C119" t="s">
        <v>220</v>
      </c>
      <c r="D119" s="1">
        <f>WORKDAY(VLOOKUP(Таблица22[[#This Row],[Подрядчики]],$G$5:$J$16,2,0),COUNTIF($C$4:C119,Таблица22[[#This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45435</v>
      </c>
    </row>
    <row r="120" spans="1:4" x14ac:dyDescent="0.25">
      <c r="A120">
        <v>104</v>
      </c>
      <c r="B120" t="s">
        <v>116</v>
      </c>
      <c r="C120" t="s">
        <v>220</v>
      </c>
      <c r="D120" s="1">
        <f>WORKDAY(VLOOKUP(Таблица22[[#This Row],[Подрядчики]],$G$5:$J$16,2,0),COUNTIF($C$4:C120,Таблица22[[#This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45435</v>
      </c>
    </row>
    <row r="121" spans="1:4" x14ac:dyDescent="0.25">
      <c r="A121">
        <v>105</v>
      </c>
      <c r="B121" t="s">
        <v>117</v>
      </c>
      <c r="C121" t="s">
        <v>220</v>
      </c>
      <c r="D121" s="1">
        <f>WORKDAY(VLOOKUP(Таблица22[[#This Row],[Подрядчики]],$G$5:$J$16,2,0),COUNTIF($C$4:C121,Таблица22[[#This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45436</v>
      </c>
    </row>
    <row r="122" spans="1:4" x14ac:dyDescent="0.25">
      <c r="A122">
        <v>107</v>
      </c>
      <c r="B122" t="s">
        <v>118</v>
      </c>
      <c r="C122" t="s">
        <v>220</v>
      </c>
      <c r="D122" s="1">
        <f>WORKDAY(VLOOKUP(Таблица22[[#This Row],[Подрядчики]],$G$5:$J$16,2,0),COUNTIF($C$4:C122,Таблица22[[#This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45439</v>
      </c>
    </row>
    <row r="123" spans="1:4" x14ac:dyDescent="0.25">
      <c r="A123">
        <v>110</v>
      </c>
      <c r="B123" t="s">
        <v>119</v>
      </c>
      <c r="C123" t="s">
        <v>220</v>
      </c>
      <c r="D123" s="1">
        <f>WORKDAY(VLOOKUP(Таблица22[[#This Row],[Подрядчики]],$G$5:$J$16,2,0),COUNTIF($C$4:C123,Таблица22[[#This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45439</v>
      </c>
    </row>
    <row r="124" spans="1:4" x14ac:dyDescent="0.25">
      <c r="A124">
        <v>113</v>
      </c>
      <c r="B124" t="s">
        <v>120</v>
      </c>
      <c r="C124" t="s">
        <v>220</v>
      </c>
      <c r="D124" s="1">
        <f>WORKDAY(VLOOKUP(Таблица22[[#This Row],[Подрядчики]],$G$5:$J$16,2,0),COUNTIF($C$4:C124,Таблица22[[#This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45440</v>
      </c>
    </row>
    <row r="125" spans="1:4" x14ac:dyDescent="0.25">
      <c r="A125">
        <v>114</v>
      </c>
      <c r="B125" t="s">
        <v>121</v>
      </c>
      <c r="C125" t="s">
        <v>220</v>
      </c>
      <c r="D125" s="1">
        <f>WORKDAY(VLOOKUP(Таблица22[[#This Row],[Подрядчики]],$G$5:$J$16,2,0),COUNTIF($C$4:C125,Таблица22[[#This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45441</v>
      </c>
    </row>
    <row r="126" spans="1:4" x14ac:dyDescent="0.25">
      <c r="A126">
        <v>115</v>
      </c>
      <c r="B126" t="s">
        <v>122</v>
      </c>
      <c r="C126" t="s">
        <v>220</v>
      </c>
      <c r="D126" s="1">
        <f>WORKDAY(VLOOKUP(Таблица22[[#This Row],[Подрядчики]],$G$5:$J$16,2,0),COUNTIF($C$4:C126,Таблица22[[#This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45441</v>
      </c>
    </row>
    <row r="127" spans="1:4" x14ac:dyDescent="0.25">
      <c r="A127">
        <v>116</v>
      </c>
      <c r="B127" t="s">
        <v>123</v>
      </c>
      <c r="C127" t="s">
        <v>220</v>
      </c>
      <c r="D127" s="1">
        <f>WORKDAY(VLOOKUP(Таблица22[[#This Row],[Подрядчики]],$G$5:$J$16,2,0),COUNTIF($C$4:C127,Таблица22[[#This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45442</v>
      </c>
    </row>
    <row r="128" spans="1:4" x14ac:dyDescent="0.25">
      <c r="A128">
        <v>118</v>
      </c>
      <c r="B128" t="s">
        <v>124</v>
      </c>
      <c r="C128" t="s">
        <v>220</v>
      </c>
      <c r="D128" s="1">
        <f>WORKDAY(VLOOKUP(Таблица22[[#This Row],[Подрядчики]],$G$5:$J$16,2,0),COUNTIF($C$4:C128,Таблица22[[#This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45443</v>
      </c>
    </row>
    <row r="129" spans="1:4" x14ac:dyDescent="0.25">
      <c r="A129">
        <v>119</v>
      </c>
      <c r="B129" t="s">
        <v>125</v>
      </c>
      <c r="C129" t="s">
        <v>220</v>
      </c>
      <c r="D129" s="1">
        <f>WORKDAY(VLOOKUP(Таблица22[[#This Row],[Подрядчики]],$G$5:$J$16,2,0),COUNTIF($C$4:C129,Таблица22[[#This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45443</v>
      </c>
    </row>
    <row r="130" spans="1:4" x14ac:dyDescent="0.25">
      <c r="A130">
        <v>120</v>
      </c>
      <c r="B130" t="s">
        <v>126</v>
      </c>
      <c r="C130" t="s">
        <v>220</v>
      </c>
      <c r="D130" s="1">
        <f>WORKDAY(VLOOKUP(Таблица22[[#This Row],[Подрядчики]],$G$5:$J$16,2,0),COUNTIF($C$4:C130,Таблица22[[#This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45446</v>
      </c>
    </row>
    <row r="131" spans="1:4" x14ac:dyDescent="0.25">
      <c r="A131">
        <v>135</v>
      </c>
      <c r="B131" t="s">
        <v>127</v>
      </c>
      <c r="C131" t="s">
        <v>220</v>
      </c>
      <c r="D131" s="1">
        <f>WORKDAY(VLOOKUP(Таблица22[[#This Row],[Подрядчики]],$G$5:$J$16,2,0),COUNTIF($C$4:C131,Таблица22[[#This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45447</v>
      </c>
    </row>
    <row r="132" spans="1:4" x14ac:dyDescent="0.25">
      <c r="A132">
        <v>136</v>
      </c>
      <c r="B132" t="s">
        <v>128</v>
      </c>
      <c r="C132" t="s">
        <v>220</v>
      </c>
      <c r="D132" s="1">
        <f>WORKDAY(VLOOKUP(Таблица22[[#This Row],[Подрядчики]],$G$5:$J$16,2,0),COUNTIF($C$4:C132,Таблица22[[#This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45448</v>
      </c>
    </row>
    <row r="133" spans="1:4" x14ac:dyDescent="0.25">
      <c r="A133">
        <v>138</v>
      </c>
      <c r="B133" t="s">
        <v>129</v>
      </c>
      <c r="C133" t="s">
        <v>220</v>
      </c>
      <c r="D133" s="1">
        <f>WORKDAY(VLOOKUP(Таблица22[[#This Row],[Подрядчики]],$G$5:$J$16,2,0),COUNTIF($C$4:C133,Таблица22[[#This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45448</v>
      </c>
    </row>
    <row r="134" spans="1:4" x14ac:dyDescent="0.25">
      <c r="A134">
        <v>139</v>
      </c>
      <c r="B134" t="s">
        <v>130</v>
      </c>
      <c r="C134" t="s">
        <v>220</v>
      </c>
      <c r="D134" s="1">
        <f>WORKDAY(VLOOKUP(Таблица22[[#This Row],[Подрядчики]],$G$5:$J$16,2,0),COUNTIF($C$4:C134,Таблица22[[#This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45449</v>
      </c>
    </row>
    <row r="135" spans="1:4" x14ac:dyDescent="0.25">
      <c r="A135">
        <v>141</v>
      </c>
      <c r="B135" t="s">
        <v>131</v>
      </c>
      <c r="C135" t="s">
        <v>220</v>
      </c>
      <c r="D135" s="1">
        <f>WORKDAY(VLOOKUP(Таблица22[[#This Row],[Подрядчики]],$G$5:$J$16,2,0),COUNTIF($C$4:C135,Таблица22[[#This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45450</v>
      </c>
    </row>
    <row r="136" spans="1:4" x14ac:dyDescent="0.25">
      <c r="A136">
        <v>145</v>
      </c>
      <c r="B136" t="s">
        <v>132</v>
      </c>
      <c r="C136" t="s">
        <v>220</v>
      </c>
      <c r="D136" s="1">
        <f>WORKDAY(VLOOKUP(Таблица22[[#This Row],[Подрядчики]],$G$5:$J$16,2,0),COUNTIF($C$4:C136,Таблица22[[#This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45450</v>
      </c>
    </row>
    <row r="137" spans="1:4" x14ac:dyDescent="0.25">
      <c r="A137">
        <v>147</v>
      </c>
      <c r="B137" t="s">
        <v>133</v>
      </c>
      <c r="C137" t="s">
        <v>220</v>
      </c>
      <c r="D137" s="1">
        <f>WORKDAY(VLOOKUP(Таблица22[[#This Row],[Подрядчики]],$G$5:$J$16,2,0),COUNTIF($C$4:C137,Таблица22[[#This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45453</v>
      </c>
    </row>
    <row r="138" spans="1:4" x14ac:dyDescent="0.25">
      <c r="A138">
        <v>177</v>
      </c>
      <c r="B138" t="s">
        <v>134</v>
      </c>
      <c r="C138" t="s">
        <v>220</v>
      </c>
      <c r="D138" s="1">
        <f>WORKDAY(VLOOKUP(Таблица22[[#This Row],[Подрядчики]],$G$5:$J$16,2,0),COUNTIF($C$4:C138,Таблица22[[#This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45454</v>
      </c>
    </row>
    <row r="139" spans="1:4" x14ac:dyDescent="0.25">
      <c r="A139">
        <v>179</v>
      </c>
      <c r="B139" t="s">
        <v>135</v>
      </c>
      <c r="C139" t="s">
        <v>220</v>
      </c>
      <c r="D139" s="1">
        <f>WORKDAY(VLOOKUP(Таблица22[[#This Row],[Подрядчики]],$G$5:$J$16,2,0),COUNTIF($C$4:C139,Таблица22[[#This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45454</v>
      </c>
    </row>
    <row r="140" spans="1:4" x14ac:dyDescent="0.25">
      <c r="A140">
        <v>180</v>
      </c>
      <c r="B140" t="s">
        <v>136</v>
      </c>
      <c r="C140" t="s">
        <v>220</v>
      </c>
      <c r="D140" s="1">
        <f>WORKDAY(VLOOKUP(Таблица22[[#This Row],[Подрядчики]],$G$5:$J$16,2,0),COUNTIF($C$4:C140,Таблица22[[#This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45455</v>
      </c>
    </row>
    <row r="141" spans="1:4" x14ac:dyDescent="0.25">
      <c r="A141">
        <v>184</v>
      </c>
      <c r="B141" t="s">
        <v>137</v>
      </c>
      <c r="C141" t="s">
        <v>220</v>
      </c>
      <c r="D141" s="1">
        <f>WORKDAY(VLOOKUP(Таблица22[[#This Row],[Подрядчики]],$G$5:$J$16,2,0),COUNTIF($C$4:C141,Таблица22[[#This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45457</v>
      </c>
    </row>
    <row r="142" spans="1:4" x14ac:dyDescent="0.25">
      <c r="A142">
        <v>185</v>
      </c>
      <c r="B142" t="s">
        <v>138</v>
      </c>
      <c r="C142" t="s">
        <v>220</v>
      </c>
      <c r="D142" s="1">
        <f>WORKDAY(VLOOKUP(Таблица22[[#This Row],[Подрядчики]],$G$5:$J$16,2,0),COUNTIF($C$4:C142,Таблица22[[#This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45457</v>
      </c>
    </row>
    <row r="143" spans="1:4" x14ac:dyDescent="0.25">
      <c r="A143">
        <v>186</v>
      </c>
      <c r="B143" t="s">
        <v>139</v>
      </c>
      <c r="C143" t="s">
        <v>220</v>
      </c>
      <c r="D143" s="1">
        <f>WORKDAY(VLOOKUP(Таблица22[[#This Row],[Подрядчики]],$G$5:$J$16,2,0),COUNTIF($C$4:C143,Таблица22[[#This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45460</v>
      </c>
    </row>
    <row r="144" spans="1:4" x14ac:dyDescent="0.25">
      <c r="A144">
        <v>190</v>
      </c>
      <c r="B144" t="s">
        <v>140</v>
      </c>
      <c r="C144" t="s">
        <v>220</v>
      </c>
      <c r="D144" s="1">
        <f>WORKDAY(VLOOKUP(Таблица22[[#This Row],[Подрядчики]],$G$5:$J$16,2,0),COUNTIF($C$4:C144,Таблица22[[#This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45461</v>
      </c>
    </row>
    <row r="145" spans="1:4" x14ac:dyDescent="0.25">
      <c r="A145">
        <v>192</v>
      </c>
      <c r="B145" t="s">
        <v>141</v>
      </c>
      <c r="C145" t="s">
        <v>220</v>
      </c>
      <c r="D145" s="1">
        <f>WORKDAY(VLOOKUP(Таблица22[[#This Row],[Подрядчики]],$G$5:$J$16,2,0),COUNTIF($C$4:C145,Таблица22[[#This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45462</v>
      </c>
    </row>
    <row r="146" spans="1:4" x14ac:dyDescent="0.25">
      <c r="A146">
        <v>195</v>
      </c>
      <c r="B146" t="s">
        <v>142</v>
      </c>
      <c r="C146" t="s">
        <v>220</v>
      </c>
      <c r="D146" s="1">
        <f>WORKDAY(VLOOKUP(Таблица22[[#This Row],[Подрядчики]],$G$5:$J$16,2,0),COUNTIF($C$4:C146,Таблица22[[#This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45462</v>
      </c>
    </row>
    <row r="147" spans="1:4" x14ac:dyDescent="0.25">
      <c r="A147">
        <v>196</v>
      </c>
      <c r="B147" t="s">
        <v>143</v>
      </c>
      <c r="C147" t="s">
        <v>220</v>
      </c>
      <c r="D147" s="1">
        <f>WORKDAY(VLOOKUP(Таблица22[[#This Row],[Подрядчики]],$G$5:$J$16,2,0),COUNTIF($C$4:C147,Таблица22[[#This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45463</v>
      </c>
    </row>
    <row r="148" spans="1:4" x14ac:dyDescent="0.25">
      <c r="A148">
        <v>197</v>
      </c>
      <c r="B148" t="s">
        <v>144</v>
      </c>
      <c r="C148" t="s">
        <v>220</v>
      </c>
      <c r="D148" s="1">
        <f>WORKDAY(VLOOKUP(Таблица22[[#This Row],[Подрядчики]],$G$5:$J$16,2,0),COUNTIF($C$4:C148,Таблица22[[#This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45464</v>
      </c>
    </row>
    <row r="149" spans="1:4" x14ac:dyDescent="0.25">
      <c r="A149">
        <v>198</v>
      </c>
      <c r="B149" t="s">
        <v>145</v>
      </c>
      <c r="C149" t="s">
        <v>220</v>
      </c>
      <c r="D149" s="1">
        <f>WORKDAY(VLOOKUP(Таблица22[[#This Row],[Подрядчики]],$G$5:$J$16,2,0),COUNTIF($C$4:C149,Таблица22[[#This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45464</v>
      </c>
    </row>
    <row r="150" spans="1:4" x14ac:dyDescent="0.25">
      <c r="A150">
        <v>201</v>
      </c>
      <c r="B150" t="s">
        <v>146</v>
      </c>
      <c r="C150" t="s">
        <v>220</v>
      </c>
      <c r="D150" s="1">
        <f>WORKDAY(VLOOKUP(Таблица22[[#This Row],[Подрядчики]],$G$5:$J$16,2,0),COUNTIF($C$4:C150,Таблица22[[#This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45467</v>
      </c>
    </row>
    <row r="151" spans="1:4" x14ac:dyDescent="0.25">
      <c r="A151">
        <v>203</v>
      </c>
      <c r="B151" t="s">
        <v>147</v>
      </c>
      <c r="C151" t="s">
        <v>220</v>
      </c>
      <c r="D151" s="1">
        <f>WORKDAY(VLOOKUP(Таблица22[[#This Row],[Подрядчики]],$G$5:$J$16,2,0),COUNTIF($C$4:C151,Таблица22[[#This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45468</v>
      </c>
    </row>
    <row r="152" spans="1:4" x14ac:dyDescent="0.25">
      <c r="A152">
        <v>204</v>
      </c>
      <c r="B152" t="s">
        <v>148</v>
      </c>
      <c r="C152" t="s">
        <v>220</v>
      </c>
      <c r="D152" s="1">
        <f>WORKDAY(VLOOKUP(Таблица22[[#This Row],[Подрядчики]],$G$5:$J$16,2,0),COUNTIF($C$4:C152,Таблица22[[#This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45468</v>
      </c>
    </row>
    <row r="153" spans="1:4" x14ac:dyDescent="0.25">
      <c r="A153">
        <v>205</v>
      </c>
      <c r="B153" t="s">
        <v>149</v>
      </c>
      <c r="C153" t="s">
        <v>220</v>
      </c>
      <c r="D153" s="1">
        <f>WORKDAY(VLOOKUP(Таблица22[[#This Row],[Подрядчики]],$G$5:$J$16,2,0),COUNTIF($C$4:C153,Таблица22[[#This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45469</v>
      </c>
    </row>
    <row r="154" spans="1:4" x14ac:dyDescent="0.25">
      <c r="A154">
        <v>208</v>
      </c>
      <c r="B154" t="s">
        <v>150</v>
      </c>
      <c r="C154" t="s">
        <v>220</v>
      </c>
      <c r="D154" s="1">
        <f>WORKDAY(VLOOKUP(Таблица22[[#This Row],[Подрядчики]],$G$5:$J$16,2,0),COUNTIF($C$4:C154,Таблица22[[#This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45470</v>
      </c>
    </row>
    <row r="155" spans="1:4" x14ac:dyDescent="0.25">
      <c r="A155">
        <v>209</v>
      </c>
      <c r="B155" t="s">
        <v>151</v>
      </c>
      <c r="C155" t="s">
        <v>220</v>
      </c>
      <c r="D155" s="1">
        <f>WORKDAY(VLOOKUP(Таблица22[[#This Row],[Подрядчики]],$G$5:$J$16,2,0),COUNTIF($C$4:C155,Таблица22[[#This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</row>
    <row r="156" spans="1:4" x14ac:dyDescent="0.25">
      <c r="A156">
        <v>4</v>
      </c>
      <c r="B156" t="s">
        <v>152</v>
      </c>
      <c r="C156" t="s">
        <v>221</v>
      </c>
      <c r="D156" s="1">
        <f>WORKDAY(VLOOKUP(Таблица22[[#This Row],[Подрядчики]],$G$5:$J$16,2,0),COUNTIF($C$4:C156,Таблица22[[#This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45387</v>
      </c>
    </row>
    <row r="157" spans="1:4" x14ac:dyDescent="0.25">
      <c r="A157">
        <v>5</v>
      </c>
      <c r="B157" t="s">
        <v>153</v>
      </c>
      <c r="C157" t="s">
        <v>221</v>
      </c>
      <c r="D157" s="1">
        <f>WORKDAY(VLOOKUP(Таблица22[[#This Row],[Подрядчики]],$G$5:$J$16,2,0),COUNTIF($C$4:C157,Таблица22[[#This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45397</v>
      </c>
    </row>
    <row r="158" spans="1:4" x14ac:dyDescent="0.25">
      <c r="A158">
        <v>6</v>
      </c>
      <c r="B158" t="s">
        <v>154</v>
      </c>
      <c r="C158" t="s">
        <v>221</v>
      </c>
      <c r="D158" s="1">
        <f>WORKDAY(VLOOKUP(Таблица22[[#This Row],[Подрядчики]],$G$5:$J$16,2,0),COUNTIF($C$4:C158,Таблица22[[#This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45405</v>
      </c>
    </row>
    <row r="159" spans="1:4" x14ac:dyDescent="0.25">
      <c r="A159">
        <v>7</v>
      </c>
      <c r="B159" t="s">
        <v>155</v>
      </c>
      <c r="C159" t="s">
        <v>221</v>
      </c>
      <c r="D159" s="1">
        <f>WORKDAY(VLOOKUP(Таблица22[[#This Row],[Подрядчики]],$G$5:$J$16,2,0),COUNTIF($C$4:C159,Таблица22[[#This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45418</v>
      </c>
    </row>
    <row r="160" spans="1:4" x14ac:dyDescent="0.25">
      <c r="A160">
        <v>8</v>
      </c>
      <c r="B160" t="s">
        <v>156</v>
      </c>
      <c r="C160" t="s">
        <v>221</v>
      </c>
      <c r="D160" s="1">
        <f>WORKDAY(VLOOKUP(Таблица22[[#This Row],[Подрядчики]],$G$5:$J$16,2,0),COUNTIF($C$4:C160,Таблица22[[#This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45428</v>
      </c>
    </row>
    <row r="161" spans="1:4" x14ac:dyDescent="0.25">
      <c r="A161">
        <v>9</v>
      </c>
      <c r="B161" t="s">
        <v>157</v>
      </c>
      <c r="C161" t="s">
        <v>221</v>
      </c>
      <c r="D161" s="1">
        <f>WORKDAY(VLOOKUP(Таблица22[[#This Row],[Подрядчики]],$G$5:$J$16,2,0),COUNTIF($C$4:C161,Таблица22[[#This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45436</v>
      </c>
    </row>
    <row r="162" spans="1:4" x14ac:dyDescent="0.25">
      <c r="A162">
        <v>10</v>
      </c>
      <c r="B162" t="s">
        <v>158</v>
      </c>
      <c r="C162" t="s">
        <v>221</v>
      </c>
      <c r="D162" s="1">
        <f>WORKDAY(VLOOKUP(Таблица22[[#This Row],[Подрядчики]],$G$5:$J$16,2,0),COUNTIF($C$4:C162,Таблица22[[#This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45446</v>
      </c>
    </row>
    <row r="163" spans="1:4" x14ac:dyDescent="0.25">
      <c r="A163">
        <v>137</v>
      </c>
      <c r="B163" t="s">
        <v>159</v>
      </c>
      <c r="C163" t="s">
        <v>221</v>
      </c>
      <c r="D163" s="1">
        <f>WORKDAY(VLOOKUP(Таблица22[[#This Row],[Подрядчики]],$G$5:$J$16,2,0),COUNTIF($C$4:C163,Таблица22[[#This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45454</v>
      </c>
    </row>
    <row r="164" spans="1:4" x14ac:dyDescent="0.25">
      <c r="A164">
        <v>142</v>
      </c>
      <c r="B164" t="s">
        <v>160</v>
      </c>
      <c r="C164" t="s">
        <v>221</v>
      </c>
      <c r="D164" s="1">
        <f>WORKDAY(VLOOKUP(Таблица22[[#This Row],[Подрядчики]],$G$5:$J$16,2,0),COUNTIF($C$4:C164,Таблица22[[#This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45463</v>
      </c>
    </row>
    <row r="165" spans="1:4" x14ac:dyDescent="0.25">
      <c r="A165">
        <v>181</v>
      </c>
      <c r="B165" t="s">
        <v>161</v>
      </c>
      <c r="C165" t="s">
        <v>221</v>
      </c>
      <c r="D165" s="1">
        <f>WORKDAY(VLOOKUP(Таблица22[[#This Row],[Подрядчики]],$G$5:$J$16,2,0),COUNTIF($C$4:C165,Таблица22[[#This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</row>
    <row r="166" spans="1:4" x14ac:dyDescent="0.25">
      <c r="A166">
        <v>30</v>
      </c>
      <c r="B166" t="s">
        <v>162</v>
      </c>
      <c r="C166" t="s">
        <v>222</v>
      </c>
      <c r="D166" s="1">
        <f>WORKDAY(VLOOKUP(Таблица22[[#This Row],[Подрядчики]],$G$5:$J$16,2,0),COUNTIF($C$4:C166,Таблица22[[#This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45387</v>
      </c>
    </row>
    <row r="167" spans="1:4" x14ac:dyDescent="0.25">
      <c r="A167">
        <v>54</v>
      </c>
      <c r="B167" t="s">
        <v>163</v>
      </c>
      <c r="C167" t="s">
        <v>222</v>
      </c>
      <c r="D167" s="1">
        <f>WORKDAY(VLOOKUP(Таблица22[[#This Row],[Подрядчики]],$G$5:$J$16,2,0),COUNTIF($C$4:C167,Таблица22[[#This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45397</v>
      </c>
    </row>
    <row r="168" spans="1:4" x14ac:dyDescent="0.25">
      <c r="A168">
        <v>60</v>
      </c>
      <c r="B168" t="s">
        <v>164</v>
      </c>
      <c r="C168" t="s">
        <v>222</v>
      </c>
      <c r="D168" s="1">
        <f>WORKDAY(VLOOKUP(Таблица22[[#This Row],[Подрядчики]],$G$5:$J$16,2,0),COUNTIF($C$4:C168,Таблица22[[#This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45405</v>
      </c>
    </row>
    <row r="169" spans="1:4" x14ac:dyDescent="0.25">
      <c r="A169">
        <v>64</v>
      </c>
      <c r="B169" t="s">
        <v>165</v>
      </c>
      <c r="C169" t="s">
        <v>222</v>
      </c>
      <c r="D169" s="1">
        <f>WORKDAY(VLOOKUP(Таблица22[[#This Row],[Подрядчики]],$G$5:$J$16,2,0),COUNTIF($C$4:C169,Таблица22[[#This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45418</v>
      </c>
    </row>
    <row r="170" spans="1:4" x14ac:dyDescent="0.25">
      <c r="A170">
        <v>85</v>
      </c>
      <c r="B170" t="s">
        <v>166</v>
      </c>
      <c r="C170" t="s">
        <v>222</v>
      </c>
      <c r="D170" s="1">
        <f>WORKDAY(VLOOKUP(Таблица22[[#This Row],[Подрядчики]],$G$5:$J$16,2,0),COUNTIF($C$4:C170,Таблица22[[#This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45428</v>
      </c>
    </row>
    <row r="171" spans="1:4" x14ac:dyDescent="0.25">
      <c r="A171">
        <v>149</v>
      </c>
      <c r="B171" t="s">
        <v>167</v>
      </c>
      <c r="C171" t="s">
        <v>222</v>
      </c>
      <c r="D171" s="1">
        <f>WORKDAY(VLOOKUP(Таблица22[[#This Row],[Подрядчики]],$G$5:$J$16,2,0),COUNTIF($C$4:C171,Таблица22[[#This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45436</v>
      </c>
    </row>
    <row r="172" spans="1:4" x14ac:dyDescent="0.25">
      <c r="A172">
        <v>152</v>
      </c>
      <c r="B172" t="s">
        <v>168</v>
      </c>
      <c r="C172" t="s">
        <v>222</v>
      </c>
      <c r="D172" s="1">
        <f>WORKDAY(VLOOKUP(Таблица22[[#This Row],[Подрядчики]],$G$5:$J$16,2,0),COUNTIF($C$4:C172,Таблица22[[#This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45446</v>
      </c>
    </row>
    <row r="173" spans="1:4" x14ac:dyDescent="0.25">
      <c r="A173">
        <v>153</v>
      </c>
      <c r="B173" t="s">
        <v>169</v>
      </c>
      <c r="C173" t="s">
        <v>222</v>
      </c>
      <c r="D173" s="1">
        <f>WORKDAY(VLOOKUP(Таблица22[[#This Row],[Подрядчики]],$G$5:$J$16,2,0),COUNTIF($C$4:C173,Таблица22[[#This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45454</v>
      </c>
    </row>
    <row r="174" spans="1:4" x14ac:dyDescent="0.25">
      <c r="A174">
        <v>155</v>
      </c>
      <c r="B174" t="s">
        <v>170</v>
      </c>
      <c r="C174" t="s">
        <v>222</v>
      </c>
      <c r="D174" s="1">
        <f>WORKDAY(VLOOKUP(Таблица22[[#This Row],[Подрядчики]],$G$5:$J$16,2,0),COUNTIF($C$4:C174,Таблица22[[#This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45463</v>
      </c>
    </row>
    <row r="175" spans="1:4" x14ac:dyDescent="0.25">
      <c r="A175">
        <v>160</v>
      </c>
      <c r="B175" t="s">
        <v>171</v>
      </c>
      <c r="C175" t="s">
        <v>222</v>
      </c>
      <c r="D175" s="1">
        <f>WORKDAY(VLOOKUP(Таблица22[[#This Row],[Подрядчики]],$G$5:$J$16,2,0),COUNTIF($C$4:C175,Таблица22[[#This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</row>
    <row r="176" spans="1:4" x14ac:dyDescent="0.25">
      <c r="A176">
        <v>128</v>
      </c>
      <c r="B176" t="s">
        <v>172</v>
      </c>
      <c r="C176" t="s">
        <v>223</v>
      </c>
      <c r="D176" s="1">
        <f>WORKDAY(VLOOKUP(Таблица22[[#This Row],[Подрядчики]],$G$5:$J$16,2,0),COUNTIF($C$4:C176,Таблица22[[#This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45383</v>
      </c>
    </row>
    <row r="177" spans="1:4" x14ac:dyDescent="0.25">
      <c r="A177">
        <v>129</v>
      </c>
      <c r="B177" t="s">
        <v>173</v>
      </c>
      <c r="C177" t="s">
        <v>223</v>
      </c>
      <c r="D177" s="1">
        <f>WORKDAY(VLOOKUP(Таблица22[[#This Row],[Подрядчики]],$G$5:$J$16,2,0),COUNTIF($C$4:C177,Таблица22[[#This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45385</v>
      </c>
    </row>
    <row r="178" spans="1:4" x14ac:dyDescent="0.25">
      <c r="A178">
        <v>130</v>
      </c>
      <c r="B178" t="s">
        <v>174</v>
      </c>
      <c r="C178" t="s">
        <v>223</v>
      </c>
      <c r="D178" s="1">
        <f>WORKDAY(VLOOKUP(Таблица22[[#This Row],[Подрядчики]],$G$5:$J$16,2,0),COUNTIF($C$4:C178,Таблица22[[#This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45386</v>
      </c>
    </row>
    <row r="179" spans="1:4" x14ac:dyDescent="0.25">
      <c r="A179">
        <v>131</v>
      </c>
      <c r="B179" t="s">
        <v>175</v>
      </c>
      <c r="C179" t="s">
        <v>223</v>
      </c>
      <c r="D179" s="1">
        <f>WORKDAY(VLOOKUP(Таблица22[[#This Row],[Подрядчики]],$G$5:$J$16,2,0),COUNTIF($C$4:C179,Таблица22[[#This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45390</v>
      </c>
    </row>
    <row r="180" spans="1:4" x14ac:dyDescent="0.25">
      <c r="A180">
        <v>132</v>
      </c>
      <c r="B180" t="s">
        <v>176</v>
      </c>
      <c r="C180" t="s">
        <v>223</v>
      </c>
      <c r="D180" s="1">
        <f>WORKDAY(VLOOKUP(Таблица22[[#This Row],[Подрядчики]],$G$5:$J$16,2,0),COUNTIF($C$4:C180,Таблица22[[#This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45391</v>
      </c>
    </row>
    <row r="181" spans="1:4" x14ac:dyDescent="0.25">
      <c r="A181">
        <v>133</v>
      </c>
      <c r="B181" t="s">
        <v>177</v>
      </c>
      <c r="C181" t="s">
        <v>223</v>
      </c>
      <c r="D181" s="1">
        <f>WORKDAY(VLOOKUP(Таблица22[[#This Row],[Подрядчики]],$G$5:$J$16,2,0),COUNTIF($C$4:C181,Таблица22[[#This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45393</v>
      </c>
    </row>
    <row r="182" spans="1:4" x14ac:dyDescent="0.25">
      <c r="A182">
        <v>165</v>
      </c>
      <c r="B182" t="s">
        <v>178</v>
      </c>
      <c r="C182" t="s">
        <v>223</v>
      </c>
      <c r="D182" s="1">
        <f>WORKDAY(VLOOKUP(Таблица22[[#This Row],[Подрядчики]],$G$5:$J$16,2,0),COUNTIF($C$4:C182,Таблица22[[#This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45394</v>
      </c>
    </row>
    <row r="183" spans="1:4" x14ac:dyDescent="0.25">
      <c r="A183">
        <v>169</v>
      </c>
      <c r="B183" t="s">
        <v>179</v>
      </c>
      <c r="C183" t="s">
        <v>223</v>
      </c>
      <c r="D183" s="1">
        <f>WORKDAY(VLOOKUP(Таблица22[[#This Row],[Подрядчики]],$G$5:$J$16,2,0),COUNTIF($C$4:C183,Таблица22[[#This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45398</v>
      </c>
    </row>
    <row r="184" spans="1:4" x14ac:dyDescent="0.25">
      <c r="A184">
        <v>171</v>
      </c>
      <c r="B184" t="s">
        <v>180</v>
      </c>
      <c r="C184" t="s">
        <v>223</v>
      </c>
      <c r="D184" s="1">
        <f>WORKDAY(VLOOKUP(Таблица22[[#This Row],[Подрядчики]],$G$5:$J$16,2,0),COUNTIF($C$4:C184,Таблица22[[#This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45399</v>
      </c>
    </row>
    <row r="185" spans="1:4" x14ac:dyDescent="0.25">
      <c r="A185">
        <v>172</v>
      </c>
      <c r="B185" t="s">
        <v>181</v>
      </c>
      <c r="C185" t="s">
        <v>223</v>
      </c>
      <c r="D185" s="1">
        <f>WORKDAY(VLOOKUP(Таблица22[[#This Row],[Подрядчики]],$G$5:$J$16,2,0),COUNTIF($C$4:C185,Таблица22[[#This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45401</v>
      </c>
    </row>
    <row r="186" spans="1:4" x14ac:dyDescent="0.25">
      <c r="A186">
        <v>173</v>
      </c>
      <c r="B186" t="s">
        <v>182</v>
      </c>
      <c r="C186" t="s">
        <v>223</v>
      </c>
      <c r="D186" s="1">
        <f>WORKDAY(VLOOKUP(Таблица22[[#This Row],[Подрядчики]],$G$5:$J$16,2,0),COUNTIF($C$4:C186,Таблица22[[#This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45405</v>
      </c>
    </row>
    <row r="187" spans="1:4" x14ac:dyDescent="0.25">
      <c r="A187">
        <v>174</v>
      </c>
      <c r="B187" t="s">
        <v>183</v>
      </c>
      <c r="C187" t="s">
        <v>223</v>
      </c>
      <c r="D187" s="1">
        <f>WORKDAY(VLOOKUP(Таблица22[[#This Row],[Подрядчики]],$G$5:$J$16,2,0),COUNTIF($C$4:C187,Таблица22[[#This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45406</v>
      </c>
    </row>
    <row r="188" spans="1:4" x14ac:dyDescent="0.25">
      <c r="A188">
        <v>199</v>
      </c>
      <c r="B188" t="s">
        <v>184</v>
      </c>
      <c r="C188" t="s">
        <v>223</v>
      </c>
      <c r="D188" s="1">
        <f>WORKDAY(VLOOKUP(Таблица22[[#This Row],[Подрядчики]],$G$5:$J$16,2,0),COUNTIF($C$4:C188,Таблица22[[#This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45408</v>
      </c>
    </row>
    <row r="189" spans="1:4" x14ac:dyDescent="0.25">
      <c r="A189">
        <v>158</v>
      </c>
      <c r="B189" t="s">
        <v>185</v>
      </c>
      <c r="C189" t="s">
        <v>223</v>
      </c>
      <c r="D189" s="1">
        <f>WORKDAY(VLOOKUP(Таблица22[[#This Row],[Подрядчики]],$G$5:$J$16,2,0),COUNTIF($C$4:C189,Таблица22[[#This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45414</v>
      </c>
    </row>
    <row r="190" spans="1:4" x14ac:dyDescent="0.25">
      <c r="A190">
        <v>157</v>
      </c>
      <c r="B190" t="s">
        <v>186</v>
      </c>
      <c r="C190" t="s">
        <v>223</v>
      </c>
      <c r="D190" s="1">
        <f>WORKDAY(VLOOKUP(Таблица22[[#This Row],[Подрядчики]],$G$5:$J$16,2,0),COUNTIF($C$4:C190,Таблица22[[#This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45418</v>
      </c>
    </row>
    <row r="191" spans="1:4" x14ac:dyDescent="0.25">
      <c r="A191">
        <v>151</v>
      </c>
      <c r="B191" t="s">
        <v>187</v>
      </c>
      <c r="C191" t="s">
        <v>223</v>
      </c>
      <c r="D191" s="1">
        <f>WORKDAY(VLOOKUP(Таблица22[[#This Row],[Подрядчики]],$G$5:$J$16,2,0),COUNTIF($C$4:C191,Таблица22[[#This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45419</v>
      </c>
    </row>
    <row r="192" spans="1:4" x14ac:dyDescent="0.25">
      <c r="A192">
        <v>156</v>
      </c>
      <c r="B192" t="s">
        <v>188</v>
      </c>
      <c r="C192" t="s">
        <v>223</v>
      </c>
      <c r="D192" s="1">
        <f>WORKDAY(VLOOKUP(Таблица22[[#This Row],[Подрядчики]],$G$5:$J$16,2,0),COUNTIF($C$4:C192,Таблица22[[#This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45425</v>
      </c>
    </row>
    <row r="193" spans="1:4" x14ac:dyDescent="0.25">
      <c r="A193">
        <v>146</v>
      </c>
      <c r="B193" t="s">
        <v>189</v>
      </c>
      <c r="C193" t="s">
        <v>223</v>
      </c>
      <c r="D193" s="1">
        <f>WORKDAY(VLOOKUP(Таблица22[[#This Row],[Подрядчики]],$G$5:$J$16,2,0),COUNTIF($C$4:C193,Таблица22[[#This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45426</v>
      </c>
    </row>
    <row r="194" spans="1:4" x14ac:dyDescent="0.25">
      <c r="A194">
        <v>144</v>
      </c>
      <c r="B194" t="s">
        <v>190</v>
      </c>
      <c r="C194" t="s">
        <v>223</v>
      </c>
      <c r="D194" s="1">
        <f>WORKDAY(VLOOKUP(Таблица22[[#This Row],[Подрядчики]],$G$5:$J$16,2,0),COUNTIF($C$4:C194,Таблица22[[#This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45428</v>
      </c>
    </row>
    <row r="195" spans="1:4" x14ac:dyDescent="0.25">
      <c r="A195">
        <v>134</v>
      </c>
      <c r="B195" t="s">
        <v>191</v>
      </c>
      <c r="C195" t="s">
        <v>223</v>
      </c>
      <c r="D195" s="1">
        <f>WORKDAY(VLOOKUP(Таблица22[[#This Row],[Подрядчики]],$G$5:$J$16,2,0),COUNTIF($C$4:C195,Таблица22[[#This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45432</v>
      </c>
    </row>
    <row r="196" spans="1:4" x14ac:dyDescent="0.25">
      <c r="A196">
        <v>124</v>
      </c>
      <c r="B196" t="s">
        <v>192</v>
      </c>
      <c r="C196" t="s">
        <v>223</v>
      </c>
      <c r="D196" s="1">
        <f>WORKDAY(VLOOKUP(Таблица22[[#This Row],[Подрядчики]],$G$5:$J$16,2,0),COUNTIF($C$4:C196,Таблица22[[#This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45433</v>
      </c>
    </row>
    <row r="197" spans="1:4" x14ac:dyDescent="0.25">
      <c r="A197">
        <v>162</v>
      </c>
      <c r="B197" t="s">
        <v>193</v>
      </c>
      <c r="C197" t="s">
        <v>223</v>
      </c>
      <c r="D197" s="1">
        <f>WORKDAY(VLOOKUP(Таблица22[[#This Row],[Подрядчики]],$G$5:$J$16,2,0),COUNTIF($C$4:C197,Таблица22[[#This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45435</v>
      </c>
    </row>
    <row r="198" spans="1:4" x14ac:dyDescent="0.25">
      <c r="A198">
        <v>125</v>
      </c>
      <c r="B198" t="s">
        <v>194</v>
      </c>
      <c r="C198" t="s">
        <v>223</v>
      </c>
      <c r="D198" s="1">
        <f>WORKDAY(VLOOKUP(Таблица22[[#This Row],[Подрядчики]],$G$5:$J$16,2,0),COUNTIF($C$4:C198,Таблица22[[#This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45436</v>
      </c>
    </row>
    <row r="199" spans="1:4" x14ac:dyDescent="0.25">
      <c r="A199">
        <v>163</v>
      </c>
      <c r="B199" t="s">
        <v>195</v>
      </c>
      <c r="C199" t="s">
        <v>223</v>
      </c>
      <c r="D199" s="1">
        <f>WORKDAY(VLOOKUP(Таблица22[[#This Row],[Подрядчики]],$G$5:$J$16,2,0),COUNTIF($C$4:C199,Таблица22[[#This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45440</v>
      </c>
    </row>
    <row r="200" spans="1:4" x14ac:dyDescent="0.25">
      <c r="A200">
        <v>126</v>
      </c>
      <c r="B200" t="s">
        <v>196</v>
      </c>
      <c r="C200" t="s">
        <v>223</v>
      </c>
      <c r="D200" s="1">
        <f>WORKDAY(VLOOKUP(Таблица22[[#This Row],[Подрядчики]],$G$5:$J$16,2,0),COUNTIF($C$4:C200,Таблица22[[#This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45441</v>
      </c>
    </row>
    <row r="201" spans="1:4" x14ac:dyDescent="0.25">
      <c r="A201">
        <v>164</v>
      </c>
      <c r="B201" t="s">
        <v>197</v>
      </c>
      <c r="C201" t="s">
        <v>223</v>
      </c>
      <c r="D201" s="1">
        <f>WORKDAY(VLOOKUP(Таблица22[[#This Row],[Подрядчики]],$G$5:$J$16,2,0),COUNTIF($C$4:C201,Таблица22[[#This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45443</v>
      </c>
    </row>
    <row r="202" spans="1:4" x14ac:dyDescent="0.25">
      <c r="A202">
        <v>127</v>
      </c>
      <c r="B202" t="s">
        <v>198</v>
      </c>
      <c r="C202" t="s">
        <v>223</v>
      </c>
      <c r="D202" s="1">
        <f>WORKDAY(VLOOKUP(Таблица22[[#This Row],[Подрядчики]],$G$5:$J$16,2,0),COUNTIF($C$4:C202,Таблица22[[#This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45446</v>
      </c>
    </row>
    <row r="203" spans="1:4" x14ac:dyDescent="0.25">
      <c r="A203">
        <v>166</v>
      </c>
      <c r="B203" t="s">
        <v>199</v>
      </c>
      <c r="C203" t="s">
        <v>223</v>
      </c>
      <c r="D203" s="1">
        <f>WORKDAY(VLOOKUP(Таблица22[[#This Row],[Подрядчики]],$G$5:$J$16,2,0),COUNTIF($C$4:C203,Таблица22[[#This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45448</v>
      </c>
    </row>
    <row r="204" spans="1:4" x14ac:dyDescent="0.25">
      <c r="A204">
        <v>167</v>
      </c>
      <c r="B204" t="s">
        <v>200</v>
      </c>
      <c r="C204" t="s">
        <v>223</v>
      </c>
      <c r="D204" s="1">
        <f>WORKDAY(VLOOKUP(Таблица22[[#This Row],[Подрядчики]],$G$5:$J$16,2,0),COUNTIF($C$4:C204,Таблица22[[#This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45450</v>
      </c>
    </row>
    <row r="205" spans="1:4" x14ac:dyDescent="0.25">
      <c r="A205">
        <v>191</v>
      </c>
      <c r="B205" t="s">
        <v>201</v>
      </c>
      <c r="C205" t="s">
        <v>223</v>
      </c>
      <c r="D205" s="1">
        <f>WORKDAY(VLOOKUP(Таблица22[[#This Row],[Подрядчики]],$G$5:$J$16,2,0),COUNTIF($C$4:C205,Таблица22[[#This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45453</v>
      </c>
    </row>
    <row r="206" spans="1:4" x14ac:dyDescent="0.25">
      <c r="A206">
        <v>168</v>
      </c>
      <c r="B206" t="s">
        <v>202</v>
      </c>
      <c r="C206" t="s">
        <v>223</v>
      </c>
      <c r="D206" s="1">
        <f>WORKDAY(VLOOKUP(Таблица22[[#This Row],[Подрядчики]],$G$5:$J$16,2,0),COUNTIF($C$4:C206,Таблица22[[#This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45455</v>
      </c>
    </row>
    <row r="207" spans="1:4" x14ac:dyDescent="0.25">
      <c r="A207">
        <v>200</v>
      </c>
      <c r="B207" t="s">
        <v>203</v>
      </c>
      <c r="C207" t="s">
        <v>223</v>
      </c>
      <c r="D207" s="1">
        <f>WORKDAY(VLOOKUP(Таблица22[[#This Row],[Подрядчики]],$G$5:$J$16,2,0),COUNTIF($C$4:C207,Таблица22[[#This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45457</v>
      </c>
    </row>
    <row r="208" spans="1:4" x14ac:dyDescent="0.25">
      <c r="A208">
        <v>170</v>
      </c>
      <c r="B208" t="s">
        <v>204</v>
      </c>
      <c r="C208" t="s">
        <v>223</v>
      </c>
      <c r="D208" s="1">
        <f>WORKDAY(VLOOKUP(Таблица22[[#This Row],[Подрядчики]],$G$5:$J$16,2,0),COUNTIF($C$4:C208,Таблица22[[#This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45461</v>
      </c>
    </row>
    <row r="209" spans="1:4" x14ac:dyDescent="0.25">
      <c r="A209">
        <v>202</v>
      </c>
      <c r="B209" t="s">
        <v>205</v>
      </c>
      <c r="C209" t="s">
        <v>223</v>
      </c>
      <c r="D209" s="1">
        <f>WORKDAY(VLOOKUP(Таблица22[[#This Row],[Подрядчики]],$G$5:$J$16,2,0),COUNTIF($C$4:C209,Таблица22[[#This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45462</v>
      </c>
    </row>
    <row r="210" spans="1:4" x14ac:dyDescent="0.25">
      <c r="A210">
        <v>175</v>
      </c>
      <c r="B210" t="s">
        <v>206</v>
      </c>
      <c r="C210" t="s">
        <v>223</v>
      </c>
      <c r="D210" s="1">
        <f>WORKDAY(VLOOKUP(Таблица22[[#This Row],[Подрядчики]],$G$5:$J$16,2,0),COUNTIF($C$4:C210,Таблица22[[#This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45464</v>
      </c>
    </row>
    <row r="211" spans="1:4" x14ac:dyDescent="0.25">
      <c r="A211">
        <v>207</v>
      </c>
      <c r="B211" t="s">
        <v>207</v>
      </c>
      <c r="C211" t="s">
        <v>223</v>
      </c>
      <c r="D211" s="1">
        <f>WORKDAY(VLOOKUP(Таблица22[[#This Row],[Подрядчики]],$G$5:$J$16,2,0),COUNTIF($C$4:C211,Таблица22[[#This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45467</v>
      </c>
    </row>
    <row r="212" spans="1:4" x14ac:dyDescent="0.25">
      <c r="A212">
        <v>178</v>
      </c>
      <c r="B212" t="s">
        <v>208</v>
      </c>
      <c r="C212" t="s">
        <v>223</v>
      </c>
      <c r="D212" s="1">
        <f>WORKDAY(VLOOKUP(Таблица22[[#This Row],[Подрядчики]],$G$5:$J$16,2,0),COUNTIF($C$4:C212,Таблица22[[#This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45469</v>
      </c>
    </row>
    <row r="213" spans="1:4" x14ac:dyDescent="0.25">
      <c r="A213">
        <v>187</v>
      </c>
      <c r="B213" t="s">
        <v>209</v>
      </c>
      <c r="C213" t="s">
        <v>223</v>
      </c>
      <c r="D213" s="1">
        <f>WORKDAY(VLOOKUP(Таблица22[[#This Row],[Подрядчики]],$G$5:$J$16,2,0),COUNTIF($C$4:C213,Таблица22[[#This Row],[Подрядчики]])/COUNTIF(Таблица22[Подрядчики],Таблица22[[#This Row],[Подрядчики]])*VLOOKUP(Таблица22[[#This Row],[Подрядчики]],$G$5:$J$16,4,0)-1,праздники[дата])</f>
        <v>45471</v>
      </c>
    </row>
  </sheetData>
  <phoneticPr fontId="2" type="noConversion"/>
  <conditionalFormatting pivot="1" sqref="N4:BT15">
    <cfRule type="cellIs" dxfId="10" priority="2" operator="greaterThan">
      <formula>0</formula>
    </cfRule>
  </conditionalFormatting>
  <pageMargins left="0.7" right="0.7" top="0.75" bottom="0.75" header="0.3" footer="0.3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567590-E81D-4617-ACD9-165F6E0010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Госнедель</dc:creator>
  <cp:lastModifiedBy>Владислав Госнедель</cp:lastModifiedBy>
  <dcterms:created xsi:type="dcterms:W3CDTF">2024-02-27T07:55:39Z</dcterms:created>
  <dcterms:modified xsi:type="dcterms:W3CDTF">2024-03-12T18:17:03Z</dcterms:modified>
</cp:coreProperties>
</file>