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Nikolay\Desktop\"/>
    </mc:Choice>
  </mc:AlternateContent>
  <xr:revisionPtr revIDLastSave="0" documentId="13_ncr:1_{E8C6CC56-2A7D-442A-BB3B-8613EED09D92}" xr6:coauthVersionLast="47" xr6:coauthVersionMax="47" xr10:uidLastSave="{00000000-0000-0000-0000-000000000000}"/>
  <bookViews>
    <workbookView xWindow="-120" yWindow="-120" windowWidth="29040" windowHeight="15840" activeTab="1" xr2:uid="{7433DB67-50BF-4782-840B-5927C07A4C34}"/>
  </bookViews>
  <sheets>
    <sheet name="Расчет" sheetId="5" r:id="rId1"/>
    <sheet name="ГОСТ, табл.(А.52.3+В.52.1) " sheetId="12" r:id="rId2"/>
    <sheet name="Лист9" sheetId="23" r:id="rId3"/>
    <sheet name="Лист10" sheetId="24" r:id="rId4"/>
    <sheet name="Лист6" sheetId="20" r:id="rId5"/>
    <sheet name="Системный лист" sheetId="14" r:id="rId6"/>
    <sheet name="Лист7" sheetId="21" r:id="rId7"/>
  </sheets>
  <externalReferences>
    <externalReference r:id="rId8"/>
    <externalReference r:id="rId9"/>
  </externalReferences>
  <definedNames>
    <definedName name="_1_5De__≤_V___20De">Лист7!$J$14:$J$16</definedName>
    <definedName name="_1_5De_≤_V___5De">Лист7!$H$14:$H$16</definedName>
    <definedName name="_5De_≤_V___20De">Лист7!$I$14:$I$16</definedName>
    <definedName name="_5De_≤_V___50De">Лист7!$L$14:$L$16</definedName>
    <definedName name="_xlnm._FilterDatabase" localSheetId="4" hidden="1">Лист6!$A$1:$BX$1</definedName>
    <definedName name="H___0_3De">Лист7!$E$14:$E$16</definedName>
    <definedName name="H___0_3De__интервал_между_кабелями_не_менее_одного_кабельного_диаметра">Лист7!$G$14:$G$16</definedName>
    <definedName name="H___0_3De__кабели_касаются_в_воздухе">Лист7!$F$14:$F$16</definedName>
    <definedName name="V_≥_20De">Лист7!$K$14:$K$16</definedName>
    <definedName name="без_дополнительной_механической_защиты">Лист7!$M$14:$M$16</definedName>
    <definedName name="кабель_многожильныйоткрытобез_защитына_лотке_неперфорированном">Лист7!$C$2:$C$3</definedName>
    <definedName name="кабель_многожильныйоткрытобез_защитына_лотке_перфорированном">Лист7!$D$2:$D$3</definedName>
    <definedName name="кабель_многожильныйоткрытобез_защитына_лотке_проволочном_или_кронштейне">Лист7!$E$2:$E$3</definedName>
    <definedName name="кабель_многожильныйоткрытобез_защитына_лотоке_лестничном">Лист7!$F$2:$F$3</definedName>
    <definedName name="кабель_многожильныйоткрытобез_защитына_тросе">Лист7!$G$2:$G$3</definedName>
    <definedName name="кабель_многожильныйоткрытобез_защитына_удалении_от_потолка">Лист7!$H$2:$H$3</definedName>
    <definedName name="кабель_многожильныйоткрытобез_защитыпо_стенам">Лист7!$I$2:$I$3</definedName>
    <definedName name="кабель_многожильныйоткрытобез_защитыпод_потолком">Лист7!$J$2:$J$3</definedName>
    <definedName name="кабель_многожильныйоткрытобез_защитыподключение_оборудования">Лист7!$K$2:$K$3</definedName>
    <definedName name="кабель_многожильныйоткрытов_коробев_подвешенных_коробах">Лист7!$L$2:$L$3</definedName>
    <definedName name="кабель_многожильныйоткрытов_коробепо_стенам">Лист7!$M$2:$M$3</definedName>
    <definedName name="кабель_многожильныйоткрытов_трубах_в_открытых_или_в_вентилируемых_кабельных_каналахпо_стенам_или_поверхностям">Лист7!$N$2:$N$3</definedName>
    <definedName name="кабель_многожильныйоткрытов_трубепо_стенам_или_поверхностям">Лист7!$O$2:$O$3</definedName>
    <definedName name="кабель_многожильныйскрытобез_защитыв_балках">Лист7!$P$2:$P$3</definedName>
    <definedName name="кабель_многожильныйскрытобез_защитыв_оконной_раме">Лист7!$Q$2:$Q$3</definedName>
    <definedName name="кабель_многожильныйскрытобез_защитыв_подвесных_потолках">Лист7!$R$2:$R$3</definedName>
    <definedName name="кабель_многожильныйскрытобез_защитыв_полах">Лист7!$S$2:$S$3</definedName>
    <definedName name="кабель_многожильныйскрытобез_защитыв_пустотах_строительных_конструкций">Лист7!$T$2:$T$3</definedName>
    <definedName name="кабель_многожильныйскрытобез_защитыв_термоизолирующих_стенах">Лист7!$U$2:$U$3</definedName>
    <definedName name="кабель_многожильныйскрытобез_защитызамоноличено_в_кладке__бетоне">Лист7!$V$2:$V$3</definedName>
    <definedName name="кабель_многожильныйскрытобез_защитызамоноличено_в_кладке__бетоне__с_дополнительной_механической_защитой">Лист7!$W$2:$W$3</definedName>
    <definedName name="кабель_многожильныйскрытобронированные_кабелив_земле">Лист7!$X$2:$X$3</definedName>
    <definedName name="кабель_многожильныйскрытов_кабельном_каналев_полах">Лист7!$Y$2:$Y$3</definedName>
    <definedName name="кабель_многожильныйскрытов_кабельном_каналезамоноличено_в_кладке__бетоне">Лист7!$Z$2:$Z$3</definedName>
    <definedName name="кабель_многожильныйскрытов_коробев_пустотах_строительных_конструкций">Лист7!$AA$2:$AA$3</definedName>
    <definedName name="кабель_многожильныйскрытов_коробезамоноличено_в_кладке__бетоне">Лист7!$AB$2:$AB$3</definedName>
    <definedName name="кабель_многожильныйскрытов_трубе_или_специальном_кабельном_каналев_земле">Лист7!$AC$2:$AC$3</definedName>
    <definedName name="кабель_многожильныйскрытов_трубев_пустотах_строительных_конструкций">Лист7!$AD$2:$AD$3</definedName>
    <definedName name="кабель_многожильныйскрытов_трубев_термоизолирующих_стенах">Лист7!$AE$2:$AE$3</definedName>
    <definedName name="кабель_многожильныйскрытов_трубезамоноличено_в_кладке__бетоне">Лист7!$AF$2:$AF$3</definedName>
    <definedName name="кабель_одножильныйоткрыто_в_трубах_в_невентилируемых_кабельных_каналахпо_стенам_или_поверхностям">Лист7!$AG$2:$AG$3</definedName>
    <definedName name="кабель_одножильныйоткрытобез_защитына_лотке_неперфорированном">Лист7!$AH$2:$AH$3</definedName>
    <definedName name="кабель_одножильныйоткрытобез_защитына_лотке_перфорированном">Лист7!$AI$2:$AI$3</definedName>
    <definedName name="кабель_одножильныйоткрытобез_защитына_лотке_проволочном_или_кронштейне">Лист7!$AJ$2:$AJ$3</definedName>
    <definedName name="кабель_одножильныйоткрытобез_защитына_лотоке_лестничном">Лист7!$AK$2:$AK$3</definedName>
    <definedName name="кабель_одножильныйоткрытобез_защитына_тросе">Лист7!$AL$2:$AL$3</definedName>
    <definedName name="кабель_одножильныйоткрытобез_защитыпо_стенам">Лист7!$AN$2:$AN$3</definedName>
    <definedName name="кабель_одножильныйоткрытобез_защитыпод_потолком">Лист7!$AO$2:$AO$3</definedName>
    <definedName name="кабель_одножильныйоткрытов_коробев_подвешенных_коробах">Лист7!$AP$2:$AP$3</definedName>
    <definedName name="кабель_одножильныйоткрытов_коробепо_стенам">Лист7!$AQ$2:$AQ$3</definedName>
    <definedName name="кабель_одножильныйоткрытов_молдинге__плинтусе_по_стенам_или_поверхностям">Лист7!$AR$2:$AR$3</definedName>
    <definedName name="кабель_одножильныйоткрытов_трубах_в_открытых_или_в_вентилируемых_кабельных_каналахпо_стенам_или_поверхностям">Лист7!$AS$2:$AS$3</definedName>
    <definedName name="кабель_одножильныйоткрытов_трубепо_стенам_или_поверхностям">Лист7!$AT$2:$AT$3</definedName>
    <definedName name="кабель_одножильныйскрытобез_защитыв_балках">Лист7!$AU$2:$AU$3</definedName>
    <definedName name="кабель_одножильныйскрытобез_защитыв_оконной_раме">Лист7!$AV$2:$AV$3</definedName>
    <definedName name="кабель_одножильныйскрытобез_защитыв_подвесных_потолках">Лист7!$AW$2:$AW$3</definedName>
    <definedName name="кабель_одножильныйскрытобез_защитыв_полах">Лист7!$AX$2:$AX$3</definedName>
    <definedName name="кабель_одножильныйскрытобез_защитыв_пустотах_строительных_конструкций">Лист7!$AY$2:$AY$3</definedName>
    <definedName name="кабель_одножильныйскрытобез_защитызамоноличено_в_кладке__бетоне">Лист7!$AZ$2:$AZ$3</definedName>
    <definedName name="кабель_одножильныйскрытобез_защитызамоноличено_в_кладке__бетоне__с_дополнительной_механической_защитой">Лист7!$BA$2:$BA$3</definedName>
    <definedName name="кабель_одножильныйскрытобронированные_кабелив_земле">Лист7!$BB$2:$BB$3</definedName>
    <definedName name="кабель_одножильныйскрытов_кабельном_каналев_полах">Лист7!$BC$2:$BC$3</definedName>
    <definedName name="кабель_одножильныйскрытов_кабельном_каналезамоноличено_в_кладке__бетоне">Лист7!$BD$2:$BD$3</definedName>
    <definedName name="кабель_одножильныйскрытов_коробев_пустотах_строительных_конструкций">Лист7!$BE$2:$BE$3</definedName>
    <definedName name="кабель_одножильныйскрытов_коробезамоноличено_в_кладке__бетоне">Лист7!$BF$2:$BF$3</definedName>
    <definedName name="кабель_одножильныйскрытов_трубе_или_специальном_кабельном_каналев_земле">Лист7!$BG$2:$BG$3</definedName>
    <definedName name="кабель_одножильныйскрытов_трубев_пустотах_строительных_конструкций">Лист7!$BH$2:$BH$3</definedName>
    <definedName name="кабель_одножильныйскрытов_трубев_термоизолирующих_стенах">Лист7!$BI$2:$BI$3</definedName>
    <definedName name="кабель_одножильныйскрытов_трубезамоноличено_в_кладке__бетоне">Лист7!$BJ$2:$BJ$3</definedName>
    <definedName name="Количество_нагруженных_жил_проводника">OFFSET([1]tab!$L$46,0,0,COUNTIF([1]tab!$L:$L,"&gt;0"),1)</definedName>
    <definedName name="Материал_жилы_проводника">OFFSET([1]tab!$N$56,(COUNTBLANK([1]tab!$N$57:$N$58)+1),0,COUNTIF([1]tab!$N:$N,"?*")+0)</definedName>
    <definedName name="Материал_изоляции_проводника">OFFSET([1]tab!$M$49,(COUNTBLANK([1]tab!$M$50:$M$54)+1),0,COUNTIF([1]tab!$M:$M,"?*")+0)</definedName>
    <definedName name="Предохранители">'[2]Предохранители '!$A$2:$B$9</definedName>
    <definedName name="проводоткрыто_в_трубах_в_невентилируемых_кабельных_каналахпо_стенам_или_поверхностям">Лист7!$BK$2:$BK$3</definedName>
    <definedName name="проводоткрытобез_защитыпровода_на_изоляторах">Лист7!$BL$2:$BL$3</definedName>
    <definedName name="проводоткрытов_коробев_подвешенных_коробах">Лист7!$BM$2:$BM$3</definedName>
    <definedName name="проводоткрытов_коробепо_стенам">Лист7!$BN$2:$BN$3</definedName>
    <definedName name="проводоткрытов_молдинге__плинтусе_по_стенам_или_поверхностям">Лист7!$BO$2:$BO$3</definedName>
    <definedName name="проводоткрытов_трубах_в_открытых_или_в_вентилируемых_кабельных_каналахв_полах">Лист7!$BP$2:$BP$3</definedName>
    <definedName name="проводоткрытов_трубепо_стенам_или_поверхностям">Лист7!$BR$2:$BR$3</definedName>
    <definedName name="проводскрытов_кабельном_каналев_полах">Лист7!$BS$2:$BS$3</definedName>
    <definedName name="проводскрытов_кабельном_каналезамоноличено_в_кладке__бетоне">Лист7!$BT$2:$BT$3</definedName>
    <definedName name="проводскрытов_коробев_пустотах_строительных_конструкций">Лист7!$BU$2:$BU$3</definedName>
    <definedName name="проводскрытов_коробезамоноличено_в_кладке__бетоне">Лист7!$BV$2:$BV$3</definedName>
    <definedName name="проводскрытов_трубев_оконной_раме">Лист7!$BW$2:$BW$3</definedName>
    <definedName name="проводскрытов_трубев_пустотах_строительных_конструкций">Лист7!$BX$2:$BX$3</definedName>
    <definedName name="проводскрытов_трубев_термоизолирующих_стенах">Лист7!$BY$2:$BY$3</definedName>
    <definedName name="проводскрытов_трубезамоноличено_в_кладке__бетоне">Лист7!$BZ$2:$BZ$3</definedName>
    <definedName name="Расположение_лотков_в_пространстве">OFFSET([1]tab!$J$31,(COUNTBLANK([1]tab!$J$32:$J$34)+1),0,COUNTIF([1]tab!$J:$J,"?*")+0)</definedName>
    <definedName name="Расположение_проводников">OFFSET([1]tab!$G$4,(COUNTBLANK([1]tab!$G$5:$G$11)+1),0,COUNTIF([1]tab!$G:$G,"?*")+0)</definedName>
    <definedName name="Расстояние_между_проводниками_в_пучке">OFFSET([1]tab!$H$13,(COUNTBLANK([1]tab!$H$14:$H$21)+1),0,COUNTIF([1]tab!$H:$H,"?*")+0)</definedName>
    <definedName name="с_дополнительной_механической_защитой">Лист7!$N$14:$N$16</definedName>
    <definedName name="Сечение_жилы_проводника">OFFSET([1]tab!$O$61,0,0,COUNTIF([1]tab!$O:$O,"&gt;0"),1)</definedName>
    <definedName name="Способ">Лист7!$A$2:$A$75</definedName>
    <definedName name="Температура_окружающей_среды">OFFSET([1]tab!$D$82,0,0,COUNTIF([1]tab!$D$82:$D$99,"&gt;0"),1)</definedName>
    <definedName name="Тип_лотка">OFFSET([1]tab!$I$23,(COUNTBLANK([1]tab!$I$24:$I$29)+1),0,COUNTIF([1]tab!$I:$I,"?*")+0)</definedName>
    <definedName name="ФОТО">OFFSET(#REF!,(MATCH((INDEX(#REF!,MATCH(1,#REF!,0),0)),#REF!,0))-1,2,1)</definedName>
    <definedName name="Число_кабелей">OFFSET([1]tab!$P$102,0,0,COUNTIF([1]tab!$P:$P,"&gt;0"),1)</definedName>
    <definedName name="Число_лотков">OFFSET([1]tab!$K$36,(COUNTBLANK([1]tab!$K$37:$K$43)+1),0,COUNTIF([1]tab!$K:$K,"?*")+0)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2" l="1"/>
  <c r="A2" i="23"/>
  <c r="A3" i="23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1" i="23"/>
  <c r="B2" i="24"/>
  <c r="B3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1" i="24"/>
  <c r="A93" i="24"/>
  <c r="A94" i="24"/>
  <c r="A95" i="24"/>
  <c r="A96" i="24"/>
  <c r="A97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2" i="24"/>
  <c r="A3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1" i="24"/>
  <c r="B2" i="23"/>
  <c r="B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1" i="23"/>
  <c r="C94" i="23"/>
  <c r="C95" i="23"/>
  <c r="C96" i="23"/>
  <c r="C97" i="23"/>
  <c r="C1" i="23"/>
  <c r="C2" i="23"/>
  <c r="C3" i="23"/>
  <c r="C4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B61" i="5"/>
  <c r="F61" i="5" a="1"/>
  <c r="F61" i="5" s="1"/>
  <c r="F62" i="5" s="1"/>
  <c r="F44" i="5" l="1"/>
  <c r="F59" i="5" a="1"/>
  <c r="F59" i="5" s="1"/>
  <c r="B64" i="5"/>
  <c r="B63" i="5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F57" i="5" a="1"/>
  <c r="F57" i="5" s="1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7" i="12"/>
  <c r="B55" i="5"/>
  <c r="B54" i="5"/>
  <c r="B53" i="5"/>
  <c r="B52" i="5"/>
  <c r="B51" i="5"/>
  <c r="B50" i="5"/>
  <c r="B57" i="5"/>
  <c r="F56" i="5" a="1"/>
  <c r="F56" i="5" s="1"/>
  <c r="L111" i="12" l="1" a="1"/>
  <c r="B56" i="5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57" i="12"/>
  <c r="AB58" i="12"/>
  <c r="AB59" i="12"/>
  <c r="AB60" i="12"/>
  <c r="AB61" i="12"/>
  <c r="AB62" i="12"/>
  <c r="AB63" i="12"/>
  <c r="AB64" i="12"/>
  <c r="AB65" i="12"/>
  <c r="AB66" i="12"/>
  <c r="AB67" i="12"/>
  <c r="AB68" i="12"/>
  <c r="AB69" i="12"/>
  <c r="AB70" i="12"/>
  <c r="AB71" i="12"/>
  <c r="AB72" i="12"/>
  <c r="AB73" i="12"/>
  <c r="AB74" i="12"/>
  <c r="AB75" i="12"/>
  <c r="AB76" i="12"/>
  <c r="AB77" i="12"/>
  <c r="AB78" i="12"/>
  <c r="AB79" i="12"/>
  <c r="AB80" i="12"/>
  <c r="AB81" i="12"/>
  <c r="AB82" i="12"/>
  <c r="AB83" i="12"/>
  <c r="AB84" i="12"/>
  <c r="AB85" i="12"/>
  <c r="AB86" i="12"/>
  <c r="AB87" i="12"/>
  <c r="AB88" i="12"/>
  <c r="AB89" i="12"/>
  <c r="AB90" i="12"/>
  <c r="AB91" i="12"/>
  <c r="AB92" i="12"/>
  <c r="AB93" i="12"/>
  <c r="AB94" i="12"/>
  <c r="AB95" i="12"/>
  <c r="AB96" i="12"/>
  <c r="AB97" i="12"/>
  <c r="AB98" i="12"/>
  <c r="AB99" i="12"/>
  <c r="AB100" i="12"/>
  <c r="AB101" i="12"/>
  <c r="AB102" i="12"/>
  <c r="AB103" i="12"/>
  <c r="AB8" i="12"/>
  <c r="AB9" i="12"/>
  <c r="AB10" i="12"/>
  <c r="AB7" i="12"/>
  <c r="A6" i="21" l="1"/>
  <c r="A10" i="21"/>
  <c r="A14" i="21"/>
  <c r="A18" i="21"/>
  <c r="A22" i="21"/>
  <c r="A26" i="21"/>
  <c r="A30" i="21"/>
  <c r="A34" i="21"/>
  <c r="A38" i="21"/>
  <c r="A42" i="21"/>
  <c r="A46" i="21"/>
  <c r="A50" i="21"/>
  <c r="A54" i="21"/>
  <c r="A58" i="21"/>
  <c r="A62" i="21"/>
  <c r="A66" i="21"/>
  <c r="A70" i="21"/>
  <c r="A74" i="21"/>
  <c r="A3" i="21"/>
  <c r="A7" i="21"/>
  <c r="A11" i="21"/>
  <c r="A15" i="21"/>
  <c r="A19" i="21"/>
  <c r="A23" i="21"/>
  <c r="A27" i="21"/>
  <c r="A31" i="21"/>
  <c r="A35" i="21"/>
  <c r="A39" i="21"/>
  <c r="A43" i="21"/>
  <c r="A47" i="21"/>
  <c r="A51" i="21"/>
  <c r="A55" i="21"/>
  <c r="A59" i="21"/>
  <c r="A63" i="21"/>
  <c r="A67" i="21"/>
  <c r="A71" i="21"/>
  <c r="A75" i="21"/>
  <c r="A13" i="21"/>
  <c r="A25" i="21"/>
  <c r="A33" i="21"/>
  <c r="A41" i="21"/>
  <c r="A49" i="21"/>
  <c r="A57" i="21"/>
  <c r="A65" i="21"/>
  <c r="A73" i="21"/>
  <c r="A4" i="21"/>
  <c r="A8" i="21"/>
  <c r="A12" i="21"/>
  <c r="A16" i="21"/>
  <c r="A20" i="21"/>
  <c r="A24" i="21"/>
  <c r="A28" i="21"/>
  <c r="A32" i="21"/>
  <c r="A36" i="21"/>
  <c r="A40" i="21"/>
  <c r="A44" i="21"/>
  <c r="A48" i="21"/>
  <c r="A52" i="21"/>
  <c r="A56" i="21"/>
  <c r="A60" i="21"/>
  <c r="A64" i="21"/>
  <c r="A68" i="21"/>
  <c r="A72" i="21"/>
  <c r="A5" i="21"/>
  <c r="A9" i="21"/>
  <c r="A17" i="21"/>
  <c r="A21" i="21"/>
  <c r="A29" i="21"/>
  <c r="A37" i="21"/>
  <c r="A45" i="21"/>
  <c r="A53" i="21"/>
  <c r="A61" i="21"/>
  <c r="A69" i="21"/>
  <c r="L111" i="12"/>
  <c r="A2" i="21" s="1"/>
  <c r="M111" i="12" a="1"/>
  <c r="M111" i="12" s="1"/>
  <c r="J111" i="12" a="1"/>
  <c r="J111" i="12" s="1"/>
  <c r="F111" i="12" a="1"/>
  <c r="F111" i="12" s="1"/>
  <c r="I111" i="12" a="1"/>
  <c r="I111" i="12" s="1"/>
  <c r="H111" i="12" a="1"/>
  <c r="H111" i="12" s="1"/>
  <c r="G111" i="12" a="1"/>
  <c r="G111" i="12" s="1"/>
  <c r="E111" i="12" a="1"/>
  <c r="E111" i="12" s="1"/>
  <c r="D111" i="12" a="1"/>
  <c r="D111" i="12" s="1"/>
  <c r="B1" i="14" l="1" a="1"/>
  <c r="B1" i="14" s="1"/>
  <c r="B12" i="14" s="1" a="1"/>
  <c r="B12" i="14" s="1"/>
  <c r="A1" i="14" a="1"/>
  <c r="A1" i="14" s="1"/>
  <c r="F109" i="5"/>
  <c r="F115" i="5"/>
  <c r="F37" i="5" l="1"/>
  <c r="F81" i="5" s="1"/>
  <c r="F31" i="5"/>
  <c r="U5" i="12" l="1"/>
  <c r="T5" i="12"/>
  <c r="S5" i="12"/>
  <c r="R5" i="12"/>
  <c r="Q5" i="12"/>
  <c r="P5" i="12"/>
  <c r="O5" i="12"/>
  <c r="N5" i="12"/>
  <c r="F46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<sst xmlns="http://schemas.openxmlformats.org/spreadsheetml/2006/main" count="2382" uniqueCount="427">
  <si>
    <t xml:space="preserve">Наименование </t>
  </si>
  <si>
    <t>Местоположение</t>
  </si>
  <si>
    <t>В</t>
  </si>
  <si>
    <t>U</t>
  </si>
  <si>
    <t xml:space="preserve">Напряжение </t>
  </si>
  <si>
    <t>Pу</t>
  </si>
  <si>
    <t>кВт</t>
  </si>
  <si>
    <t>о.е.</t>
  </si>
  <si>
    <t>Кспр</t>
  </si>
  <si>
    <t>Коэффициент спроса</t>
  </si>
  <si>
    <t>Qу</t>
  </si>
  <si>
    <t>Sу</t>
  </si>
  <si>
    <t>Фаза</t>
  </si>
  <si>
    <t>№пом.</t>
  </si>
  <si>
    <t>Адрес</t>
  </si>
  <si>
    <t>ТП-1516</t>
  </si>
  <si>
    <t xml:space="preserve">вв.10507 ВРУ-1 </t>
  </si>
  <si>
    <t>-</t>
  </si>
  <si>
    <t>ул. Иванова,д.1</t>
  </si>
  <si>
    <t>корп.1 ул. Иванова, д.4</t>
  </si>
  <si>
    <t>пом.23 (Электрощитовая)</t>
  </si>
  <si>
    <t>РЩ-1.3</t>
  </si>
  <si>
    <t>НКУ-0,4кВ, Iс., ф.4</t>
  </si>
  <si>
    <t>Ввод №1</t>
  </si>
  <si>
    <t>этаж 1, пом.4</t>
  </si>
  <si>
    <t>Точка</t>
  </si>
  <si>
    <t>Объект</t>
  </si>
  <si>
    <t>Ввод</t>
  </si>
  <si>
    <t>Рабочее освещение</t>
  </si>
  <si>
    <t>Сб.шины</t>
  </si>
  <si>
    <t>Коэффициент мощности</t>
  </si>
  <si>
    <t>cosф</t>
  </si>
  <si>
    <t>tanф</t>
  </si>
  <si>
    <t>КПД</t>
  </si>
  <si>
    <t>Источник</t>
  </si>
  <si>
    <t>Электроприемник</t>
  </si>
  <si>
    <t>ƞ</t>
  </si>
  <si>
    <t>Pр</t>
  </si>
  <si>
    <t>Qр</t>
  </si>
  <si>
    <t>Sр</t>
  </si>
  <si>
    <t>А</t>
  </si>
  <si>
    <t>Iн</t>
  </si>
  <si>
    <t>L1L2L3</t>
  </si>
  <si>
    <t>L1</t>
  </si>
  <si>
    <t>Расчетная Активная мощность</t>
  </si>
  <si>
    <t>Расчетная Реактивная мощность</t>
  </si>
  <si>
    <t>Расчетная Полная мощность</t>
  </si>
  <si>
    <t>Расчетный Ток</t>
  </si>
  <si>
    <t>Установленная Активная мощность</t>
  </si>
  <si>
    <t>Установленная Реактивная мощность</t>
  </si>
  <si>
    <t>Установленная Полная мощность</t>
  </si>
  <si>
    <t>Номинальный Ток</t>
  </si>
  <si>
    <t>Материал изоляции кабеля</t>
  </si>
  <si>
    <t>Количество нагруженных проводников кабеля</t>
  </si>
  <si>
    <t>Сечение жил кабеля</t>
  </si>
  <si>
    <t>Обозначение графическое</t>
  </si>
  <si>
    <t>Способ прокладки</t>
  </si>
  <si>
    <t>Проводник</t>
  </si>
  <si>
    <t>Вид прокладки</t>
  </si>
  <si>
    <t>Условия прокладки</t>
  </si>
  <si>
    <t>A1</t>
  </si>
  <si>
    <t>Изолированные провода, проложенные в термоизолирующих стенах</t>
  </si>
  <si>
    <t>провод</t>
  </si>
  <si>
    <t>скрыто</t>
  </si>
  <si>
    <t>в трубе</t>
  </si>
  <si>
    <t>в термоизолирующих стенах</t>
  </si>
  <si>
    <t>Одножильные кабели в трубах, проложенных в термоизолирующих стенах</t>
  </si>
  <si>
    <t>кабель одножильный</t>
  </si>
  <si>
    <t>A2</t>
  </si>
  <si>
    <t>Многожильные кабели в трубах, проложенных в термоизолирующих стенах</t>
  </si>
  <si>
    <t>кабель многожильный</t>
  </si>
  <si>
    <t>без защиты</t>
  </si>
  <si>
    <t>B1</t>
  </si>
  <si>
    <t>Изолированные провода, проложенные по деревянным*** или кирпичным стенам или поверхностям на расстоянии менее чем 0,3 диаметра трубы от них</t>
  </si>
  <si>
    <t>открыто</t>
  </si>
  <si>
    <t>по стенам или поверхностям</t>
  </si>
  <si>
    <t>H &lt; 0,3De</t>
  </si>
  <si>
    <t>De - диаметр трубы, H - расстояние между трубой и поверхностью</t>
  </si>
  <si>
    <t>Одножильные кабели в трубах, проложенных по деревянным*** или кирпичным стенам или поверхностям на расстоянии менее чем 0,3 диаметра трубы от них (с)</t>
  </si>
  <si>
    <t>B2</t>
  </si>
  <si>
    <t>Многожильные кабели в трубах, проложенных по деревянным*** или кирпичным стенам или поверхностям на расстоянии менее чем 0,3 диаметра трубы от них (с)</t>
  </si>
  <si>
    <t>6, 7</t>
  </si>
  <si>
    <t>Изолированные провода в кабельных коробах, проложенных по деревянным*** стенам горизонтально или вертикально</t>
  </si>
  <si>
    <t>в коробе</t>
  </si>
  <si>
    <t>по стенам</t>
  </si>
  <si>
    <t>Одножильные кабели в кабельных коробах, проложенных по деревянным*** стенам горизонтально или вертикально</t>
  </si>
  <si>
    <t>8, 9</t>
  </si>
  <si>
    <t>Многожильные кабели в кабельных коробах, проложенных по деревянным*** стенам горизонтально или вертикально</t>
  </si>
  <si>
    <t>Изолированные провода в подвешенных коробах</t>
  </si>
  <si>
    <t>в подвешенных коробах</t>
  </si>
  <si>
    <t>Одножильные кабели в подвешенных коробах</t>
  </si>
  <si>
    <t>Многожильные кабели в подвешенных коробах</t>
  </si>
  <si>
    <t>Изолированные провода в молдингах</t>
  </si>
  <si>
    <t>в молдинге (плинтусе)</t>
  </si>
  <si>
    <t>Одножильные кабели в молдингах</t>
  </si>
  <si>
    <t>Изолированные провода в трубах</t>
  </si>
  <si>
    <t>Одножильные  кабели в балках</t>
  </si>
  <si>
    <t>в балках</t>
  </si>
  <si>
    <t>Многожильные кабели в балках</t>
  </si>
  <si>
    <t>Изолированные провода в трубах  в оконных рамах</t>
  </si>
  <si>
    <t>в оконной раме</t>
  </si>
  <si>
    <t>Одножильные кабели в оконных рамах</t>
  </si>
  <si>
    <t>Многожильные кабели в оконных рамах</t>
  </si>
  <si>
    <t>C</t>
  </si>
  <si>
    <t>Одножильные кабели, закрепленные на или на расстоянии менее чем 0,3 диаметра кабеля от деревянной стены</t>
  </si>
  <si>
    <t>De - диаметр кабеля, H - расстояние между кабелем и поверхностью</t>
  </si>
  <si>
    <t>Многожильные кабели, закрепленные на или на расстоянии менее чем 0,3 диаметра кабеля от деревянной стены</t>
  </si>
  <si>
    <t>Одножильные кабели, закрепленные непосредственно под деревянным*** потолком</t>
  </si>
  <si>
    <t>под потолком</t>
  </si>
  <si>
    <t>Многожильные кабели, закрепленные непосредственно под деревянным*** потолком</t>
  </si>
  <si>
    <t>E</t>
  </si>
  <si>
    <t>Многожильные кабели, расположенные на удалении от потолка</t>
  </si>
  <si>
    <t>на удалении от потолка</t>
  </si>
  <si>
    <t>Фиксированная установка подвесного оборудования</t>
  </si>
  <si>
    <t>подключение оборудования</t>
  </si>
  <si>
    <t>Одножильные кабели на неперфорированном лотке</t>
  </si>
  <si>
    <t>на лотке неперфорированном</t>
  </si>
  <si>
    <t>Многожильные кабели на неперфорированном лотке</t>
  </si>
  <si>
    <t>Многожильные кабели в воздухе на перфорированном лотке</t>
  </si>
  <si>
    <t>на лотке перфорированном</t>
  </si>
  <si>
    <t>F</t>
  </si>
  <si>
    <t>Одножильные кабели касающиеся в воздухе на перфорированном лотке</t>
  </si>
  <si>
    <t>Многожильные кабели в воздухе на кронштейнах или проволочном лотке</t>
  </si>
  <si>
    <t>на лотке проволочном или кронштейне</t>
  </si>
  <si>
    <t>Одножильные  кабели касающиеся в воздухе на кронштейнах или проволочном лотке</t>
  </si>
  <si>
    <t>Многожильные кабели в воздухе, расположенные на расстоянии больше, чем 0,3 диаметра кабеля от стены</t>
  </si>
  <si>
    <t>H &gt; 0,3De</t>
  </si>
  <si>
    <t>Одножильные  кабели касающиеся в воздухе, расположенные на расстоянии больше, чем 0,3 диаметра кабеля от стены</t>
  </si>
  <si>
    <t>H &gt; 0,3De, кабели касаются в воздухе</t>
  </si>
  <si>
    <t>G</t>
  </si>
  <si>
    <t>Одножильные кабели в воздухе, расположенные с интервалами не менее одного кабельного диаметра, и расположенные на расстоянии больше, чем 0,3 диаметра кабеля от стены</t>
  </si>
  <si>
    <t>H &gt; 0,3De, интервал между кабелями не менее одного кабельного диаметра</t>
  </si>
  <si>
    <t>Многожильные кабели в воздухе на лестничном лотке</t>
  </si>
  <si>
    <t>на лотоке лестничном</t>
  </si>
  <si>
    <t>Одножильные  кабели касающиеся в воздухе на лестничном лотке</t>
  </si>
  <si>
    <t>Многожильный кабель, подвешенный или объединенный с несущим тросом</t>
  </si>
  <si>
    <t>на тросе</t>
  </si>
  <si>
    <t>Одножильный  кабель, подвешенный или объединенный с несущим тросом</t>
  </si>
  <si>
    <t>Голые или изолированные провода на изоляторах</t>
  </si>
  <si>
    <t>провода на изоляторах</t>
  </si>
  <si>
    <t>Одножильные кабели в пустотах строительных конструкций, когда (1,5De ≤ V &lt; 5De), где De - диаметр кабеля, V - высота пустоты строительной конструкции</t>
  </si>
  <si>
    <t>в пустотах строительных конструкций</t>
  </si>
  <si>
    <t>1,5De ≤ V &lt; 5De</t>
  </si>
  <si>
    <t>De - диаметр кабеля, V - высота пустоты строительной конструкции</t>
  </si>
  <si>
    <t>Многожильные кабели в пустотах строительных конструкций, когда (1,5De ≤ V &lt; 5De), где De - диаметр кабеля, V - высота пустоты строительной конструкции</t>
  </si>
  <si>
    <t>Одножильные кабели в пустотах строительных конструкций, когда (5De ≤ V &lt; 20De), где De - диаметр кабеля, V - высота пустоты строительной конструкции</t>
  </si>
  <si>
    <t>5De ≤ V &lt; 20De</t>
  </si>
  <si>
    <t>Многожильные кабели в пустотах строительных конструкций, когда (5De ≤ V &lt; 20De), где De - диаметр кабеля, V - высота пустоты строительной конструкции</t>
  </si>
  <si>
    <t>Изолированные проводники в трубах в пустотах строительных конструкций, когда (1,5De  ≤ V &lt; 20De), где De - диаметр трубы, V - высота пустоты строительной конструкции</t>
  </si>
  <si>
    <t>1,5De  ≤ V &lt; 20De</t>
  </si>
  <si>
    <t>De - диаметр трубы, V - высота пустоты строительной конструкции</t>
  </si>
  <si>
    <t>Изолированные проводники в трубах в пустотах строительных конструкций, когда (V ≥ 20De), где De - диаметр трубы, V - высота пустоты строительной конструкции</t>
  </si>
  <si>
    <t>V ≥ 20De</t>
  </si>
  <si>
    <t>Одножильный кабель в трубах в пустотах строительных конструкций, когда (1,5De  ≤ V &lt; 20De), где De - диаметр трубы, V - высота пустоты строительной конструкции</t>
  </si>
  <si>
    <t>Многожильный кабель в трубах в пустотах строительных конструкций, когда (1,5De  ≤ V &lt; 20De), где De - диаметр трубы, V - высота пустоты строительной конструкции</t>
  </si>
  <si>
    <t>Одножильный  кабель в трубах в пустотах строительных конструкций, когда (V ≥ 20De), где De - диаметр трубы, V - высота пустоты строительной конструкции</t>
  </si>
  <si>
    <t>Многожильный кабель в трубах в пустотах строительных конструкций, когда (V ≥ 20De), где De - диаметр трубы, V - высота пустоты строительной конструкции</t>
  </si>
  <si>
    <t>Изолированные провода в специальных коробах в пустотах строительных конструкций, когда (1,5De  ≤ V &lt; 20De), где De - высота короба, V - высота пустоты строительной конструкции</t>
  </si>
  <si>
    <t>De - высота короба, V - высота пустоты строительной конструкции</t>
  </si>
  <si>
    <t>Изолированные провода в специальных коробах в пустотах строительных конструкций, когда (V ≥ 20De), где De - высота короба, V - высота пустоты строительной конструкции</t>
  </si>
  <si>
    <t xml:space="preserve"> De - высота короба, V - высота пустоты строительной конструкции</t>
  </si>
  <si>
    <t>Одножильные кабели в специальных коробах в пустотах строительных конструкций, когда (1,5De  ≤ V &lt; 20De), где De - высота короба, V - высота пустоты строительной конструкции</t>
  </si>
  <si>
    <t>Многожильные кабели в специальных коробах в пустотах строительных конструкций, когда (1,5De  ≤ V &lt; 20De), где De - высота короба, V - высота пустоты строительной конструкции</t>
  </si>
  <si>
    <t>Одножильные кабели в специальных коробах в пустотах строительных конструкций, когда (V ≥ 20De), где De - высота короба, V - высота пустоты строительной конструкции</t>
  </si>
  <si>
    <t>Многожильные кабели в специальных коробах в пустотах строительных конструкций, когда (V ≥ 20De), где De - высота короба, V - высота пустоты строительной конструкции</t>
  </si>
  <si>
    <t>Изолированные провода в специальных коробах в кладке (бетоне) с термическим сопротивлением не более чем 2 К·м/Вт, когда (1,5De ≤ V &lt; 5De), где De - диаметр провода, V - высота короба</t>
  </si>
  <si>
    <t>замоноличено в кладке (бетоне)</t>
  </si>
  <si>
    <t>De - диаметр провода, V - высота короба</t>
  </si>
  <si>
    <t>Изолированные провода в специальных коробах в кладке (бетоне) с термическим сопротивлением не более чем 2 К·м/Вт, когда (5De ≤ V &lt; 50De), где De - диаметр провода, V - высота короба</t>
  </si>
  <si>
    <t>5De ≤ V &lt; 50De</t>
  </si>
  <si>
    <t>Одножильные кабели в специальных коробах в кладке (бетоне) с термическим сопротивлением не более чем 2 К·м/Вт, когда (1,5De ≤ V &lt; 20De), где De - диаметр кабеля, V - высота короба</t>
  </si>
  <si>
    <t>De - диаметр кабеля, V - высота короба</t>
  </si>
  <si>
    <t>Многожильные кабели в специальных коробах в кладке (бетоне) с термическим сопротивлением не более чем 2 К·м/Вт, когда (1,5De ≤ V &lt; 20De), где De - диаметр кабеля, V - высота короба</t>
  </si>
  <si>
    <t>Одножильные  кабели в специальных коробах в кладке (бетоне) с термическим сопротивлением не более чем 2 К·м/Вт, когда (V ≥ 20De), где De - диаметр провода, V - высота короба</t>
  </si>
  <si>
    <t>Многожильные кабели в специальных коробах в кладке (бетоне) с термическим сопротивлением не более чем 2 К·м/Вт, когда (V ≥ 20De), где De - диаметр провода, V - высота короба</t>
  </si>
  <si>
    <t>Одножильные  кабели в подвесных потолках, когда (1,5De ≤ V &lt; 5De), где De - диаметр кабеля, V - высота межпотолочного пространства</t>
  </si>
  <si>
    <t>в подвесных потолках</t>
  </si>
  <si>
    <t>De - диаметр кабеля, V - высота межпотолочного пространства</t>
  </si>
  <si>
    <t>Многожильные кабели в подвесных потолках, когда (1,5De ≤ V &lt; 5De), где De - диаметр кабеля, V - высота межпотолочного пространства</t>
  </si>
  <si>
    <t>Одножильные кабели в подвесных потолках, когда (5De ≤ V &lt; 50De), где De - диаметр провода, V - высота межпотолочного пространства</t>
  </si>
  <si>
    <t>De - диаметр провода, V - высота межпотолочного пространства</t>
  </si>
  <si>
    <t>Многожильные кабели в подвесных потолках, когда (5De ≤ V &lt; 50De), где De - диаметр провода, V - высота межпотолочного пространства</t>
  </si>
  <si>
    <t>Одножильные кабели в полах, когда (1,5De ≤ V &lt; 5De), где De - диаметр кабеля, V - высота межпольного пространства</t>
  </si>
  <si>
    <t>в полах</t>
  </si>
  <si>
    <t>De - диаметр кабеля, V - высота межпольного пространства</t>
  </si>
  <si>
    <t>Многожильные кабели в полах, когда (1,5De ≤ V &lt; 5De), где De - диаметр кабеля, V - высота межпольного пространства</t>
  </si>
  <si>
    <t>Одножильные кабели в полах, когда (5De ≤ V &lt; 50De), где De - диаметр провода, V - высота межпольного пространства</t>
  </si>
  <si>
    <t>De - диаметр провода, V - высота межпольного пространства</t>
  </si>
  <si>
    <t>Многожильные кабели в полах, когда (5De ≤ V &lt; 50De), где De - диаметр провода, V - высота межпольного пространства</t>
  </si>
  <si>
    <t>Изолированные провода в утопленном в полу кабельном канале</t>
  </si>
  <si>
    <t>в кабельном канале</t>
  </si>
  <si>
    <t>Одножильные кабели в утопленном в полу кабельном канале</t>
  </si>
  <si>
    <t>Многожильные кабели в утопленном в полу кабельном канале</t>
  </si>
  <si>
    <t>Изолированные провода в замоноличенном кабельном канале</t>
  </si>
  <si>
    <t>Одножильные кабели в замоноличенном кабельном канале</t>
  </si>
  <si>
    <t>Многожильные кабели в замоноличенном кабельном канале</t>
  </si>
  <si>
    <t>Изолированные провода в трубах в невентилируемых кабельных каналах, вертикальных или горизонтальных, когда (1,5De ≤ V &lt; 20De), где De - диаметр трубы, V - высота канала</t>
  </si>
  <si>
    <t xml:space="preserve"> в трубах в невентилируемых кабельных каналах</t>
  </si>
  <si>
    <t>De - диаметр трубы, V - высота канала</t>
  </si>
  <si>
    <t>Одножильные кабели в трубах в невентилируемых кабельных каналах, вертикальных или горизонтальных, когда (1,5De ≤ V &lt; 20De), где De - диаметр трубы, V - высота канала</t>
  </si>
  <si>
    <t>Изолированные провода  в трубах в невентилируемых кабельных каналах, вертикальных или горизонтальных, когда (V ≥ 20De), где De - диаметр трубы, V - высота канала</t>
  </si>
  <si>
    <t>Одножильные кабели в трубах в невентилируемых кабельных каналах, вертикальных или горизонтальных, когда (V ≥ 20De), где De - диаметр трубы, V - высота канала</t>
  </si>
  <si>
    <t>Изолированные провода в трубах в открытых или в вентилируемых кабельных каналах в полу</t>
  </si>
  <si>
    <t>в трубах в открытых или в вентилируемых кабельных каналах</t>
  </si>
  <si>
    <t>Бронированные одножильные кабели в открытых или в вентилируемых кабельных каналах, вертикальных или горизонтальных</t>
  </si>
  <si>
    <t>Бронированные многожильные кабели в открытых или в вентилируемых кабельных каналах, вертикальных или горизонтальных</t>
  </si>
  <si>
    <t>Одножильные кабели, проложенные непосредственно в кладке (бетоне) имеющей термическое сопротивление не более чем 2 К·м/Вт. Без дополнительной механической защиты</t>
  </si>
  <si>
    <t>Многожильные кабели, проложенные непосредственно в кладке (бетоне) имеющей термическое сопротивление не более чем 2 К·м/Вт. Без дополнительной механической защиты</t>
  </si>
  <si>
    <t>Одножильные кабели, проложенные непосредственно в кладке (бетоне), имеющей термическое сопротивление не более чем 2 К·м/Вт. С дополнительной механической защитой</t>
  </si>
  <si>
    <t>замоноличено в кладке (бетоне) с дополнительной механической защитой</t>
  </si>
  <si>
    <t>Многожильные кабели, проложенные непосредственно в кладке (бетоне), имеющей термическое сопротивление не более чем 2 К·м/Вт. С дополнительной механической защитой</t>
  </si>
  <si>
    <t>Изолированные провода в трубе в кладке (бетоне)</t>
  </si>
  <si>
    <t>Одножильные кабели в трубе в кладке (бетоне)</t>
  </si>
  <si>
    <t>Многожильные кабели в трубе в кладке (бетоне)</t>
  </si>
  <si>
    <t>D1</t>
  </si>
  <si>
    <t>Многожильные кабели в трубе или специальном кабельном канале в земле</t>
  </si>
  <si>
    <t>в трубе или специальном кабельном канале</t>
  </si>
  <si>
    <t>в земле</t>
  </si>
  <si>
    <t>Одножильные кабели в трубе или специальном кабельном канале в земле</t>
  </si>
  <si>
    <t>D2</t>
  </si>
  <si>
    <t>Бронированные одножильные кабели, проложенные непосредственно в земле без дополнительной механической защиты</t>
  </si>
  <si>
    <t>бронированные кабели</t>
  </si>
  <si>
    <t>без дополнительной механической защиты</t>
  </si>
  <si>
    <t>Бронированные многожильные кабели, проложенные непосредственно в земле без дополнительной механической защиты</t>
  </si>
  <si>
    <t>Бронированные одножильные кабели, проложенные непосредственно в земле с дополнительной механической защитой</t>
  </si>
  <si>
    <t>с дополнительной механической защитой</t>
  </si>
  <si>
    <t>Бронированные многожильные кабели, проложенные непосредственно в земле с дополнительной механической защитой</t>
  </si>
  <si>
    <t xml:space="preserve">№ пункта </t>
  </si>
  <si>
    <t>Описание способа монтажа</t>
  </si>
  <si>
    <t>Способ определения 
доп. нагрузки</t>
  </si>
  <si>
    <t>Термопласт (PVC) - 70℃ пров.</t>
  </si>
  <si>
    <t>Реактопласт (XLPE/EPR) - 90℃ пров.</t>
  </si>
  <si>
    <t>Мин. (голая) - 105℃ обол.</t>
  </si>
  <si>
    <t>Мин. (обол. PVC или голая доп.прик.) - 70℃ обол.</t>
  </si>
  <si>
    <t>Кол-во нагруженных жил</t>
  </si>
  <si>
    <t>табл. В.52.2 (графа 2)</t>
  </si>
  <si>
    <t>табл. В.52.4 (графа 2)</t>
  </si>
  <si>
    <t>табл. В.52.3 (графа 2)</t>
  </si>
  <si>
    <t>табл. В.52.5 (графа 2)</t>
  </si>
  <si>
    <t>Температ.
коэф.</t>
  </si>
  <si>
    <t>табл. В.52.14</t>
  </si>
  <si>
    <t>Групповой
коэф.</t>
  </si>
  <si>
    <t>табл. В.52.15</t>
  </si>
  <si>
    <t>табл. В.52.17</t>
  </si>
  <si>
    <t>табл. В.52.2 (графа 3)</t>
  </si>
  <si>
    <t>табл. В.52.4 (графа 3)</t>
  </si>
  <si>
    <t>табл. В.52.3 (графа 3)</t>
  </si>
  <si>
    <t>табл. В.52.5 (графа 3)</t>
  </si>
  <si>
    <t>табл. В.52.2 (графа 4)</t>
  </si>
  <si>
    <t>табл. В.52.4 (графа 4)</t>
  </si>
  <si>
    <t>табл. В.52.3 (графа 4)</t>
  </si>
  <si>
    <t>табл. В.52.5 (графа 4)</t>
  </si>
  <si>
    <t>табл. В.52.2 (графа 5)</t>
  </si>
  <si>
    <t>табл. В.52.2 (графа 6)</t>
  </si>
  <si>
    <t>табл. В.52.4 (графа 6)</t>
  </si>
  <si>
    <t>табл. В.52.3 (графа 6)</t>
  </si>
  <si>
    <t>табл. В.52.5 (графа 6)</t>
  </si>
  <si>
    <t>табл. В.52.6</t>
  </si>
  <si>
    <t>табл. В.52.7</t>
  </si>
  <si>
    <t>табл. В.52.2 (графа 7)</t>
  </si>
  <si>
    <t>табл. В.52.4 (графа 5)</t>
  </si>
  <si>
    <t>табл. В.52.3 (графа 5)</t>
  </si>
  <si>
    <t>табл. В.52.5 (графа 5)</t>
  </si>
  <si>
    <t>табл. В.52.4 (графа 7)</t>
  </si>
  <si>
    <t>табл. В.52.3 (графа 7)</t>
  </si>
  <si>
    <t>табл. В.52.5 (графа 7)</t>
  </si>
  <si>
    <t>табл. В.52.19</t>
  </si>
  <si>
    <t>табл. В.52.2 (графа 8)</t>
  </si>
  <si>
    <t>табл. В.52.4 (графа 8)</t>
  </si>
  <si>
    <t>табл. В.52.3 (графа 8)</t>
  </si>
  <si>
    <t>табл. В.52.5 (графа 8)</t>
  </si>
  <si>
    <t>табл. В.52.18</t>
  </si>
  <si>
    <t xml:space="preserve">табл. В.52.10 (Cu) / табл. В.52.11 (Al) </t>
  </si>
  <si>
    <t xml:space="preserve">табл. В.52.12 (Cu) / табл. В.52.13 (Al) </t>
  </si>
  <si>
    <t>табл. В.52.20</t>
  </si>
  <si>
    <t>табл. В.52.9</t>
  </si>
  <si>
    <t>табл. В.52.8</t>
  </si>
  <si>
    <t>табл. В.52.21</t>
  </si>
  <si>
    <t>Многожильные кабели, проложенные непосредственно 
в термоизолирующих стенах</t>
  </si>
  <si>
    <t>ДАННЫЕ ИЗ ТАБЛ.А.52.3 ГОСТ Р 50571.5.52-2011</t>
  </si>
  <si>
    <t>ДАННЫЕ ИЗ ТАБЛ.В.52.1 ГОСТ Р 50571.5.52-2011</t>
  </si>
  <si>
    <t>Способ определения допустимой токовой нагрузки</t>
  </si>
  <si>
    <t>№порядковый в табл</t>
  </si>
  <si>
    <t>Номер таблицы и графы к ней (по табл.В.52.1)</t>
  </si>
  <si>
    <t>АПвБбШп(г)-1</t>
  </si>
  <si>
    <t>Кол-во параллельных кабелей</t>
  </si>
  <si>
    <t>Материал жил</t>
  </si>
  <si>
    <t>Алюминий</t>
  </si>
  <si>
    <t>Полная маркировка КЛ</t>
  </si>
  <si>
    <t>Марка кабелей</t>
  </si>
  <si>
    <t>Кол-во жил многожил.кабеля / одножил.кабелей</t>
  </si>
  <si>
    <t>Защита проводника</t>
  </si>
  <si>
    <t>Пояснение</t>
  </si>
  <si>
    <t>Полное описание</t>
  </si>
  <si>
    <t>Ст.1</t>
  </si>
  <si>
    <t>Ст.2</t>
  </si>
  <si>
    <t>Ст.3</t>
  </si>
  <si>
    <t>Ст.4</t>
  </si>
  <si>
    <t>Ст.5</t>
  </si>
  <si>
    <t>Ст.6</t>
  </si>
  <si>
    <t>Ст.7</t>
  </si>
  <si>
    <t>Ст.8</t>
  </si>
  <si>
    <t>Ст.9</t>
  </si>
  <si>
    <t>Ст.10</t>
  </si>
  <si>
    <t>Ст.11</t>
  </si>
  <si>
    <t>Ст.12</t>
  </si>
  <si>
    <t>Ст.13</t>
  </si>
  <si>
    <t>Ст.14</t>
  </si>
  <si>
    <t>Ст.15</t>
  </si>
  <si>
    <t>Ст.16</t>
  </si>
  <si>
    <t>Ст.17</t>
  </si>
  <si>
    <t>Ст.18</t>
  </si>
  <si>
    <t>Ст.19</t>
  </si>
  <si>
    <t>Ст.20</t>
  </si>
  <si>
    <t>Ст.21</t>
  </si>
  <si>
    <t xml:space="preserve">Определение допустимой токовой нагрузки </t>
  </si>
  <si>
    <t>L2</t>
  </si>
  <si>
    <t>АПвБбШп(г)-2</t>
  </si>
  <si>
    <t>по ГОСТ Р 50571.5.52 - 2011/МЭК 60364-5-52:2009:</t>
  </si>
  <si>
    <t>НЕ УДАЛЯТЬ</t>
  </si>
  <si>
    <t>Допустимая токовая нагрузка</t>
  </si>
  <si>
    <t>Iдл.доп</t>
  </si>
  <si>
    <t>Воздух</t>
  </si>
  <si>
    <t>Земля</t>
  </si>
  <si>
    <t>L3</t>
  </si>
  <si>
    <t>Y/Yн</t>
  </si>
  <si>
    <t>Y/Zн</t>
  </si>
  <si>
    <t>D/Yн</t>
  </si>
  <si>
    <t>Медь</t>
  </si>
  <si>
    <t>Масляный</t>
  </si>
  <si>
    <t>Сухой</t>
  </si>
  <si>
    <t xml:space="preserve">Номер позиции в таблице </t>
  </si>
  <si>
    <t>Описание монтажа</t>
  </si>
  <si>
    <t>Способ монтажа 
по таблице А.52.3</t>
  </si>
  <si>
    <t>Тип проводника</t>
  </si>
  <si>
    <t>Ст.112</t>
  </si>
  <si>
    <t>Способ</t>
  </si>
  <si>
    <t>=ВПР(СЦЕПИТЬ($P5;$Q5;$X5;$Y5;$R5);ПараметрыКабеля;ПОИСКПОЗ(AC$2;ПараметрыКабеля[#Заголовки];0);0)</t>
  </si>
  <si>
    <t>=ПРОСМОТРX(F43;Таблица1[Ст.1];Таблица1[Ст.4])</t>
  </si>
  <si>
    <t>кабель многожильныйоткрытобез защитына лотке неперфорированном</t>
  </si>
  <si>
    <t>П-В-З-С</t>
  </si>
  <si>
    <t>кабель многожильныйоткрытобез защитына лотке перфорированном</t>
  </si>
  <si>
    <t>кабель многожильныйоткрытобез защитына лотке проволочном или кронштейне</t>
  </si>
  <si>
    <t>кабель многожильныйоткрытобез защитына лотоке лестничном</t>
  </si>
  <si>
    <t>кабель многожильныйоткрытобез защитына тросе</t>
  </si>
  <si>
    <t>кабель многожильныйоткрытобез защитына удалении от потолка</t>
  </si>
  <si>
    <t>кабель многожильныйоткрытобез защитыпо стенам</t>
  </si>
  <si>
    <t>кабель многожильныйоткрытобез защитыпод потолком</t>
  </si>
  <si>
    <t>кабель многожильныйоткрытобез защитыподключение оборудования</t>
  </si>
  <si>
    <t>кабель многожильныйоткрытов коробев подвешенных коробах</t>
  </si>
  <si>
    <t>кабель многожильныйоткрытов коробепо стенам</t>
  </si>
  <si>
    <t>кабель многожильныйоткрытов трубах в открытых или в вентилируемых кабельных каналахпо стенам или поверхностям</t>
  </si>
  <si>
    <t>кабель многожильныйоткрытов трубепо стенам или поверхностям</t>
  </si>
  <si>
    <t>кабель многожильныйскрытобез защитыв балках</t>
  </si>
  <si>
    <t>кабель многожильныйскрытобез защитыв оконной раме</t>
  </si>
  <si>
    <t>кабель многожильныйскрытобез защитыв подвесных потолках</t>
  </si>
  <si>
    <t>кабель многожильныйскрытобез защитыв полах</t>
  </si>
  <si>
    <t>кабель многожильныйскрытобез защитыв пустотах строительных конструкций</t>
  </si>
  <si>
    <t>кабель многожильныйскрытобез защитыв термоизолирующих стенах</t>
  </si>
  <si>
    <t>кабель многожильныйскрытобез защитызамоноличено в кладке (бетоне)</t>
  </si>
  <si>
    <t>кабель многожильныйскрытобез защитызамоноличено в кладке (бетоне) с дополнительной механической защитой</t>
  </si>
  <si>
    <t>кабель многожильныйскрытобронированные кабелив земле</t>
  </si>
  <si>
    <t>кабель многожильныйскрытов кабельном каналев полах</t>
  </si>
  <si>
    <t>кабель многожильныйскрытов кабельном каналезамоноличено в кладке (бетоне)</t>
  </si>
  <si>
    <t>кабель многожильныйскрытов коробев пустотах строительных конструкций</t>
  </si>
  <si>
    <t>кабель многожильныйскрытов коробезамоноличено в кладке (бетоне)</t>
  </si>
  <si>
    <t>кабель многожильныйскрытов трубе или специальном кабельном каналев земле</t>
  </si>
  <si>
    <t>кабель многожильныйскрытов трубев пустотах строительных конструкций</t>
  </si>
  <si>
    <t>кабель многожильныйскрытов трубев термоизолирующих стенах</t>
  </si>
  <si>
    <t>кабель многожильныйскрытов трубезамоноличено в кладке (бетоне)</t>
  </si>
  <si>
    <t>кабель одножильныйоткрыто в трубах в невентилируемых кабельных каналахпо стенам или поверхностям</t>
  </si>
  <si>
    <t>кабель одножильныйоткрытобез защитына лотке неперфорированном</t>
  </si>
  <si>
    <t>кабель одножильныйоткрытобез защитына лотке перфорированном</t>
  </si>
  <si>
    <t>кабель одножильныйоткрытобез защитына лотке проволочном или кронштейне</t>
  </si>
  <si>
    <t>кабель одножильныйоткрытобез защитына лотоке лестничном</t>
  </si>
  <si>
    <t>кабель одножильныйоткрытобез защитына тросе</t>
  </si>
  <si>
    <t>кабель одножильныйоткрытобез защитыпо стенам</t>
  </si>
  <si>
    <t>кабель одножильныйоткрытобез защитыпод потолком</t>
  </si>
  <si>
    <t>кабель одножильныйоткрытов коробев подвешенных коробах</t>
  </si>
  <si>
    <t>кабель одножильныйоткрытов коробепо стенам</t>
  </si>
  <si>
    <t>кабель одножильныйоткрытов молдинге (плинтусе)по стенам или поверхностям</t>
  </si>
  <si>
    <t>кабель одножильныйоткрытов трубах в открытых или в вентилируемых кабельных каналахпо стенам или поверхностям</t>
  </si>
  <si>
    <t>кабель одножильныйоткрытов трубепо стенам или поверхностям</t>
  </si>
  <si>
    <t>кабель одножильныйскрытобез защитыв балках</t>
  </si>
  <si>
    <t>кабель одножильныйскрытобез защитыв оконной раме</t>
  </si>
  <si>
    <t>кабель одножильныйскрытобез защитыв подвесных потолках</t>
  </si>
  <si>
    <t>кабель одножильныйскрытобез защитыв полах</t>
  </si>
  <si>
    <t>кабель одножильныйскрытобез защитыв пустотах строительных конструкций</t>
  </si>
  <si>
    <t>кабель одножильныйскрытобез защитызамоноличено в кладке (бетоне)</t>
  </si>
  <si>
    <t>кабель одножильныйскрытобез защитызамоноличено в кладке (бетоне) с дополнительной механической защитой</t>
  </si>
  <si>
    <t>кабель одножильныйскрытобронированные кабелив земле</t>
  </si>
  <si>
    <t>кабель одножильныйскрытов кабельном каналев полах</t>
  </si>
  <si>
    <t>кабель одножильныйскрытов кабельном каналезамоноличено в кладке (бетоне)</t>
  </si>
  <si>
    <t>кабель одножильныйскрытов коробев пустотах строительных конструкций</t>
  </si>
  <si>
    <t>кабель одножильныйскрытов коробезамоноличено в кладке (бетоне)</t>
  </si>
  <si>
    <t>кабель одножильныйскрытов трубе или специальном кабельном каналев земле</t>
  </si>
  <si>
    <t>кабель одножильныйскрытов трубев пустотах строительных конструкций</t>
  </si>
  <si>
    <t>кабель одножильныйскрытов трубев термоизолирующих стенах</t>
  </si>
  <si>
    <t>кабель одножильныйскрытов трубезамоноличено в кладке (бетоне)</t>
  </si>
  <si>
    <t>проводоткрыто в трубах в невентилируемых кабельных каналахпо стенам или поверхностям</t>
  </si>
  <si>
    <t>проводоткрытобез защитыпровода на изоляторах</t>
  </si>
  <si>
    <t>проводоткрытов коробев подвешенных коробах</t>
  </si>
  <si>
    <t>проводоткрытов коробепо стенам</t>
  </si>
  <si>
    <t>проводоткрытов молдинге (плинтусе)по стенам или поверхностям</t>
  </si>
  <si>
    <t>проводоткрытов трубах в открытых или в вентилируемых кабельных каналахв полах</t>
  </si>
  <si>
    <t>проводоткрытов трубепо стенам или поверхностям</t>
  </si>
  <si>
    <t>проводскрытов кабельном каналев полах</t>
  </si>
  <si>
    <t>проводскрытов кабельном каналезамоноличено в кладке (бетоне)</t>
  </si>
  <si>
    <t>проводскрытов коробев пустотах строительных конструкций</t>
  </si>
  <si>
    <t>проводскрытов коробезамоноличено в кладке (бетоне)</t>
  </si>
  <si>
    <t>проводскрытов трубев оконной раме</t>
  </si>
  <si>
    <t>проводскрытов трубев пустотах строительных конструкций</t>
  </si>
  <si>
    <t>проводскрытов трубев термоизолирующих стенах</t>
  </si>
  <si>
    <t>проводскрытов трубезамоноличено в кладке (бетоне)</t>
  </si>
  <si>
    <t>68,70</t>
  </si>
  <si>
    <t>42,44</t>
  </si>
  <si>
    <t>94,96</t>
  </si>
  <si>
    <t>54,56</t>
  </si>
  <si>
    <t>60,62</t>
  </si>
  <si>
    <t>48,50</t>
  </si>
  <si>
    <t>78,80</t>
  </si>
  <si>
    <t>52,53</t>
  </si>
  <si>
    <t>58,59</t>
  </si>
  <si>
    <t>46,47</t>
  </si>
  <si>
    <t>=СМЕЩ('Лист9'!C$1;ПОИСКПОЗ(F62;'Лист9'!C:C;0)-2;-1;СЧЁТЕСЛИ('Лист9'!C:C;F62);1)</t>
  </si>
  <si>
    <t>=СМЕЩ('Лист10!$A$1;ПОИСКПОЗ(F63;'Лист10!A:A;0)-2;1;СЧЁТЕСЛИ('Лист10'!A:A;F63);1)</t>
  </si>
  <si>
    <t>Способ определения 
доп. Нагрузки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</si>
</sst>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GOST Common SSP3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theme="5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3" borderId="11" applyNumberFormat="0" applyAlignment="0" applyProtection="0"/>
    <xf numFmtId="0" fontId="7" fillId="0" borderId="0"/>
  </cellStyleXfs>
  <cellXfs count="10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2" fontId="3" fillId="0" borderId="0" xfId="0" applyNumberFormat="1" applyFont="1"/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/>
    <xf numFmtId="0" fontId="4" fillId="0" borderId="4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 vertical="center" wrapText="1"/>
    </xf>
    <xf numFmtId="0" fontId="8" fillId="0" borderId="4" xfId="0" applyFont="1" applyBorder="1"/>
    <xf numFmtId="0" fontId="9" fillId="0" borderId="4" xfId="0" applyFont="1" applyBorder="1"/>
    <xf numFmtId="0" fontId="4" fillId="0" borderId="4" xfId="2" applyFont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3" fillId="7" borderId="4" xfId="0" applyFont="1" applyFill="1" applyBorder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2" fontId="3" fillId="0" borderId="0" xfId="0" applyNumberFormat="1" applyFont="1" applyAlignment="1">
      <alignment vertical="center"/>
    </xf>
    <xf numFmtId="0" fontId="0" fillId="0" borderId="0" xfId="0" applyNumberFormat="1"/>
    <xf numFmtId="49" fontId="0" fillId="0" borderId="0" xfId="0" applyNumberFormat="1"/>
    <xf numFmtId="0" fontId="0" fillId="8" borderId="0" xfId="0" applyFill="1"/>
    <xf numFmtId="0" fontId="0" fillId="0" borderId="4" xfId="0" applyBorder="1"/>
    <xf numFmtId="0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8" borderId="0" xfId="0" applyNumberFormat="1" applyFill="1" applyAlignment="1">
      <alignment horizontal="left" vertical="center"/>
    </xf>
    <xf numFmtId="0" fontId="0" fillId="8" borderId="4" xfId="0" applyNumberFormat="1" applyFill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0" fontId="3" fillId="10" borderId="4" xfId="0" applyFont="1" applyFill="1" applyBorder="1" applyAlignment="1">
      <alignment horizontal="center" vertical="center" wrapText="1"/>
    </xf>
  </cellXfs>
  <cellStyles count="3">
    <cellStyle name="Вывод 2" xfId="1" xr:uid="{E188BB49-CD4A-47F9-B668-9C484C45A929}"/>
    <cellStyle name="Обычный" xfId="0" builtinId="0"/>
    <cellStyle name="Обычный 2" xfId="2" xr:uid="{D43BB038-BBE0-4A0F-9D30-9C281BBBD3C6}"/>
  </cellStyles>
  <dxfs count="5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file:///C:\DOCUME~1\CHERNO~1\LOCALS~1\Temp\ns\2C.files\image015.jpg" TargetMode="External"/><Relationship Id="rId21" Type="http://schemas.openxmlformats.org/officeDocument/2006/relationships/image" Target="../media/image11.jpeg"/><Relationship Id="rId42" Type="http://schemas.openxmlformats.org/officeDocument/2006/relationships/image" Target="../media/image22.jpeg"/><Relationship Id="rId47" Type="http://schemas.openxmlformats.org/officeDocument/2006/relationships/image" Target="file:///C:\DOCUME~1\CHERNO~1\LOCALS~1\Temp\ns\2C.files\image025.jpg" TargetMode="External"/><Relationship Id="rId63" Type="http://schemas.openxmlformats.org/officeDocument/2006/relationships/image" Target="../media/image34.jpeg"/><Relationship Id="rId68" Type="http://schemas.openxmlformats.org/officeDocument/2006/relationships/image" Target="file:///C:\DOCUME~1\CHERNO~1\LOCALS~1\Temp\ns\2C.files\image034.jpg" TargetMode="External"/><Relationship Id="rId84" Type="http://schemas.openxmlformats.org/officeDocument/2006/relationships/image" Target="../media/image45.jpeg"/><Relationship Id="rId89" Type="http://schemas.openxmlformats.org/officeDocument/2006/relationships/image" Target="file:///C:\DOCUME~1\CHERNO~1\LOCALS~1\Temp\ns\2C.files\image044.jpg" TargetMode="External"/><Relationship Id="rId16" Type="http://schemas.openxmlformats.org/officeDocument/2006/relationships/image" Target="file:///C:\DOCUME~1\CHERNO~1\LOCALS~1\Temp\ns\2C.files\image010.jpg" TargetMode="External"/><Relationship Id="rId11" Type="http://schemas.openxmlformats.org/officeDocument/2006/relationships/image" Target="../media/image6.jpeg"/><Relationship Id="rId32" Type="http://schemas.openxmlformats.org/officeDocument/2006/relationships/image" Target="file:///C:\DOCUME~1\CHERNO~1\LOCALS~1\Temp\ns\2C.files\image016.jpg" TargetMode="External"/><Relationship Id="rId37" Type="http://schemas.openxmlformats.org/officeDocument/2006/relationships/image" Target="../media/image19.jpeg"/><Relationship Id="rId53" Type="http://schemas.openxmlformats.org/officeDocument/2006/relationships/image" Target="file:///C:\DOCUME~1\CHERNO~1\LOCALS~1\Temp\ns\2C.files\image028.jpg" TargetMode="External"/><Relationship Id="rId58" Type="http://schemas.openxmlformats.org/officeDocument/2006/relationships/image" Target="../media/image31.png"/><Relationship Id="rId74" Type="http://schemas.openxmlformats.org/officeDocument/2006/relationships/image" Target="file:///C:\DOCUME~1\CHERNO~1\LOCALS~1\Temp\ns\2C.files\image037.jpg" TargetMode="External"/><Relationship Id="rId79" Type="http://schemas.openxmlformats.org/officeDocument/2006/relationships/image" Target="file:///C:\DOCUME~1\CHERNO~1\LOCALS~1\Temp\ns\2C.files\image039.jpg" TargetMode="External"/><Relationship Id="rId5" Type="http://schemas.openxmlformats.org/officeDocument/2006/relationships/image" Target="../media/image3.jpeg"/><Relationship Id="rId90" Type="http://schemas.openxmlformats.org/officeDocument/2006/relationships/image" Target="../media/image48.jpeg"/><Relationship Id="rId22" Type="http://schemas.openxmlformats.org/officeDocument/2006/relationships/image" Target="file:///C:\DOCUME~1\CHERNO~1\LOCALS~1\Temp\ns\2C.files\image013.jpg" TargetMode="External"/><Relationship Id="rId27" Type="http://schemas.openxmlformats.org/officeDocument/2006/relationships/image" Target="../media/image14.jpeg"/><Relationship Id="rId43" Type="http://schemas.openxmlformats.org/officeDocument/2006/relationships/image" Target="file:///C:\DOCUME~1\CHERNO~1\LOCALS~1\Temp\ns\2C.files\image023.jpg" TargetMode="External"/><Relationship Id="rId48" Type="http://schemas.openxmlformats.org/officeDocument/2006/relationships/image" Target="../media/image25.jpeg"/><Relationship Id="rId64" Type="http://schemas.openxmlformats.org/officeDocument/2006/relationships/image" Target="file:///C:\DOCUME~1\CHERNO~1\LOCALS~1\Temp\ns\2C.files\image032.jpg" TargetMode="External"/><Relationship Id="rId69" Type="http://schemas.openxmlformats.org/officeDocument/2006/relationships/image" Target="../media/image37.jpeg"/><Relationship Id="rId8" Type="http://schemas.openxmlformats.org/officeDocument/2006/relationships/image" Target="file:///C:\DOCUME~1\CHERNO~1\LOCALS~1\Temp\ns\2C.files\image006.jpg" TargetMode="External"/><Relationship Id="rId51" Type="http://schemas.openxmlformats.org/officeDocument/2006/relationships/image" Target="file:///C:\DOCUME~1\CHERNO~1\LOCALS~1\Temp\ns\2C.files\image027.jpg" TargetMode="External"/><Relationship Id="rId72" Type="http://schemas.openxmlformats.org/officeDocument/2006/relationships/image" Target="file:///C:\DOCUME~1\CHERNO~1\LOCALS~1\Temp\ns\2C.files\image036.jpg" TargetMode="External"/><Relationship Id="rId80" Type="http://schemas.openxmlformats.org/officeDocument/2006/relationships/image" Target="../media/image43.jpeg"/><Relationship Id="rId85" Type="http://schemas.openxmlformats.org/officeDocument/2006/relationships/image" Target="file:///C:\DOCUME~1\CHERNO~1\LOCALS~1\Temp\ns\2C.files\image042.jpg" TargetMode="External"/><Relationship Id="rId93" Type="http://schemas.openxmlformats.org/officeDocument/2006/relationships/image" Target="file:///C:\DOCUME~1\CHERNO~1\LOCALS~1\Temp\ns\2C.files\image046.jpg" TargetMode="External"/><Relationship Id="rId3" Type="http://schemas.openxmlformats.org/officeDocument/2006/relationships/image" Target="../media/image2.jpeg"/><Relationship Id="rId12" Type="http://schemas.openxmlformats.org/officeDocument/2006/relationships/image" Target="file:///C:\DOCUME~1\CHERNO~1\LOCALS~1\Temp\ns\2C.files\image008.jpg" TargetMode="External"/><Relationship Id="rId17" Type="http://schemas.openxmlformats.org/officeDocument/2006/relationships/image" Target="../media/image9.jpeg"/><Relationship Id="rId25" Type="http://schemas.openxmlformats.org/officeDocument/2006/relationships/image" Target="../media/image13.jpeg"/><Relationship Id="rId33" Type="http://schemas.openxmlformats.org/officeDocument/2006/relationships/image" Target="../media/image17.jpeg"/><Relationship Id="rId38" Type="http://schemas.openxmlformats.org/officeDocument/2006/relationships/image" Target="file:///C:\DOCUME~1\CHERNO~1\LOCALS~1\Temp\ns\2C.files\image019.jpg" TargetMode="External"/><Relationship Id="rId46" Type="http://schemas.openxmlformats.org/officeDocument/2006/relationships/image" Target="../media/image24.jpeg"/><Relationship Id="rId59" Type="http://schemas.openxmlformats.org/officeDocument/2006/relationships/image" Target="../media/image32.jpeg"/><Relationship Id="rId67" Type="http://schemas.openxmlformats.org/officeDocument/2006/relationships/image" Target="../media/image36.jpeg"/><Relationship Id="rId20" Type="http://schemas.openxmlformats.org/officeDocument/2006/relationships/image" Target="file:///C:\DOCUME~1\CHERNO~1\LOCALS~1\Temp\ns\2C.files\image012.jpg" TargetMode="External"/><Relationship Id="rId41" Type="http://schemas.openxmlformats.org/officeDocument/2006/relationships/image" Target="file:///C:\DOCUME~1\CHERNO~1\LOCALS~1\Temp\ns\2C.files\image022.jpg" TargetMode="External"/><Relationship Id="rId54" Type="http://schemas.openxmlformats.org/officeDocument/2006/relationships/image" Target="../media/image28.png"/><Relationship Id="rId62" Type="http://schemas.openxmlformats.org/officeDocument/2006/relationships/image" Target="file:///C:\DOCUME~1\CHERNO~1\LOCALS~1\Temp\ns\2C.files\image031.jpg" TargetMode="External"/><Relationship Id="rId70" Type="http://schemas.openxmlformats.org/officeDocument/2006/relationships/image" Target="file:///C:\DOCUME~1\CHERNO~1\LOCALS~1\Temp\ns\2C.files\image035.jpg" TargetMode="External"/><Relationship Id="rId75" Type="http://schemas.openxmlformats.org/officeDocument/2006/relationships/image" Target="../media/image40.jpeg"/><Relationship Id="rId83" Type="http://schemas.openxmlformats.org/officeDocument/2006/relationships/image" Target="file:///C:\DOCUME~1\CHERNO~1\LOCALS~1\Temp\ns\2C.files\image041.jpg" TargetMode="External"/><Relationship Id="rId88" Type="http://schemas.openxmlformats.org/officeDocument/2006/relationships/image" Target="../media/image47.jpeg"/><Relationship Id="rId91" Type="http://schemas.openxmlformats.org/officeDocument/2006/relationships/image" Target="file:///C:\DOCUME~1\CHERNO~1\LOCALS~1\Temp\ns\2C.files\image045.jpg" TargetMode="External"/><Relationship Id="rId1" Type="http://schemas.openxmlformats.org/officeDocument/2006/relationships/image" Target="../media/image1.jpeg"/><Relationship Id="rId6" Type="http://schemas.openxmlformats.org/officeDocument/2006/relationships/image" Target="file:///C:\DOCUME~1\CHERNO~1\LOCALS~1\Temp\ns\2C.files\image005.jpg" TargetMode="External"/><Relationship Id="rId15" Type="http://schemas.openxmlformats.org/officeDocument/2006/relationships/image" Target="../media/image8.jpeg"/><Relationship Id="rId23" Type="http://schemas.openxmlformats.org/officeDocument/2006/relationships/image" Target="../media/image12.jpeg"/><Relationship Id="rId28" Type="http://schemas.openxmlformats.org/officeDocument/2006/relationships/image" Target="file:///C:\DOCUME~1\CHERNO~1\LOCALS~1\Temp\ns\2C.files\image017.jpg" TargetMode="External"/><Relationship Id="rId36" Type="http://schemas.openxmlformats.org/officeDocument/2006/relationships/image" Target="file:///C:\DOCUME~1\CHERNO~1\LOCALS~1\Temp\ns\2C.files\image021.jpg" TargetMode="External"/><Relationship Id="rId49" Type="http://schemas.openxmlformats.org/officeDocument/2006/relationships/image" Target="file:///C:\DOCUME~1\CHERNO~1\LOCALS~1\Temp\ns\2C.files\image026.jpg" TargetMode="External"/><Relationship Id="rId57" Type="http://schemas.openxmlformats.org/officeDocument/2006/relationships/image" Target="file:///C:\DOCUME~1\CHERNO~1\LOCALS~1\Temp\ns\2C.files\image029.jpg" TargetMode="External"/><Relationship Id="rId10" Type="http://schemas.openxmlformats.org/officeDocument/2006/relationships/image" Target="file:///C:\DOCUME~1\CHERNO~1\LOCALS~1\Temp\ns\2C.files\image007.jpg" TargetMode="External"/><Relationship Id="rId31" Type="http://schemas.openxmlformats.org/officeDocument/2006/relationships/image" Target="../media/image16.jpeg"/><Relationship Id="rId44" Type="http://schemas.openxmlformats.org/officeDocument/2006/relationships/image" Target="../media/image23.jpeg"/><Relationship Id="rId52" Type="http://schemas.openxmlformats.org/officeDocument/2006/relationships/image" Target="../media/image27.jpeg"/><Relationship Id="rId60" Type="http://schemas.openxmlformats.org/officeDocument/2006/relationships/image" Target="file:///C:\DOCUME~1\CHERNO~1\LOCALS~1\Temp\ns\2C.files\image030.jpg" TargetMode="External"/><Relationship Id="rId65" Type="http://schemas.openxmlformats.org/officeDocument/2006/relationships/image" Target="../media/image35.jpeg"/><Relationship Id="rId73" Type="http://schemas.openxmlformats.org/officeDocument/2006/relationships/image" Target="../media/image39.jpeg"/><Relationship Id="rId78" Type="http://schemas.openxmlformats.org/officeDocument/2006/relationships/image" Target="../media/image42.jpeg"/><Relationship Id="rId81" Type="http://schemas.openxmlformats.org/officeDocument/2006/relationships/image" Target="file:///C:\DOCUME~1\CHERNO~1\LOCALS~1\Temp\ns\2C.files\image040.jpg" TargetMode="External"/><Relationship Id="rId86" Type="http://schemas.openxmlformats.org/officeDocument/2006/relationships/image" Target="../media/image46.jpeg"/><Relationship Id="rId94" Type="http://schemas.openxmlformats.org/officeDocument/2006/relationships/image" Target="../media/image50.png"/><Relationship Id="rId4" Type="http://schemas.openxmlformats.org/officeDocument/2006/relationships/image" Target="file:///C:\DOCUME~1\CHERNO~1\LOCALS~1\Temp\ns\2C.files\image004.jpg" TargetMode="External"/><Relationship Id="rId9" Type="http://schemas.openxmlformats.org/officeDocument/2006/relationships/image" Target="../media/image5.jpeg"/><Relationship Id="rId13" Type="http://schemas.openxmlformats.org/officeDocument/2006/relationships/image" Target="../media/image7.jpeg"/><Relationship Id="rId18" Type="http://schemas.openxmlformats.org/officeDocument/2006/relationships/image" Target="file:///C:\DOCUME~1\CHERNO~1\LOCALS~1\Temp\ns\2C.files\image011.jpg" TargetMode="External"/><Relationship Id="rId39" Type="http://schemas.openxmlformats.org/officeDocument/2006/relationships/image" Target="../media/image20.GIF"/><Relationship Id="rId34" Type="http://schemas.openxmlformats.org/officeDocument/2006/relationships/image" Target="file:///C:\DOCUME~1\CHERNO~1\LOCALS~1\Temp\ns\2C.files\image020.jpg" TargetMode="External"/><Relationship Id="rId50" Type="http://schemas.openxmlformats.org/officeDocument/2006/relationships/image" Target="../media/image26.jpeg"/><Relationship Id="rId55" Type="http://schemas.openxmlformats.org/officeDocument/2006/relationships/image" Target="../media/image29.png"/><Relationship Id="rId76" Type="http://schemas.openxmlformats.org/officeDocument/2006/relationships/image" Target="file:///C:\DOCUME~1\CHERNO~1\LOCALS~1\Temp\ns\2C.files\image038.jpg" TargetMode="External"/><Relationship Id="rId7" Type="http://schemas.openxmlformats.org/officeDocument/2006/relationships/image" Target="../media/image4.jpeg"/><Relationship Id="rId71" Type="http://schemas.openxmlformats.org/officeDocument/2006/relationships/image" Target="../media/image38.jpeg"/><Relationship Id="rId92" Type="http://schemas.openxmlformats.org/officeDocument/2006/relationships/image" Target="../media/image49.jpeg"/><Relationship Id="rId2" Type="http://schemas.openxmlformats.org/officeDocument/2006/relationships/image" Target="file:///C:\DOCUME~1\CHERNO~1\LOCALS~1\Temp\ns\2C.files\image003.jpg" TargetMode="External"/><Relationship Id="rId29" Type="http://schemas.openxmlformats.org/officeDocument/2006/relationships/image" Target="../media/image15.jpeg"/><Relationship Id="rId24" Type="http://schemas.openxmlformats.org/officeDocument/2006/relationships/image" Target="file:///C:\DOCUME~1\CHERNO~1\LOCALS~1\Temp\ns\2C.files\image014.jpg" TargetMode="External"/><Relationship Id="rId40" Type="http://schemas.openxmlformats.org/officeDocument/2006/relationships/image" Target="../media/image21.jpeg"/><Relationship Id="rId45" Type="http://schemas.openxmlformats.org/officeDocument/2006/relationships/image" Target="file:///C:\DOCUME~1\CHERNO~1\LOCALS~1\Temp\ns\2C.files\image024.jpg" TargetMode="External"/><Relationship Id="rId66" Type="http://schemas.openxmlformats.org/officeDocument/2006/relationships/image" Target="file:///C:\DOCUME~1\CHERNO~1\LOCALS~1\Temp\ns\2C.files\image033.jpg" TargetMode="External"/><Relationship Id="rId87" Type="http://schemas.openxmlformats.org/officeDocument/2006/relationships/image" Target="file:///C:\DOCUME~1\CHERNO~1\LOCALS~1\Temp\ns\2C.files\image043.jpg" TargetMode="External"/><Relationship Id="rId61" Type="http://schemas.openxmlformats.org/officeDocument/2006/relationships/image" Target="../media/image33.jpeg"/><Relationship Id="rId82" Type="http://schemas.openxmlformats.org/officeDocument/2006/relationships/image" Target="../media/image44.jpeg"/><Relationship Id="rId19" Type="http://schemas.openxmlformats.org/officeDocument/2006/relationships/image" Target="../media/image10.jpeg"/><Relationship Id="rId14" Type="http://schemas.openxmlformats.org/officeDocument/2006/relationships/image" Target="file:///C:\DOCUME~1\CHERNO~1\LOCALS~1\Temp\ns\2C.files\image009.jpg" TargetMode="External"/><Relationship Id="rId30" Type="http://schemas.openxmlformats.org/officeDocument/2006/relationships/image" Target="file:///C:\DOCUME~1\CHERNO~1\LOCALS~1\Temp\ns\2C.files\image018.jpg" TargetMode="External"/><Relationship Id="rId35" Type="http://schemas.openxmlformats.org/officeDocument/2006/relationships/image" Target="../media/image18.jpeg"/><Relationship Id="rId56" Type="http://schemas.openxmlformats.org/officeDocument/2006/relationships/image" Target="../media/image30.jpeg"/><Relationship Id="rId77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691091</xdr:colOff>
      <xdr:row>6</xdr:row>
      <xdr:rowOff>127001</xdr:rowOff>
    </xdr:from>
    <xdr:to>
      <xdr:col>2</xdr:col>
      <xdr:colOff>2507191</xdr:colOff>
      <xdr:row>6</xdr:row>
      <xdr:rowOff>1175735</xdr:rowOff>
    </xdr:to>
    <xdr:pic>
      <xdr:nvPicPr>
        <xdr:cNvPr id="2" name="Рисунок 1" descr="C:\DOCUME~1\CHERNO~1\LOCALS~1\Temp\ns\2C.files\image003.jpg">
          <a:extLst>
            <a:ext uri="{FF2B5EF4-FFF2-40B4-BE49-F238E27FC236}">
              <a16:creationId xmlns:a16="http://schemas.microsoft.com/office/drawing/2014/main" id="{B7B153BF-996F-4097-BA55-5550AFD0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741" y="1098551"/>
          <a:ext cx="1816100" cy="1048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654050</xdr:colOff>
      <xdr:row>8</xdr:row>
      <xdr:rowOff>73479</xdr:rowOff>
    </xdr:from>
    <xdr:to>
      <xdr:col>2</xdr:col>
      <xdr:colOff>2606675</xdr:colOff>
      <xdr:row>8</xdr:row>
      <xdr:rowOff>1156871</xdr:rowOff>
    </xdr:to>
    <xdr:pic>
      <xdr:nvPicPr>
        <xdr:cNvPr id="3" name="Рисунок 2" descr="C:\DOCUME~1\CHERNO~1\LOCALS~1\Temp\ns\2C.files\image004.jpg">
          <a:extLst>
            <a:ext uri="{FF2B5EF4-FFF2-40B4-BE49-F238E27FC236}">
              <a16:creationId xmlns:a16="http://schemas.microsoft.com/office/drawing/2014/main" id="{97D1F37C-E48A-4BB7-A3FC-D119577A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578679"/>
          <a:ext cx="1952625" cy="1083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583405</xdr:colOff>
      <xdr:row>9</xdr:row>
      <xdr:rowOff>126243</xdr:rowOff>
    </xdr:from>
    <xdr:to>
      <xdr:col>2</xdr:col>
      <xdr:colOff>2649763</xdr:colOff>
      <xdr:row>9</xdr:row>
      <xdr:rowOff>1215269</xdr:rowOff>
    </xdr:to>
    <xdr:pic>
      <xdr:nvPicPr>
        <xdr:cNvPr id="4" name="Рисунок 3" descr="C:\DOCUME~1\CHERNO~1\LOCALS~1\Temp\ns\2C.files\image005.jpg">
          <a:extLst>
            <a:ext uri="{FF2B5EF4-FFF2-40B4-BE49-F238E27FC236}">
              <a16:creationId xmlns:a16="http://schemas.microsoft.com/office/drawing/2014/main" id="{BBA2F754-74B2-4527-AE59-D7533569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055" y="4898268"/>
          <a:ext cx="2066358" cy="1089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423333</xdr:colOff>
      <xdr:row>10</xdr:row>
      <xdr:rowOff>244625</xdr:rowOff>
    </xdr:from>
    <xdr:to>
      <xdr:col>2</xdr:col>
      <xdr:colOff>2288413</xdr:colOff>
      <xdr:row>10</xdr:row>
      <xdr:rowOff>1257450</xdr:rowOff>
    </xdr:to>
    <xdr:pic>
      <xdr:nvPicPr>
        <xdr:cNvPr id="5" name="Рисунок 4" descr="C:\DOCUME~1\CHERNO~1\LOCALS~1\Temp\ns\2C.files\image006.jpg">
          <a:extLst>
            <a:ext uri="{FF2B5EF4-FFF2-40B4-BE49-F238E27FC236}">
              <a16:creationId xmlns:a16="http://schemas.microsoft.com/office/drawing/2014/main" id="{E73AB532-0EBF-4A6C-983D-1F3A05E3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983" y="6283475"/>
          <a:ext cx="1865080" cy="101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677333</xdr:colOff>
      <xdr:row>7</xdr:row>
      <xdr:rowOff>127000</xdr:rowOff>
    </xdr:from>
    <xdr:to>
      <xdr:col>2</xdr:col>
      <xdr:colOff>2493433</xdr:colOff>
      <xdr:row>7</xdr:row>
      <xdr:rowOff>1175734</xdr:rowOff>
    </xdr:to>
    <xdr:pic>
      <xdr:nvPicPr>
        <xdr:cNvPr id="6" name="Рисунок 5" descr="C:\DOCUME~1\CHERNO~1\LOCALS~1\Temp\ns\2C.files\image003.jpg">
          <a:extLst>
            <a:ext uri="{FF2B5EF4-FFF2-40B4-BE49-F238E27FC236}">
              <a16:creationId xmlns:a16="http://schemas.microsoft.com/office/drawing/2014/main" id="{8EB4C152-EF30-4165-8EB7-DCF55D0D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983" y="2365375"/>
          <a:ext cx="1816100" cy="1048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412750</xdr:colOff>
      <xdr:row>11</xdr:row>
      <xdr:rowOff>211667</xdr:rowOff>
    </xdr:from>
    <xdr:to>
      <xdr:col>2</xdr:col>
      <xdr:colOff>2277830</xdr:colOff>
      <xdr:row>11</xdr:row>
      <xdr:rowOff>1224492</xdr:rowOff>
    </xdr:to>
    <xdr:pic>
      <xdr:nvPicPr>
        <xdr:cNvPr id="7" name="Рисунок 6" descr="C:\DOCUME~1\CHERNO~1\LOCALS~1\Temp\ns\2C.files\image006.jpg">
          <a:extLst>
            <a:ext uri="{FF2B5EF4-FFF2-40B4-BE49-F238E27FC236}">
              <a16:creationId xmlns:a16="http://schemas.microsoft.com/office/drawing/2014/main" id="{71C485F7-E342-440E-A464-C4533991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7517342"/>
          <a:ext cx="1865080" cy="101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337157</xdr:colOff>
      <xdr:row>12</xdr:row>
      <xdr:rowOff>190500</xdr:rowOff>
    </xdr:from>
    <xdr:to>
      <xdr:col>2</xdr:col>
      <xdr:colOff>2429509</xdr:colOff>
      <xdr:row>12</xdr:row>
      <xdr:rowOff>1195916</xdr:rowOff>
    </xdr:to>
    <xdr:pic>
      <xdr:nvPicPr>
        <xdr:cNvPr id="8" name="Рисунок 7" descr="C:\DOCUME~1\CHERNO~1\LOCALS~1\Temp\ns\2C.files\image007.jpg">
          <a:extLst>
            <a:ext uri="{FF2B5EF4-FFF2-40B4-BE49-F238E27FC236}">
              <a16:creationId xmlns:a16="http://schemas.microsoft.com/office/drawing/2014/main" id="{E72FA6E4-7E08-4BA8-80E6-7DB35680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07" y="8763000"/>
          <a:ext cx="2092352" cy="1005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204107</xdr:colOff>
      <xdr:row>14</xdr:row>
      <xdr:rowOff>66274</xdr:rowOff>
    </xdr:from>
    <xdr:to>
      <xdr:col>2</xdr:col>
      <xdr:colOff>2455333</xdr:colOff>
      <xdr:row>14</xdr:row>
      <xdr:rowOff>1348618</xdr:rowOff>
    </xdr:to>
    <xdr:pic>
      <xdr:nvPicPr>
        <xdr:cNvPr id="9" name="Рисунок 8" descr="C:\DOCUME~1\CHERNO~1\LOCALS~1\Temp\ns\2C.files\image008.jpg">
          <a:extLst>
            <a:ext uri="{FF2B5EF4-FFF2-40B4-BE49-F238E27FC236}">
              <a16:creationId xmlns:a16="http://schemas.microsoft.com/office/drawing/2014/main" id="{7AB33B73-87F4-48ED-A0B7-8E69EBED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757" y="11172424"/>
          <a:ext cx="2251226" cy="1196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201084</xdr:colOff>
      <xdr:row>15</xdr:row>
      <xdr:rowOff>133047</xdr:rowOff>
    </xdr:from>
    <xdr:to>
      <xdr:col>2</xdr:col>
      <xdr:colOff>2381250</xdr:colOff>
      <xdr:row>15</xdr:row>
      <xdr:rowOff>1359390</xdr:rowOff>
    </xdr:to>
    <xdr:pic>
      <xdr:nvPicPr>
        <xdr:cNvPr id="10" name="Рисунок 9" descr="C:\DOCUME~1\CHERNO~1\LOCALS~1\Temp\ns\2C.files\image009.jpg">
          <a:extLst>
            <a:ext uri="{FF2B5EF4-FFF2-40B4-BE49-F238E27FC236}">
              <a16:creationId xmlns:a16="http://schemas.microsoft.com/office/drawing/2014/main" id="{09FD3C97-2C25-4574-8102-EF5B800C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734" y="12506022"/>
          <a:ext cx="2180166" cy="1131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201083</xdr:colOff>
      <xdr:row>13</xdr:row>
      <xdr:rowOff>63500</xdr:rowOff>
    </xdr:from>
    <xdr:to>
      <xdr:col>2</xdr:col>
      <xdr:colOff>2452309</xdr:colOff>
      <xdr:row>13</xdr:row>
      <xdr:rowOff>1345844</xdr:rowOff>
    </xdr:to>
    <xdr:pic>
      <xdr:nvPicPr>
        <xdr:cNvPr id="11" name="Рисунок 10" descr="C:\DOCUME~1\CHERNO~1\LOCALS~1\Temp\ns\2C.files\image008.jpg">
          <a:extLst>
            <a:ext uri="{FF2B5EF4-FFF2-40B4-BE49-F238E27FC236}">
              <a16:creationId xmlns:a16="http://schemas.microsoft.com/office/drawing/2014/main" id="{FA73B022-683D-45DB-A0D9-8848095A2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733" y="9902825"/>
          <a:ext cx="2251226" cy="1206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592668</xdr:colOff>
      <xdr:row>16</xdr:row>
      <xdr:rowOff>52917</xdr:rowOff>
    </xdr:from>
    <xdr:to>
      <xdr:col>2</xdr:col>
      <xdr:colOff>2320224</xdr:colOff>
      <xdr:row>16</xdr:row>
      <xdr:rowOff>1354667</xdr:rowOff>
    </xdr:to>
    <xdr:pic>
      <xdr:nvPicPr>
        <xdr:cNvPr id="12" name="Рисунок 11" descr="C:\DOCUME~1\CHERNO~1\LOCALS~1\Temp\ns\2C.files\image010.jpg">
          <a:extLst>
            <a:ext uri="{FF2B5EF4-FFF2-40B4-BE49-F238E27FC236}">
              <a16:creationId xmlns:a16="http://schemas.microsoft.com/office/drawing/2014/main" id="{8B8FA519-BC3B-4BFA-A7C9-2F7836D9E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318" y="13692717"/>
          <a:ext cx="1727556" cy="121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571500</xdr:colOff>
      <xdr:row>17</xdr:row>
      <xdr:rowOff>63500</xdr:rowOff>
    </xdr:from>
    <xdr:to>
      <xdr:col>2</xdr:col>
      <xdr:colOff>2299056</xdr:colOff>
      <xdr:row>17</xdr:row>
      <xdr:rowOff>1365250</xdr:rowOff>
    </xdr:to>
    <xdr:pic>
      <xdr:nvPicPr>
        <xdr:cNvPr id="13" name="Рисунок 12" descr="C:\DOCUME~1\CHERNO~1\LOCALS~1\Temp\ns\2C.files\image010.jpg">
          <a:extLst>
            <a:ext uri="{FF2B5EF4-FFF2-40B4-BE49-F238E27FC236}">
              <a16:creationId xmlns:a16="http://schemas.microsoft.com/office/drawing/2014/main" id="{08A58294-5D22-4531-B931-B4DE0BDE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4970125"/>
          <a:ext cx="1727556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1174750</xdr:colOff>
      <xdr:row>19</xdr:row>
      <xdr:rowOff>148168</xdr:rowOff>
    </xdr:from>
    <xdr:to>
      <xdr:col>2</xdr:col>
      <xdr:colOff>1961885</xdr:colOff>
      <xdr:row>19</xdr:row>
      <xdr:rowOff>1407584</xdr:rowOff>
    </xdr:to>
    <xdr:pic>
      <xdr:nvPicPr>
        <xdr:cNvPr id="14" name="Рисунок 13" descr="C:\DOCUME~1\CHERNO~1\LOCALS~1\Temp\ns\2C.files\image011.jpg">
          <a:extLst>
            <a:ext uri="{FF2B5EF4-FFF2-40B4-BE49-F238E27FC236}">
              <a16:creationId xmlns:a16="http://schemas.microsoft.com/office/drawing/2014/main" id="{B3DEB907-5A7D-4E24-96FF-C9FEAD13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400" y="17588443"/>
          <a:ext cx="787135" cy="111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560917</xdr:colOff>
      <xdr:row>18</xdr:row>
      <xdr:rowOff>84666</xdr:rowOff>
    </xdr:from>
    <xdr:to>
      <xdr:col>2</xdr:col>
      <xdr:colOff>2288473</xdr:colOff>
      <xdr:row>18</xdr:row>
      <xdr:rowOff>1386416</xdr:rowOff>
    </xdr:to>
    <xdr:pic>
      <xdr:nvPicPr>
        <xdr:cNvPr id="15" name="Рисунок 14" descr="C:\DOCUME~1\CHERNO~1\LOCALS~1\Temp\ns\2C.files\image010.jpg">
          <a:extLst>
            <a:ext uri="{FF2B5EF4-FFF2-40B4-BE49-F238E27FC236}">
              <a16:creationId xmlns:a16="http://schemas.microsoft.com/office/drawing/2014/main" id="{CDD9B201-AFD5-4EB8-AEE5-BE9423B9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567" y="16258116"/>
          <a:ext cx="1727556" cy="117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1143000</xdr:colOff>
      <xdr:row>20</xdr:row>
      <xdr:rowOff>116416</xdr:rowOff>
    </xdr:from>
    <xdr:to>
      <xdr:col>2</xdr:col>
      <xdr:colOff>1930135</xdr:colOff>
      <xdr:row>20</xdr:row>
      <xdr:rowOff>1375832</xdr:rowOff>
    </xdr:to>
    <xdr:pic>
      <xdr:nvPicPr>
        <xdr:cNvPr id="16" name="Рисунок 15" descr="C:\DOCUME~1\CHERNO~1\LOCALS~1\Temp\ns\2C.files\image011.jpg">
          <a:extLst>
            <a:ext uri="{FF2B5EF4-FFF2-40B4-BE49-F238E27FC236}">
              <a16:creationId xmlns:a16="http://schemas.microsoft.com/office/drawing/2014/main" id="{09F86F5B-02CF-4FC8-8875-2B2A80E0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8823516"/>
          <a:ext cx="787135" cy="1154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444500</xdr:colOff>
      <xdr:row>21</xdr:row>
      <xdr:rowOff>158750</xdr:rowOff>
    </xdr:from>
    <xdr:to>
      <xdr:col>2</xdr:col>
      <xdr:colOff>2583016</xdr:colOff>
      <xdr:row>21</xdr:row>
      <xdr:rowOff>920750</xdr:rowOff>
    </xdr:to>
    <xdr:pic>
      <xdr:nvPicPr>
        <xdr:cNvPr id="17" name="Рисунок 16" descr="C:\DOCUME~1\CHERNO~1\LOCALS~1\Temp\ns\2C.files\image012.jpg">
          <a:extLst>
            <a:ext uri="{FF2B5EF4-FFF2-40B4-BE49-F238E27FC236}">
              <a16:creationId xmlns:a16="http://schemas.microsoft.com/office/drawing/2014/main" id="{0DB54A85-7F76-4B4E-BC4E-D12E3078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0132675"/>
          <a:ext cx="213851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331107</xdr:colOff>
      <xdr:row>24</xdr:row>
      <xdr:rowOff>442232</xdr:rowOff>
    </xdr:from>
    <xdr:to>
      <xdr:col>2</xdr:col>
      <xdr:colOff>2344963</xdr:colOff>
      <xdr:row>24</xdr:row>
      <xdr:rowOff>945696</xdr:rowOff>
    </xdr:to>
    <xdr:pic>
      <xdr:nvPicPr>
        <xdr:cNvPr id="18" name="Рисунок 17" descr="C:\DOCUME~1\CHERNO~1\LOCALS~1\Temp\ns\2C.files\image013.jpg">
          <a:extLst>
            <a:ext uri="{FF2B5EF4-FFF2-40B4-BE49-F238E27FC236}">
              <a16:creationId xmlns:a16="http://schemas.microsoft.com/office/drawing/2014/main" id="{03D0990E-9F11-48C0-848A-E1921065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757" y="24216632"/>
          <a:ext cx="2013856" cy="503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492126</xdr:colOff>
      <xdr:row>27</xdr:row>
      <xdr:rowOff>285750</xdr:rowOff>
    </xdr:from>
    <xdr:to>
      <xdr:col>2</xdr:col>
      <xdr:colOff>2280179</xdr:colOff>
      <xdr:row>27</xdr:row>
      <xdr:rowOff>1211036</xdr:rowOff>
    </xdr:to>
    <xdr:pic>
      <xdr:nvPicPr>
        <xdr:cNvPr id="19" name="Рисунок 18" descr="C:\DOCUME~1\CHERNO~1\LOCALS~1\Temp\ns\2C.files\image014.jpg">
          <a:extLst>
            <a:ext uri="{FF2B5EF4-FFF2-40B4-BE49-F238E27FC236}">
              <a16:creationId xmlns:a16="http://schemas.microsoft.com/office/drawing/2014/main" id="{2C0E5249-728C-4086-8C75-6BD8BD86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r:link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776" y="27860625"/>
          <a:ext cx="1788053" cy="92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285750</xdr:colOff>
      <xdr:row>22</xdr:row>
      <xdr:rowOff>333375</xdr:rowOff>
    </xdr:from>
    <xdr:to>
      <xdr:col>2</xdr:col>
      <xdr:colOff>2424266</xdr:colOff>
      <xdr:row>22</xdr:row>
      <xdr:rowOff>1095375</xdr:rowOff>
    </xdr:to>
    <xdr:pic>
      <xdr:nvPicPr>
        <xdr:cNvPr id="20" name="Рисунок 19" descr="C:\DOCUME~1\CHERNO~1\LOCALS~1\Temp\ns\2C.files\image012.jpg">
          <a:extLst>
            <a:ext uri="{FF2B5EF4-FFF2-40B4-BE49-F238E27FC236}">
              <a16:creationId xmlns:a16="http://schemas.microsoft.com/office/drawing/2014/main" id="{585D355F-A020-4EC1-AF15-CF49C83B4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1574125"/>
          <a:ext cx="213851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365125</xdr:colOff>
      <xdr:row>23</xdr:row>
      <xdr:rowOff>206375</xdr:rowOff>
    </xdr:from>
    <xdr:to>
      <xdr:col>2</xdr:col>
      <xdr:colOff>2503641</xdr:colOff>
      <xdr:row>23</xdr:row>
      <xdr:rowOff>968375</xdr:rowOff>
    </xdr:to>
    <xdr:pic>
      <xdr:nvPicPr>
        <xdr:cNvPr id="21" name="Рисунок 20" descr="C:\DOCUME~1\CHERNO~1\LOCALS~1\Temp\ns\2C.files\image012.jpg">
          <a:extLst>
            <a:ext uri="{FF2B5EF4-FFF2-40B4-BE49-F238E27FC236}">
              <a16:creationId xmlns:a16="http://schemas.microsoft.com/office/drawing/2014/main" id="{0E48968B-8815-4340-9EC2-C973C59A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75" y="22713950"/>
          <a:ext cx="213851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317500</xdr:colOff>
      <xdr:row>25</xdr:row>
      <xdr:rowOff>396875</xdr:rowOff>
    </xdr:from>
    <xdr:to>
      <xdr:col>2</xdr:col>
      <xdr:colOff>2331356</xdr:colOff>
      <xdr:row>25</xdr:row>
      <xdr:rowOff>900339</xdr:rowOff>
    </xdr:to>
    <xdr:pic>
      <xdr:nvPicPr>
        <xdr:cNvPr id="22" name="Рисунок 21" descr="C:\DOCUME~1\CHERNO~1\LOCALS~1\Temp\ns\2C.files\image013.jpg">
          <a:extLst>
            <a:ext uri="{FF2B5EF4-FFF2-40B4-BE49-F238E27FC236}">
              <a16:creationId xmlns:a16="http://schemas.microsoft.com/office/drawing/2014/main" id="{E4EA0924-285D-40BD-8791-1A7B5606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150" y="25438100"/>
          <a:ext cx="2013856" cy="503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333375</xdr:colOff>
      <xdr:row>26</xdr:row>
      <xdr:rowOff>508000</xdr:rowOff>
    </xdr:from>
    <xdr:to>
      <xdr:col>2</xdr:col>
      <xdr:colOff>2347231</xdr:colOff>
      <xdr:row>26</xdr:row>
      <xdr:rowOff>1011464</xdr:rowOff>
    </xdr:to>
    <xdr:pic>
      <xdr:nvPicPr>
        <xdr:cNvPr id="23" name="Рисунок 22" descr="C:\DOCUME~1\CHERNO~1\LOCALS~1\Temp\ns\2C.files\image013.jpg">
          <a:extLst>
            <a:ext uri="{FF2B5EF4-FFF2-40B4-BE49-F238E27FC236}">
              <a16:creationId xmlns:a16="http://schemas.microsoft.com/office/drawing/2014/main" id="{66FB857D-9422-4756-AAD3-076F2B1B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6816050"/>
          <a:ext cx="2013856" cy="503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476250</xdr:colOff>
      <xdr:row>28</xdr:row>
      <xdr:rowOff>285750</xdr:rowOff>
    </xdr:from>
    <xdr:to>
      <xdr:col>2</xdr:col>
      <xdr:colOff>2264303</xdr:colOff>
      <xdr:row>28</xdr:row>
      <xdr:rowOff>1211036</xdr:rowOff>
    </xdr:to>
    <xdr:pic>
      <xdr:nvPicPr>
        <xdr:cNvPr id="24" name="Рисунок 23" descr="C:\DOCUME~1\CHERNO~1\LOCALS~1\Temp\ns\2C.files\image014.jpg">
          <a:extLst>
            <a:ext uri="{FF2B5EF4-FFF2-40B4-BE49-F238E27FC236}">
              <a16:creationId xmlns:a16="http://schemas.microsoft.com/office/drawing/2014/main" id="{13293987-16F3-4792-9A0C-6DF2AC098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r:link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9127450"/>
          <a:ext cx="1788053" cy="92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714375</xdr:colOff>
      <xdr:row>29</xdr:row>
      <xdr:rowOff>238125</xdr:rowOff>
    </xdr:from>
    <xdr:to>
      <xdr:col>2</xdr:col>
      <xdr:colOff>2207406</xdr:colOff>
      <xdr:row>29</xdr:row>
      <xdr:rowOff>1245053</xdr:rowOff>
    </xdr:to>
    <xdr:pic>
      <xdr:nvPicPr>
        <xdr:cNvPr id="25" name="Рисунок 24" descr="C:\DOCUME~1\CHERNO~1\LOCALS~1\Temp\ns\2C.files\image015.jpg">
          <a:extLst>
            <a:ext uri="{FF2B5EF4-FFF2-40B4-BE49-F238E27FC236}">
              <a16:creationId xmlns:a16="http://schemas.microsoft.com/office/drawing/2014/main" id="{5D2956CC-C4CF-4C7C-9BC9-ED03C019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r:link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0346650"/>
          <a:ext cx="1493031" cy="100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809625</xdr:colOff>
      <xdr:row>30</xdr:row>
      <xdr:rowOff>238125</xdr:rowOff>
    </xdr:from>
    <xdr:to>
      <xdr:col>2</xdr:col>
      <xdr:colOff>2302656</xdr:colOff>
      <xdr:row>30</xdr:row>
      <xdr:rowOff>1245053</xdr:rowOff>
    </xdr:to>
    <xdr:pic>
      <xdr:nvPicPr>
        <xdr:cNvPr id="26" name="Рисунок 25" descr="C:\DOCUME~1\CHERNO~1\LOCALS~1\Temp\ns\2C.files\image015.jpg">
          <a:extLst>
            <a:ext uri="{FF2B5EF4-FFF2-40B4-BE49-F238E27FC236}">
              <a16:creationId xmlns:a16="http://schemas.microsoft.com/office/drawing/2014/main" id="{D301D625-1D55-480B-9CA3-8D98C3F4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r:link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1613475"/>
          <a:ext cx="1493031" cy="100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841375</xdr:colOff>
      <xdr:row>32</xdr:row>
      <xdr:rowOff>65768</xdr:rowOff>
    </xdr:from>
    <xdr:to>
      <xdr:col>2</xdr:col>
      <xdr:colOff>2202090</xdr:colOff>
      <xdr:row>32</xdr:row>
      <xdr:rowOff>1344635</xdr:rowOff>
    </xdr:to>
    <xdr:pic>
      <xdr:nvPicPr>
        <xdr:cNvPr id="27" name="Рисунок 26" descr="C:\DOCUME~1\CHERNO~1\LOCALS~1\Temp\ns\2C.files\image017.jpg">
          <a:extLst>
            <a:ext uri="{FF2B5EF4-FFF2-40B4-BE49-F238E27FC236}">
              <a16:creationId xmlns:a16="http://schemas.microsoft.com/office/drawing/2014/main" id="{FB2FAA71-0C39-4369-B156-CB477E215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r:link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025" y="33974768"/>
          <a:ext cx="1360715" cy="120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845912</xdr:colOff>
      <xdr:row>33</xdr:row>
      <xdr:rowOff>133803</xdr:rowOff>
    </xdr:from>
    <xdr:to>
      <xdr:col>2</xdr:col>
      <xdr:colOff>1907847</xdr:colOff>
      <xdr:row>33</xdr:row>
      <xdr:rowOff>1397000</xdr:rowOff>
    </xdr:to>
    <xdr:pic>
      <xdr:nvPicPr>
        <xdr:cNvPr id="28" name="Рисунок 27" descr="C:\DOCUME~1\CHERNO~1\LOCALS~1\Temp\ns\2C.files\image018.jpg">
          <a:extLst>
            <a:ext uri="{FF2B5EF4-FFF2-40B4-BE49-F238E27FC236}">
              <a16:creationId xmlns:a16="http://schemas.microsoft.com/office/drawing/2014/main" id="{E784F33A-7B30-41E5-8E07-15C5EDB0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r:link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562" y="35309628"/>
          <a:ext cx="1061935" cy="1129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920750</xdr:colOff>
      <xdr:row>31</xdr:row>
      <xdr:rowOff>79375</xdr:rowOff>
    </xdr:from>
    <xdr:to>
      <xdr:col>2</xdr:col>
      <xdr:colOff>2009322</xdr:colOff>
      <xdr:row>31</xdr:row>
      <xdr:rowOff>1340525</xdr:rowOff>
    </xdr:to>
    <xdr:pic>
      <xdr:nvPicPr>
        <xdr:cNvPr id="29" name="Рисунок 28" descr="C:\DOCUME~1\CHERNO~1\LOCALS~1\Temp\ns\2C.files\image016.jpg">
          <a:extLst>
            <a:ext uri="{FF2B5EF4-FFF2-40B4-BE49-F238E27FC236}">
              <a16:creationId xmlns:a16="http://schemas.microsoft.com/office/drawing/2014/main" id="{3D499B90-953D-4627-807D-70E368EF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r:link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32721550"/>
          <a:ext cx="1088572" cy="118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873125</xdr:colOff>
      <xdr:row>34</xdr:row>
      <xdr:rowOff>111125</xdr:rowOff>
    </xdr:from>
    <xdr:to>
      <xdr:col>2</xdr:col>
      <xdr:colOff>1935060</xdr:colOff>
      <xdr:row>34</xdr:row>
      <xdr:rowOff>1374322</xdr:rowOff>
    </xdr:to>
    <xdr:pic>
      <xdr:nvPicPr>
        <xdr:cNvPr id="30" name="Рисунок 29" descr="C:\DOCUME~1\CHERNO~1\LOCALS~1\Temp\ns\2C.files\image018.jpg">
          <a:extLst>
            <a:ext uri="{FF2B5EF4-FFF2-40B4-BE49-F238E27FC236}">
              <a16:creationId xmlns:a16="http://schemas.microsoft.com/office/drawing/2014/main" id="{314BDE6E-3461-4E28-8FA5-5BB4F366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r:link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775" y="36553775"/>
          <a:ext cx="1061935" cy="1158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761701</xdr:colOff>
      <xdr:row>37</xdr:row>
      <xdr:rowOff>63501</xdr:rowOff>
    </xdr:from>
    <xdr:to>
      <xdr:col>2</xdr:col>
      <xdr:colOff>2015477</xdr:colOff>
      <xdr:row>37</xdr:row>
      <xdr:rowOff>1412875</xdr:rowOff>
    </xdr:to>
    <xdr:pic>
      <xdr:nvPicPr>
        <xdr:cNvPr id="31" name="Рисунок 30" descr="C:\DOCUME~1\CHERNO~1\LOCALS~1\Temp\ns\2C.files\image020.jpg">
          <a:extLst>
            <a:ext uri="{FF2B5EF4-FFF2-40B4-BE49-F238E27FC236}">
              <a16:creationId xmlns:a16="http://schemas.microsoft.com/office/drawing/2014/main" id="{264C1D90-DB62-4CD1-A915-E3AF0F40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r:link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351" y="40306626"/>
          <a:ext cx="1253776" cy="120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712105</xdr:colOff>
      <xdr:row>39</xdr:row>
      <xdr:rowOff>274409</xdr:rowOff>
    </xdr:from>
    <xdr:to>
      <xdr:col>2</xdr:col>
      <xdr:colOff>2067855</xdr:colOff>
      <xdr:row>39</xdr:row>
      <xdr:rowOff>1267731</xdr:rowOff>
    </xdr:to>
    <xdr:pic>
      <xdr:nvPicPr>
        <xdr:cNvPr id="32" name="Рисунок 31" descr="C:\DOCUME~1\CHERNO~1\LOCALS~1\Temp\ns\2C.files\image021.jpg">
          <a:extLst>
            <a:ext uri="{FF2B5EF4-FFF2-40B4-BE49-F238E27FC236}">
              <a16:creationId xmlns:a16="http://schemas.microsoft.com/office/drawing/2014/main" id="{6D008F7F-06AC-4672-A83E-AAD5F3C0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r:link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755" y="43051184"/>
          <a:ext cx="1355750" cy="993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889000</xdr:colOff>
      <xdr:row>36</xdr:row>
      <xdr:rowOff>95250</xdr:rowOff>
    </xdr:from>
    <xdr:to>
      <xdr:col>2</xdr:col>
      <xdr:colOff>2041073</xdr:colOff>
      <xdr:row>36</xdr:row>
      <xdr:rowOff>1290526</xdr:rowOff>
    </xdr:to>
    <xdr:pic>
      <xdr:nvPicPr>
        <xdr:cNvPr id="33" name="Рисунок 32" descr="C:\DOCUME~1\CHERNO~1\LOCALS~1\Temp\ns\2C.files\image019.jpg">
          <a:extLst>
            <a:ext uri="{FF2B5EF4-FFF2-40B4-BE49-F238E27FC236}">
              <a16:creationId xmlns:a16="http://schemas.microsoft.com/office/drawing/2014/main" id="{BFC9EFFB-8BAD-4E71-A0CC-DFC30DE2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r:link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650" y="39071550"/>
          <a:ext cx="1152073" cy="1176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698500</xdr:colOff>
      <xdr:row>38</xdr:row>
      <xdr:rowOff>15875</xdr:rowOff>
    </xdr:from>
    <xdr:to>
      <xdr:col>2</xdr:col>
      <xdr:colOff>1952276</xdr:colOff>
      <xdr:row>38</xdr:row>
      <xdr:rowOff>1365249</xdr:rowOff>
    </xdr:to>
    <xdr:pic>
      <xdr:nvPicPr>
        <xdr:cNvPr id="34" name="Рисунок 33" descr="C:\DOCUME~1\CHERNO~1\LOCALS~1\Temp\ns\2C.files\image020.jpg">
          <a:extLst>
            <a:ext uri="{FF2B5EF4-FFF2-40B4-BE49-F238E27FC236}">
              <a16:creationId xmlns:a16="http://schemas.microsoft.com/office/drawing/2014/main" id="{76AF9E30-DF0B-4CEF-BDE3-117917D1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r:link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41525825"/>
          <a:ext cx="1253776" cy="1254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698500</xdr:colOff>
      <xdr:row>40</xdr:row>
      <xdr:rowOff>238125</xdr:rowOff>
    </xdr:from>
    <xdr:to>
      <xdr:col>2</xdr:col>
      <xdr:colOff>2054250</xdr:colOff>
      <xdr:row>40</xdr:row>
      <xdr:rowOff>1231447</xdr:rowOff>
    </xdr:to>
    <xdr:pic>
      <xdr:nvPicPr>
        <xdr:cNvPr id="35" name="Рисунок 34" descr="C:\DOCUME~1\CHERNO~1\LOCALS~1\Temp\ns\2C.files\image021.jpg">
          <a:extLst>
            <a:ext uri="{FF2B5EF4-FFF2-40B4-BE49-F238E27FC236}">
              <a16:creationId xmlns:a16="http://schemas.microsoft.com/office/drawing/2014/main" id="{E7673833-62D2-4A0C-9E5F-ADE26926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r:link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44281725"/>
          <a:ext cx="1355750" cy="993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405191</xdr:colOff>
      <xdr:row>41</xdr:row>
      <xdr:rowOff>47625</xdr:rowOff>
    </xdr:from>
    <xdr:to>
      <xdr:col>2</xdr:col>
      <xdr:colOff>2159001</xdr:colOff>
      <xdr:row>42</xdr:row>
      <xdr:rowOff>0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DA20DFDD-5905-430D-B8FA-23019E54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33841" y="45358050"/>
          <a:ext cx="175381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1095375</xdr:colOff>
      <xdr:row>42</xdr:row>
      <xdr:rowOff>95251</xdr:rowOff>
    </xdr:from>
    <xdr:to>
      <xdr:col>2</xdr:col>
      <xdr:colOff>1734110</xdr:colOff>
      <xdr:row>42</xdr:row>
      <xdr:rowOff>1301751</xdr:rowOff>
    </xdr:to>
    <xdr:pic>
      <xdr:nvPicPr>
        <xdr:cNvPr id="37" name="Рисунок 36" descr="C:\DOCUME~1\CHERNO~1\LOCALS~1\Temp\ns\2C.files\image022.jpg">
          <a:extLst>
            <a:ext uri="{FF2B5EF4-FFF2-40B4-BE49-F238E27FC236}">
              <a16:creationId xmlns:a16="http://schemas.microsoft.com/office/drawing/2014/main" id="{37DB8837-B7D8-4921-B56F-FDCA0624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r:link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6672501"/>
          <a:ext cx="638735" cy="116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1063625</xdr:colOff>
      <xdr:row>43</xdr:row>
      <xdr:rowOff>127000</xdr:rowOff>
    </xdr:from>
    <xdr:to>
      <xdr:col>2</xdr:col>
      <xdr:colOff>1702360</xdr:colOff>
      <xdr:row>43</xdr:row>
      <xdr:rowOff>1333500</xdr:rowOff>
    </xdr:to>
    <xdr:pic>
      <xdr:nvPicPr>
        <xdr:cNvPr id="38" name="Рисунок 37" descr="C:\DOCUME~1\CHERNO~1\LOCALS~1\Temp\ns\2C.files\image022.jpg">
          <a:extLst>
            <a:ext uri="{FF2B5EF4-FFF2-40B4-BE49-F238E27FC236}">
              <a16:creationId xmlns:a16="http://schemas.microsoft.com/office/drawing/2014/main" id="{F9BCA4F6-EF3E-4453-8B2B-8DF90727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r:link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275" y="47971075"/>
          <a:ext cx="638735" cy="113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866321</xdr:colOff>
      <xdr:row>44</xdr:row>
      <xdr:rowOff>206375</xdr:rowOff>
    </xdr:from>
    <xdr:to>
      <xdr:col>2</xdr:col>
      <xdr:colOff>1979877</xdr:colOff>
      <xdr:row>44</xdr:row>
      <xdr:rowOff>1077233</xdr:rowOff>
    </xdr:to>
    <xdr:pic>
      <xdr:nvPicPr>
        <xdr:cNvPr id="39" name="Рисунок 38" descr="C:\DOCUME~1\CHERNO~1\LOCALS~1\Temp\ns\2C.files\image023.jpg">
          <a:extLst>
            <a:ext uri="{FF2B5EF4-FFF2-40B4-BE49-F238E27FC236}">
              <a16:creationId xmlns:a16="http://schemas.microsoft.com/office/drawing/2014/main" id="{C042FDDA-E283-48D4-ABEA-15B2C35E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r:link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971" y="49317275"/>
          <a:ext cx="1113556" cy="870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641804</xdr:colOff>
      <xdr:row>46</xdr:row>
      <xdr:rowOff>222915</xdr:rowOff>
    </xdr:from>
    <xdr:to>
      <xdr:col>2</xdr:col>
      <xdr:colOff>2332846</xdr:colOff>
      <xdr:row>46</xdr:row>
      <xdr:rowOff>1148202</xdr:rowOff>
    </xdr:to>
    <xdr:pic>
      <xdr:nvPicPr>
        <xdr:cNvPr id="40" name="Рисунок 39" descr="C:\DOCUME~1\CHERNO~1\LOCALS~1\Temp\ns\2C.files\image024.jpg">
          <a:extLst>
            <a:ext uri="{FF2B5EF4-FFF2-40B4-BE49-F238E27FC236}">
              <a16:creationId xmlns:a16="http://schemas.microsoft.com/office/drawing/2014/main" id="{B4DA4873-5E80-4452-8B2B-B166A50E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r:link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539" y="51982886"/>
          <a:ext cx="1691042" cy="925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460375</xdr:colOff>
      <xdr:row>47</xdr:row>
      <xdr:rowOff>195571</xdr:rowOff>
    </xdr:from>
    <xdr:to>
      <xdr:col>2</xdr:col>
      <xdr:colOff>2328361</xdr:colOff>
      <xdr:row>47</xdr:row>
      <xdr:rowOff>1175284</xdr:rowOff>
    </xdr:to>
    <xdr:pic>
      <xdr:nvPicPr>
        <xdr:cNvPr id="41" name="Рисунок 40" descr="C:\DOCUME~1\CHERNO~1\LOCALS~1\Temp\ns\2C.files\image025.jpg">
          <a:extLst>
            <a:ext uri="{FF2B5EF4-FFF2-40B4-BE49-F238E27FC236}">
              <a16:creationId xmlns:a16="http://schemas.microsoft.com/office/drawing/2014/main" id="{1067FB14-F01A-490D-9CAC-23CB9B47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r:link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110" y="53221806"/>
          <a:ext cx="1867986" cy="979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857250</xdr:colOff>
      <xdr:row>45</xdr:row>
      <xdr:rowOff>252132</xdr:rowOff>
    </xdr:from>
    <xdr:to>
      <xdr:col>2</xdr:col>
      <xdr:colOff>1970806</xdr:colOff>
      <xdr:row>45</xdr:row>
      <xdr:rowOff>1122990</xdr:rowOff>
    </xdr:to>
    <xdr:pic>
      <xdr:nvPicPr>
        <xdr:cNvPr id="42" name="Рисунок 41" descr="C:\DOCUME~1\CHERNO~1\LOCALS~1\Temp\ns\2C.files\image023.jpg">
          <a:extLst>
            <a:ext uri="{FF2B5EF4-FFF2-40B4-BE49-F238E27FC236}">
              <a16:creationId xmlns:a16="http://schemas.microsoft.com/office/drawing/2014/main" id="{304240A0-965C-4731-A470-A79CB3AB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r:link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985" y="50745838"/>
          <a:ext cx="1113556" cy="870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476250</xdr:colOff>
      <xdr:row>48</xdr:row>
      <xdr:rowOff>269875</xdr:rowOff>
    </xdr:from>
    <xdr:to>
      <xdr:col>2</xdr:col>
      <xdr:colOff>2344236</xdr:colOff>
      <xdr:row>48</xdr:row>
      <xdr:rowOff>1249588</xdr:rowOff>
    </xdr:to>
    <xdr:pic>
      <xdr:nvPicPr>
        <xdr:cNvPr id="43" name="Рисунок 42" descr="C:\DOCUME~1\CHERNO~1\LOCALS~1\Temp\ns\2C.files\image025.jpg">
          <a:extLst>
            <a:ext uri="{FF2B5EF4-FFF2-40B4-BE49-F238E27FC236}">
              <a16:creationId xmlns:a16="http://schemas.microsoft.com/office/drawing/2014/main" id="{1353A9DE-F84E-4BF9-9164-2261CEAF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r:link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54448075"/>
          <a:ext cx="1867986" cy="979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492125</xdr:colOff>
      <xdr:row>49</xdr:row>
      <xdr:rowOff>254000</xdr:rowOff>
    </xdr:from>
    <xdr:to>
      <xdr:col>2</xdr:col>
      <xdr:colOff>2360111</xdr:colOff>
      <xdr:row>49</xdr:row>
      <xdr:rowOff>1233713</xdr:rowOff>
    </xdr:to>
    <xdr:pic>
      <xdr:nvPicPr>
        <xdr:cNvPr id="44" name="Рисунок 43" descr="C:\DOCUME~1\CHERNO~1\LOCALS~1\Temp\ns\2C.files\image025.jpg">
          <a:extLst>
            <a:ext uri="{FF2B5EF4-FFF2-40B4-BE49-F238E27FC236}">
              <a16:creationId xmlns:a16="http://schemas.microsoft.com/office/drawing/2014/main" id="{AED2314D-37F9-4AD5-988D-18BE55297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r:link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775" y="55699025"/>
          <a:ext cx="1867986" cy="979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460375</xdr:colOff>
      <xdr:row>50</xdr:row>
      <xdr:rowOff>285750</xdr:rowOff>
    </xdr:from>
    <xdr:to>
      <xdr:col>2</xdr:col>
      <xdr:colOff>2328361</xdr:colOff>
      <xdr:row>50</xdr:row>
      <xdr:rowOff>1265463</xdr:rowOff>
    </xdr:to>
    <xdr:pic>
      <xdr:nvPicPr>
        <xdr:cNvPr id="45" name="Рисунок 44" descr="C:\DOCUME~1\CHERNO~1\LOCALS~1\Temp\ns\2C.files\image025.jpg">
          <a:extLst>
            <a:ext uri="{FF2B5EF4-FFF2-40B4-BE49-F238E27FC236}">
              <a16:creationId xmlns:a16="http://schemas.microsoft.com/office/drawing/2014/main" id="{7703C119-FE0D-4211-8610-C676C1DF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r:link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025" y="56997600"/>
          <a:ext cx="1867986" cy="979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603250</xdr:colOff>
      <xdr:row>51</xdr:row>
      <xdr:rowOff>238125</xdr:rowOff>
    </xdr:from>
    <xdr:to>
      <xdr:col>2</xdr:col>
      <xdr:colOff>2231516</xdr:colOff>
      <xdr:row>51</xdr:row>
      <xdr:rowOff>1222375</xdr:rowOff>
    </xdr:to>
    <xdr:pic>
      <xdr:nvPicPr>
        <xdr:cNvPr id="46" name="Рисунок 45" descr="C:\DOCUME~1\CHERNO~1\LOCALS~1\Temp\ns\2C.files\image026.jpg">
          <a:extLst>
            <a:ext uri="{FF2B5EF4-FFF2-40B4-BE49-F238E27FC236}">
              <a16:creationId xmlns:a16="http://schemas.microsoft.com/office/drawing/2014/main" id="{9F1983D6-840D-4AED-839B-3D24FBBED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r:link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" y="58216800"/>
          <a:ext cx="1628266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571500</xdr:colOff>
      <xdr:row>52</xdr:row>
      <xdr:rowOff>269875</xdr:rowOff>
    </xdr:from>
    <xdr:to>
      <xdr:col>2</xdr:col>
      <xdr:colOff>2199766</xdr:colOff>
      <xdr:row>52</xdr:row>
      <xdr:rowOff>1254125</xdr:rowOff>
    </xdr:to>
    <xdr:pic>
      <xdr:nvPicPr>
        <xdr:cNvPr id="47" name="Рисунок 46" descr="C:\DOCUME~1\CHERNO~1\LOCALS~1\Temp\ns\2C.files\image026.jpg">
          <a:extLst>
            <a:ext uri="{FF2B5EF4-FFF2-40B4-BE49-F238E27FC236}">
              <a16:creationId xmlns:a16="http://schemas.microsoft.com/office/drawing/2014/main" id="{2E0575A2-060E-4310-8A35-1354D287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r:link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59515375"/>
          <a:ext cx="1628266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698500</xdr:colOff>
      <xdr:row>53</xdr:row>
      <xdr:rowOff>158750</xdr:rowOff>
    </xdr:from>
    <xdr:to>
      <xdr:col>2</xdr:col>
      <xdr:colOff>2067889</xdr:colOff>
      <xdr:row>53</xdr:row>
      <xdr:rowOff>1288143</xdr:rowOff>
    </xdr:to>
    <xdr:pic>
      <xdr:nvPicPr>
        <xdr:cNvPr id="48" name="Рисунок 47" descr="C:\DOCUME~1\CHERNO~1\LOCALS~1\Temp\ns\2C.files\image027.jpg">
          <a:extLst>
            <a:ext uri="{FF2B5EF4-FFF2-40B4-BE49-F238E27FC236}">
              <a16:creationId xmlns:a16="http://schemas.microsoft.com/office/drawing/2014/main" id="{F10E5D7C-EFED-4443-900B-6E189B2A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r:link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60671075"/>
          <a:ext cx="1369389" cy="1110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698500</xdr:colOff>
      <xdr:row>54</xdr:row>
      <xdr:rowOff>190500</xdr:rowOff>
    </xdr:from>
    <xdr:to>
      <xdr:col>2</xdr:col>
      <xdr:colOff>2067889</xdr:colOff>
      <xdr:row>54</xdr:row>
      <xdr:rowOff>1319893</xdr:rowOff>
    </xdr:to>
    <xdr:pic>
      <xdr:nvPicPr>
        <xdr:cNvPr id="49" name="Рисунок 48" descr="C:\DOCUME~1\CHERNO~1\LOCALS~1\Temp\ns\2C.files\image027.jpg">
          <a:extLst>
            <a:ext uri="{FF2B5EF4-FFF2-40B4-BE49-F238E27FC236}">
              <a16:creationId xmlns:a16="http://schemas.microsoft.com/office/drawing/2014/main" id="{63C43A58-722E-4DC1-AC17-FB1D4BA7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r:link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61969650"/>
          <a:ext cx="1369389" cy="1072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682625</xdr:colOff>
      <xdr:row>55</xdr:row>
      <xdr:rowOff>158750</xdr:rowOff>
    </xdr:from>
    <xdr:to>
      <xdr:col>2</xdr:col>
      <xdr:colOff>2052014</xdr:colOff>
      <xdr:row>55</xdr:row>
      <xdr:rowOff>1288143</xdr:rowOff>
    </xdr:to>
    <xdr:pic>
      <xdr:nvPicPr>
        <xdr:cNvPr id="50" name="Рисунок 49" descr="C:\DOCUME~1\CHERNO~1\LOCALS~1\Temp\ns\2C.files\image027.jpg">
          <a:extLst>
            <a:ext uri="{FF2B5EF4-FFF2-40B4-BE49-F238E27FC236}">
              <a16:creationId xmlns:a16="http://schemas.microsoft.com/office/drawing/2014/main" id="{8E71D1B0-E92D-4C4C-924E-9F9BE25F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r:link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75" y="63204725"/>
          <a:ext cx="1369389" cy="1110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682625</xdr:colOff>
      <xdr:row>56</xdr:row>
      <xdr:rowOff>174625</xdr:rowOff>
    </xdr:from>
    <xdr:to>
      <xdr:col>2</xdr:col>
      <xdr:colOff>2052014</xdr:colOff>
      <xdr:row>56</xdr:row>
      <xdr:rowOff>1304018</xdr:rowOff>
    </xdr:to>
    <xdr:pic>
      <xdr:nvPicPr>
        <xdr:cNvPr id="51" name="Рисунок 50" descr="C:\DOCUME~1\CHERNO~1\LOCALS~1\Temp\ns\2C.files\image027.jpg">
          <a:extLst>
            <a:ext uri="{FF2B5EF4-FFF2-40B4-BE49-F238E27FC236}">
              <a16:creationId xmlns:a16="http://schemas.microsoft.com/office/drawing/2014/main" id="{5999FF56-D645-4CD4-8B26-C01F384E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r:link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75" y="64487425"/>
          <a:ext cx="1369389" cy="109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285750</xdr:colOff>
      <xdr:row>58</xdr:row>
      <xdr:rowOff>269875</xdr:rowOff>
    </xdr:from>
    <xdr:to>
      <xdr:col>2</xdr:col>
      <xdr:colOff>2651838</xdr:colOff>
      <xdr:row>58</xdr:row>
      <xdr:rowOff>1195161</xdr:rowOff>
    </xdr:to>
    <xdr:pic>
      <xdr:nvPicPr>
        <xdr:cNvPr id="52" name="Рисунок 51" descr="C:\DOCUME~1\CHERNO~1\LOCALS~1\Temp\ns\2C.files\image028.jpg">
          <a:extLst>
            <a:ext uri="{FF2B5EF4-FFF2-40B4-BE49-F238E27FC236}">
              <a16:creationId xmlns:a16="http://schemas.microsoft.com/office/drawing/2014/main" id="{F3E494E9-818E-4879-BFFE-BA2696DD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r:link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67116325"/>
          <a:ext cx="2366088" cy="92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222250</xdr:colOff>
      <xdr:row>57</xdr:row>
      <xdr:rowOff>206375</xdr:rowOff>
    </xdr:from>
    <xdr:to>
      <xdr:col>2</xdr:col>
      <xdr:colOff>2587703</xdr:colOff>
      <xdr:row>57</xdr:row>
      <xdr:rowOff>1133047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48D16076-D3FF-47C8-A47A-4F592BD7A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850900" y="65786000"/>
          <a:ext cx="2365453" cy="926672"/>
        </a:xfrm>
        <a:prstGeom prst="rect">
          <a:avLst/>
        </a:prstGeom>
      </xdr:spPr>
    </xdr:pic>
    <xdr:clientData/>
  </xdr:twoCellAnchor>
  <xdr:twoCellAnchor>
    <xdr:from>
      <xdr:col>2</xdr:col>
      <xdr:colOff>254000</xdr:colOff>
      <xdr:row>59</xdr:row>
      <xdr:rowOff>254000</xdr:rowOff>
    </xdr:from>
    <xdr:to>
      <xdr:col>2</xdr:col>
      <xdr:colOff>2729191</xdr:colOff>
      <xdr:row>59</xdr:row>
      <xdr:rowOff>1259927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ECE3EE48-0D2F-4F00-B640-8E79DE54E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882650" y="68367275"/>
          <a:ext cx="2475191" cy="1005927"/>
        </a:xfrm>
        <a:prstGeom prst="rect">
          <a:avLst/>
        </a:prstGeom>
      </xdr:spPr>
    </xdr:pic>
    <xdr:clientData/>
  </xdr:twoCellAnchor>
  <xdr:twoCellAnchor>
    <xdr:from>
      <xdr:col>2</xdr:col>
      <xdr:colOff>269875</xdr:colOff>
      <xdr:row>60</xdr:row>
      <xdr:rowOff>269875</xdr:rowOff>
    </xdr:from>
    <xdr:to>
      <xdr:col>2</xdr:col>
      <xdr:colOff>2746374</xdr:colOff>
      <xdr:row>60</xdr:row>
      <xdr:rowOff>1276803</xdr:rowOff>
    </xdr:to>
    <xdr:pic>
      <xdr:nvPicPr>
        <xdr:cNvPr id="55" name="Рисунок 54" descr="C:\DOCUME~1\CHERNO~1\LOCALS~1\Temp\ns\2C.files\image029.jpg">
          <a:extLst>
            <a:ext uri="{FF2B5EF4-FFF2-40B4-BE49-F238E27FC236}">
              <a16:creationId xmlns:a16="http://schemas.microsoft.com/office/drawing/2014/main" id="{4BA2E0F3-1690-4C84-9071-0C448B6C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r:link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525" y="69649975"/>
          <a:ext cx="2476499" cy="997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238125</xdr:colOff>
      <xdr:row>61</xdr:row>
      <xdr:rowOff>238125</xdr:rowOff>
    </xdr:from>
    <xdr:to>
      <xdr:col>2</xdr:col>
      <xdr:colOff>2714624</xdr:colOff>
      <xdr:row>61</xdr:row>
      <xdr:rowOff>1245053</xdr:rowOff>
    </xdr:to>
    <xdr:pic>
      <xdr:nvPicPr>
        <xdr:cNvPr id="56" name="Рисунок 55" descr="C:\DOCUME~1\CHERNO~1\LOCALS~1\Temp\ns\2C.files\image029.jpg">
          <a:extLst>
            <a:ext uri="{FF2B5EF4-FFF2-40B4-BE49-F238E27FC236}">
              <a16:creationId xmlns:a16="http://schemas.microsoft.com/office/drawing/2014/main" id="{E062321E-ABC4-4172-9A55-CF6B6999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r:link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0885050"/>
          <a:ext cx="2476499" cy="100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190500</xdr:colOff>
      <xdr:row>62</xdr:row>
      <xdr:rowOff>285750</xdr:rowOff>
    </xdr:from>
    <xdr:to>
      <xdr:col>2</xdr:col>
      <xdr:colOff>2666999</xdr:colOff>
      <xdr:row>62</xdr:row>
      <xdr:rowOff>1292678</xdr:rowOff>
    </xdr:to>
    <xdr:pic>
      <xdr:nvPicPr>
        <xdr:cNvPr id="57" name="Рисунок 56" descr="C:\DOCUME~1\CHERNO~1\LOCALS~1\Temp\ns\2C.files\image029.jpg">
          <a:extLst>
            <a:ext uri="{FF2B5EF4-FFF2-40B4-BE49-F238E27FC236}">
              <a16:creationId xmlns:a16="http://schemas.microsoft.com/office/drawing/2014/main" id="{BC1FCA7D-4F00-4B8A-A7FB-E34BAEDB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r:link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2199500"/>
          <a:ext cx="2476499" cy="978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428625</xdr:colOff>
      <xdr:row>63</xdr:row>
      <xdr:rowOff>254000</xdr:rowOff>
    </xdr:from>
    <xdr:to>
      <xdr:col>2</xdr:col>
      <xdr:colOff>2800175</xdr:colOff>
      <xdr:row>63</xdr:row>
      <xdr:rowOff>1229445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100BE497-D458-452B-8B1B-B43D78292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057275" y="73434575"/>
          <a:ext cx="2371550" cy="975445"/>
        </a:xfrm>
        <a:prstGeom prst="rect">
          <a:avLst/>
        </a:prstGeom>
      </xdr:spPr>
    </xdr:pic>
    <xdr:clientData/>
  </xdr:twoCellAnchor>
  <xdr:twoCellAnchor>
    <xdr:from>
      <xdr:col>2</xdr:col>
      <xdr:colOff>444500</xdr:colOff>
      <xdr:row>64</xdr:row>
      <xdr:rowOff>238125</xdr:rowOff>
    </xdr:from>
    <xdr:to>
      <xdr:col>2</xdr:col>
      <xdr:colOff>2815689</xdr:colOff>
      <xdr:row>64</xdr:row>
      <xdr:rowOff>1217838</xdr:rowOff>
    </xdr:to>
    <xdr:pic>
      <xdr:nvPicPr>
        <xdr:cNvPr id="59" name="Рисунок 58" descr="C:\DOCUME~1\CHERNO~1\LOCALS~1\Temp\ns\2C.files\image030.jpg">
          <a:extLst>
            <a:ext uri="{FF2B5EF4-FFF2-40B4-BE49-F238E27FC236}">
              <a16:creationId xmlns:a16="http://schemas.microsoft.com/office/drawing/2014/main" id="{1798A539-BC11-4C3D-A0DC-36195EBD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r:link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74685525"/>
          <a:ext cx="2371189" cy="979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285750</xdr:colOff>
      <xdr:row>65</xdr:row>
      <xdr:rowOff>238125</xdr:rowOff>
    </xdr:from>
    <xdr:to>
      <xdr:col>2</xdr:col>
      <xdr:colOff>2795717</xdr:colOff>
      <xdr:row>65</xdr:row>
      <xdr:rowOff>1258661</xdr:rowOff>
    </xdr:to>
    <xdr:pic>
      <xdr:nvPicPr>
        <xdr:cNvPr id="60" name="Рисунок 59" descr="C:\DOCUME~1\CHERNO~1\LOCALS~1\Temp\ns\2C.files\image031.jpg">
          <a:extLst>
            <a:ext uri="{FF2B5EF4-FFF2-40B4-BE49-F238E27FC236}">
              <a16:creationId xmlns:a16="http://schemas.microsoft.com/office/drawing/2014/main" id="{7882CD2A-7F57-40EE-98B5-CAB8EDC1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r:link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75952350"/>
          <a:ext cx="2509967" cy="1020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285750</xdr:colOff>
      <xdr:row>66</xdr:row>
      <xdr:rowOff>174625</xdr:rowOff>
    </xdr:from>
    <xdr:to>
      <xdr:col>2</xdr:col>
      <xdr:colOff>2795717</xdr:colOff>
      <xdr:row>66</xdr:row>
      <xdr:rowOff>1195161</xdr:rowOff>
    </xdr:to>
    <xdr:pic>
      <xdr:nvPicPr>
        <xdr:cNvPr id="61" name="Рисунок 60" descr="C:\DOCUME~1\CHERNO~1\LOCALS~1\Temp\ns\2C.files\image031.jpg">
          <a:extLst>
            <a:ext uri="{FF2B5EF4-FFF2-40B4-BE49-F238E27FC236}">
              <a16:creationId xmlns:a16="http://schemas.microsoft.com/office/drawing/2014/main" id="{2B933563-74CA-4A04-9ADD-8515E92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r:link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77155675"/>
          <a:ext cx="2509967" cy="1020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301625</xdr:colOff>
      <xdr:row>67</xdr:row>
      <xdr:rowOff>222250</xdr:rowOff>
    </xdr:from>
    <xdr:to>
      <xdr:col>2</xdr:col>
      <xdr:colOff>2811592</xdr:colOff>
      <xdr:row>67</xdr:row>
      <xdr:rowOff>1242786</xdr:rowOff>
    </xdr:to>
    <xdr:pic>
      <xdr:nvPicPr>
        <xdr:cNvPr id="62" name="Рисунок 61" descr="C:\DOCUME~1\CHERNO~1\LOCALS~1\Temp\ns\2C.files\image031.jpg">
          <a:extLst>
            <a:ext uri="{FF2B5EF4-FFF2-40B4-BE49-F238E27FC236}">
              <a16:creationId xmlns:a16="http://schemas.microsoft.com/office/drawing/2014/main" id="{49E17B49-D0EE-4ACC-81E0-A9E0752F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r:link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5" y="78470125"/>
          <a:ext cx="2509967" cy="1020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301625</xdr:colOff>
      <xdr:row>68</xdr:row>
      <xdr:rowOff>222250</xdr:rowOff>
    </xdr:from>
    <xdr:to>
      <xdr:col>2</xdr:col>
      <xdr:colOff>2811592</xdr:colOff>
      <xdr:row>68</xdr:row>
      <xdr:rowOff>1242786</xdr:rowOff>
    </xdr:to>
    <xdr:pic>
      <xdr:nvPicPr>
        <xdr:cNvPr id="63" name="Рисунок 62" descr="C:\DOCUME~1\CHERNO~1\LOCALS~1\Temp\ns\2C.files\image031.jpg">
          <a:extLst>
            <a:ext uri="{FF2B5EF4-FFF2-40B4-BE49-F238E27FC236}">
              <a16:creationId xmlns:a16="http://schemas.microsoft.com/office/drawing/2014/main" id="{3D10C0F8-D103-48AF-9F38-346772CC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r:link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5" y="79736950"/>
          <a:ext cx="2509967" cy="1020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31750</xdr:colOff>
      <xdr:row>69</xdr:row>
      <xdr:rowOff>79375</xdr:rowOff>
    </xdr:from>
    <xdr:to>
      <xdr:col>2</xdr:col>
      <xdr:colOff>2442882</xdr:colOff>
      <xdr:row>69</xdr:row>
      <xdr:rowOff>1306741</xdr:rowOff>
    </xdr:to>
    <xdr:pic>
      <xdr:nvPicPr>
        <xdr:cNvPr id="64" name="Рисунок 63" descr="C:\DOCUME~1\CHERNO~1\LOCALS~1\Temp\ns\2C.files\image032.jpg">
          <a:extLst>
            <a:ext uri="{FF2B5EF4-FFF2-40B4-BE49-F238E27FC236}">
              <a16:creationId xmlns:a16="http://schemas.microsoft.com/office/drawing/2014/main" id="{F2510E50-61F5-46C4-B53D-268AD476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80860900"/>
          <a:ext cx="2411132" cy="1189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174625</xdr:colOff>
      <xdr:row>70</xdr:row>
      <xdr:rowOff>79375</xdr:rowOff>
    </xdr:from>
    <xdr:to>
      <xdr:col>2</xdr:col>
      <xdr:colOff>2585757</xdr:colOff>
      <xdr:row>70</xdr:row>
      <xdr:rowOff>1306741</xdr:rowOff>
    </xdr:to>
    <xdr:pic>
      <xdr:nvPicPr>
        <xdr:cNvPr id="65" name="Рисунок 64" descr="C:\DOCUME~1\CHERNO~1\LOCALS~1\Temp\ns\2C.files\image032.jpg">
          <a:extLst>
            <a:ext uri="{FF2B5EF4-FFF2-40B4-BE49-F238E27FC236}">
              <a16:creationId xmlns:a16="http://schemas.microsoft.com/office/drawing/2014/main" id="{4D7C95FF-D7CC-43C1-B388-5EA641F9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275" y="82127725"/>
          <a:ext cx="2411132" cy="1189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174625</xdr:colOff>
      <xdr:row>71</xdr:row>
      <xdr:rowOff>77507</xdr:rowOff>
    </xdr:from>
    <xdr:to>
      <xdr:col>2</xdr:col>
      <xdr:colOff>2585757</xdr:colOff>
      <xdr:row>71</xdr:row>
      <xdr:rowOff>1228673</xdr:rowOff>
    </xdr:to>
    <xdr:pic>
      <xdr:nvPicPr>
        <xdr:cNvPr id="66" name="Рисунок 65" descr="C:\DOCUME~1\CHERNO~1\LOCALS~1\Temp\ns\2C.files\image032.jpg">
          <a:extLst>
            <a:ext uri="{FF2B5EF4-FFF2-40B4-BE49-F238E27FC236}">
              <a16:creationId xmlns:a16="http://schemas.microsoft.com/office/drawing/2014/main" id="{1EF13D32-C0DB-4E7C-86D9-AAFEE888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360" y="83494095"/>
          <a:ext cx="2411132" cy="1151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127000</xdr:colOff>
      <xdr:row>72</xdr:row>
      <xdr:rowOff>39220</xdr:rowOff>
    </xdr:from>
    <xdr:to>
      <xdr:col>2</xdr:col>
      <xdr:colOff>2538132</xdr:colOff>
      <xdr:row>72</xdr:row>
      <xdr:rowOff>1209436</xdr:rowOff>
    </xdr:to>
    <xdr:pic>
      <xdr:nvPicPr>
        <xdr:cNvPr id="67" name="Рисунок 66" descr="C:\DOCUME~1\CHERNO~1\LOCALS~1\Temp\ns\2C.files\image032.jpg">
          <a:extLst>
            <a:ext uri="{FF2B5EF4-FFF2-40B4-BE49-F238E27FC236}">
              <a16:creationId xmlns:a16="http://schemas.microsoft.com/office/drawing/2014/main" id="{19533513-4649-42C5-B0EC-74633279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735" y="84722073"/>
          <a:ext cx="2411132" cy="117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73</xdr:row>
      <xdr:rowOff>50426</xdr:rowOff>
    </xdr:from>
    <xdr:to>
      <xdr:col>2</xdr:col>
      <xdr:colOff>2506382</xdr:colOff>
      <xdr:row>73</xdr:row>
      <xdr:rowOff>1220642</xdr:rowOff>
    </xdr:to>
    <xdr:pic>
      <xdr:nvPicPr>
        <xdr:cNvPr id="68" name="Рисунок 67" descr="C:\DOCUME~1\CHERNO~1\LOCALS~1\Temp\ns\2C.files\image032.jpg">
          <a:extLst>
            <a:ext uri="{FF2B5EF4-FFF2-40B4-BE49-F238E27FC236}">
              <a16:creationId xmlns:a16="http://schemas.microsoft.com/office/drawing/2014/main" id="{646966F1-1077-4F22-9C85-6AA20A49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985" y="85999544"/>
          <a:ext cx="2411132" cy="117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79375</xdr:colOff>
      <xdr:row>74</xdr:row>
      <xdr:rowOff>50426</xdr:rowOff>
    </xdr:from>
    <xdr:to>
      <xdr:col>2</xdr:col>
      <xdr:colOff>2490507</xdr:colOff>
      <xdr:row>74</xdr:row>
      <xdr:rowOff>1220642</xdr:rowOff>
    </xdr:to>
    <xdr:pic>
      <xdr:nvPicPr>
        <xdr:cNvPr id="69" name="Рисунок 68" descr="C:\DOCUME~1\CHERNO~1\LOCALS~1\Temp\ns\2C.files\image032.jpg">
          <a:extLst>
            <a:ext uri="{FF2B5EF4-FFF2-40B4-BE49-F238E27FC236}">
              <a16:creationId xmlns:a16="http://schemas.microsoft.com/office/drawing/2014/main" id="{F6253B12-D429-491F-820B-57BC0885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110" y="87265808"/>
          <a:ext cx="2411132" cy="117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75</xdr:row>
      <xdr:rowOff>50426</xdr:rowOff>
    </xdr:from>
    <xdr:to>
      <xdr:col>2</xdr:col>
      <xdr:colOff>2506382</xdr:colOff>
      <xdr:row>75</xdr:row>
      <xdr:rowOff>1220642</xdr:rowOff>
    </xdr:to>
    <xdr:pic>
      <xdr:nvPicPr>
        <xdr:cNvPr id="70" name="Рисунок 69" descr="C:\DOCUME~1\CHERNO~1\LOCALS~1\Temp\ns\2C.files\image032.jpg">
          <a:extLst>
            <a:ext uri="{FF2B5EF4-FFF2-40B4-BE49-F238E27FC236}">
              <a16:creationId xmlns:a16="http://schemas.microsoft.com/office/drawing/2014/main" id="{B468AFD0-391F-4120-842D-F6772EF2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985" y="88532073"/>
          <a:ext cx="2411132" cy="117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111125</xdr:colOff>
      <xdr:row>76</xdr:row>
      <xdr:rowOff>50426</xdr:rowOff>
    </xdr:from>
    <xdr:to>
      <xdr:col>2</xdr:col>
      <xdr:colOff>2522257</xdr:colOff>
      <xdr:row>76</xdr:row>
      <xdr:rowOff>1220642</xdr:rowOff>
    </xdr:to>
    <xdr:pic>
      <xdr:nvPicPr>
        <xdr:cNvPr id="71" name="Рисунок 70" descr="C:\DOCUME~1\CHERNO~1\LOCALS~1\Temp\ns\2C.files\image032.jpg">
          <a:extLst>
            <a:ext uri="{FF2B5EF4-FFF2-40B4-BE49-F238E27FC236}">
              <a16:creationId xmlns:a16="http://schemas.microsoft.com/office/drawing/2014/main" id="{418C969B-B1EE-404B-8BC6-C48A2AAD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860" y="89798338"/>
          <a:ext cx="2411132" cy="117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77</xdr:row>
      <xdr:rowOff>333375</xdr:rowOff>
    </xdr:from>
    <xdr:to>
      <xdr:col>2</xdr:col>
      <xdr:colOff>2554346</xdr:colOff>
      <xdr:row>77</xdr:row>
      <xdr:rowOff>1258661</xdr:rowOff>
    </xdr:to>
    <xdr:pic>
      <xdr:nvPicPr>
        <xdr:cNvPr id="72" name="Рисунок 71" descr="C:\DOCUME~1\CHERNO~1\LOCALS~1\Temp\ns\2C.files\image033.jpg">
          <a:extLst>
            <a:ext uri="{FF2B5EF4-FFF2-40B4-BE49-F238E27FC236}">
              <a16:creationId xmlns:a16="http://schemas.microsoft.com/office/drawing/2014/main" id="{5FDA32A1-4339-4E84-8CF2-F6210D41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r:link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1249500"/>
          <a:ext cx="2173346" cy="92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78</xdr:row>
      <xdr:rowOff>285750</xdr:rowOff>
    </xdr:from>
    <xdr:to>
      <xdr:col>2</xdr:col>
      <xdr:colOff>2554346</xdr:colOff>
      <xdr:row>78</xdr:row>
      <xdr:rowOff>1211036</xdr:rowOff>
    </xdr:to>
    <xdr:pic>
      <xdr:nvPicPr>
        <xdr:cNvPr id="73" name="Рисунок 72" descr="C:\DOCUME~1\CHERNO~1\LOCALS~1\Temp\ns\2C.files\image033.jpg">
          <a:extLst>
            <a:ext uri="{FF2B5EF4-FFF2-40B4-BE49-F238E27FC236}">
              <a16:creationId xmlns:a16="http://schemas.microsoft.com/office/drawing/2014/main" id="{EB73BCEB-6DC9-459E-9475-9EB83730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r:link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2468700"/>
          <a:ext cx="2173346" cy="92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285750</xdr:colOff>
      <xdr:row>79</xdr:row>
      <xdr:rowOff>206375</xdr:rowOff>
    </xdr:from>
    <xdr:to>
      <xdr:col>2</xdr:col>
      <xdr:colOff>2613195</xdr:colOff>
      <xdr:row>79</xdr:row>
      <xdr:rowOff>1172484</xdr:rowOff>
    </xdr:to>
    <xdr:pic>
      <xdr:nvPicPr>
        <xdr:cNvPr id="74" name="Рисунок 73" descr="C:\DOCUME~1\CHERNO~1\LOCALS~1\Temp\ns\2C.files\image034.jpg">
          <a:extLst>
            <a:ext uri="{FF2B5EF4-FFF2-40B4-BE49-F238E27FC236}">
              <a16:creationId xmlns:a16="http://schemas.microsoft.com/office/drawing/2014/main" id="{D5E37000-A9D3-4F9A-9CED-971818CC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r:link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93656150"/>
          <a:ext cx="2327445" cy="966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873125</xdr:colOff>
      <xdr:row>80</xdr:row>
      <xdr:rowOff>34551</xdr:rowOff>
    </xdr:from>
    <xdr:to>
      <xdr:col>2</xdr:col>
      <xdr:colOff>2245179</xdr:colOff>
      <xdr:row>80</xdr:row>
      <xdr:rowOff>1218591</xdr:rowOff>
    </xdr:to>
    <xdr:pic>
      <xdr:nvPicPr>
        <xdr:cNvPr id="75" name="Рисунок 74" descr="C:\DOCUME~1\CHERNO~1\LOCALS~1\Temp\ns\2C.files\image035.jpg">
          <a:extLst>
            <a:ext uri="{FF2B5EF4-FFF2-40B4-BE49-F238E27FC236}">
              <a16:creationId xmlns:a16="http://schemas.microsoft.com/office/drawing/2014/main" id="{C13EECD7-44DE-4553-886F-1363A074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r:link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860" y="94847522"/>
          <a:ext cx="1372054" cy="1184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857250</xdr:colOff>
      <xdr:row>81</xdr:row>
      <xdr:rowOff>61632</xdr:rowOff>
    </xdr:from>
    <xdr:to>
      <xdr:col>2</xdr:col>
      <xdr:colOff>2229304</xdr:colOff>
      <xdr:row>81</xdr:row>
      <xdr:rowOff>1236147</xdr:rowOff>
    </xdr:to>
    <xdr:pic>
      <xdr:nvPicPr>
        <xdr:cNvPr id="76" name="Рисунок 75" descr="C:\DOCUME~1\CHERNO~1\LOCALS~1\Temp\ns\2C.files\image035.jpg">
          <a:extLst>
            <a:ext uri="{FF2B5EF4-FFF2-40B4-BE49-F238E27FC236}">
              <a16:creationId xmlns:a16="http://schemas.microsoft.com/office/drawing/2014/main" id="{7F7D6832-0DD6-44F8-A512-53F30CB4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r:link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985" y="96140867"/>
          <a:ext cx="1372054" cy="1174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873125</xdr:colOff>
      <xdr:row>82</xdr:row>
      <xdr:rowOff>45757</xdr:rowOff>
    </xdr:from>
    <xdr:to>
      <xdr:col>2</xdr:col>
      <xdr:colOff>2245179</xdr:colOff>
      <xdr:row>82</xdr:row>
      <xdr:rowOff>1229797</xdr:rowOff>
    </xdr:to>
    <xdr:pic>
      <xdr:nvPicPr>
        <xdr:cNvPr id="77" name="Рисунок 76" descr="C:\DOCUME~1\CHERNO~1\LOCALS~1\Temp\ns\2C.files\image035.jpg">
          <a:extLst>
            <a:ext uri="{FF2B5EF4-FFF2-40B4-BE49-F238E27FC236}">
              <a16:creationId xmlns:a16="http://schemas.microsoft.com/office/drawing/2014/main" id="{A597DD64-B22C-40E2-AD50-0BB2F4DA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r:link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860" y="97391257"/>
          <a:ext cx="1372054" cy="1184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238125</xdr:colOff>
      <xdr:row>83</xdr:row>
      <xdr:rowOff>188632</xdr:rowOff>
    </xdr:from>
    <xdr:to>
      <xdr:col>2</xdr:col>
      <xdr:colOff>2602081</xdr:colOff>
      <xdr:row>83</xdr:row>
      <xdr:rowOff>1146575</xdr:rowOff>
    </xdr:to>
    <xdr:pic>
      <xdr:nvPicPr>
        <xdr:cNvPr id="78" name="Рисунок 77" descr="C:\DOCUME~1\CHERNO~1\LOCALS~1\Temp\ns\2C.files\image036.jpg">
          <a:extLst>
            <a:ext uri="{FF2B5EF4-FFF2-40B4-BE49-F238E27FC236}">
              <a16:creationId xmlns:a16="http://schemas.microsoft.com/office/drawing/2014/main" id="{6D19A005-C6DA-4D83-A693-27B764D2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r:link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860" y="98800397"/>
          <a:ext cx="2363956" cy="957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254000</xdr:colOff>
      <xdr:row>84</xdr:row>
      <xdr:rowOff>158750</xdr:rowOff>
    </xdr:from>
    <xdr:to>
      <xdr:col>2</xdr:col>
      <xdr:colOff>2617956</xdr:colOff>
      <xdr:row>84</xdr:row>
      <xdr:rowOff>1116693</xdr:rowOff>
    </xdr:to>
    <xdr:pic>
      <xdr:nvPicPr>
        <xdr:cNvPr id="79" name="Рисунок 78" descr="C:\DOCUME~1\CHERNO~1\LOCALS~1\Temp\ns\2C.files\image036.jpg">
          <a:extLst>
            <a:ext uri="{FF2B5EF4-FFF2-40B4-BE49-F238E27FC236}">
              <a16:creationId xmlns:a16="http://schemas.microsoft.com/office/drawing/2014/main" id="{CE87D2E9-56EF-4DA6-BD40-7FAD0D47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r:link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50" y="99942650"/>
          <a:ext cx="2363956" cy="957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238125</xdr:colOff>
      <xdr:row>85</xdr:row>
      <xdr:rowOff>254000</xdr:rowOff>
    </xdr:from>
    <xdr:to>
      <xdr:col>2</xdr:col>
      <xdr:colOff>2602081</xdr:colOff>
      <xdr:row>85</xdr:row>
      <xdr:rowOff>1211943</xdr:rowOff>
    </xdr:to>
    <xdr:pic>
      <xdr:nvPicPr>
        <xdr:cNvPr id="80" name="Рисунок 79" descr="C:\DOCUME~1\CHERNO~1\LOCALS~1\Temp\ns\2C.files\image036.jpg">
          <a:extLst>
            <a:ext uri="{FF2B5EF4-FFF2-40B4-BE49-F238E27FC236}">
              <a16:creationId xmlns:a16="http://schemas.microsoft.com/office/drawing/2014/main" id="{896A7F27-EFF3-4095-9F4F-B5FDC4CD3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r:link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01304725"/>
          <a:ext cx="2363956" cy="957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238125</xdr:colOff>
      <xdr:row>86</xdr:row>
      <xdr:rowOff>190500</xdr:rowOff>
    </xdr:from>
    <xdr:to>
      <xdr:col>2</xdr:col>
      <xdr:colOff>2602081</xdr:colOff>
      <xdr:row>86</xdr:row>
      <xdr:rowOff>1148443</xdr:rowOff>
    </xdr:to>
    <xdr:pic>
      <xdr:nvPicPr>
        <xdr:cNvPr id="81" name="Рисунок 80" descr="C:\DOCUME~1\CHERNO~1\LOCALS~1\Temp\ns\2C.files\image036.jpg">
          <a:extLst>
            <a:ext uri="{FF2B5EF4-FFF2-40B4-BE49-F238E27FC236}">
              <a16:creationId xmlns:a16="http://schemas.microsoft.com/office/drawing/2014/main" id="{655A8297-5C14-4431-A943-07661A58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r:link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02508050"/>
          <a:ext cx="2363956" cy="957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396875</xdr:colOff>
      <xdr:row>87</xdr:row>
      <xdr:rowOff>127000</xdr:rowOff>
    </xdr:from>
    <xdr:to>
      <xdr:col>2</xdr:col>
      <xdr:colOff>2505982</xdr:colOff>
      <xdr:row>87</xdr:row>
      <xdr:rowOff>1293740</xdr:rowOff>
    </xdr:to>
    <xdr:pic>
      <xdr:nvPicPr>
        <xdr:cNvPr id="82" name="Рисунок 81" descr="C:\DOCUME~1\CHERNO~1\LOCALS~1\Temp\ns\2C.files\image037.jpg">
          <a:extLst>
            <a:ext uri="{FF2B5EF4-FFF2-40B4-BE49-F238E27FC236}">
              <a16:creationId xmlns:a16="http://schemas.microsoft.com/office/drawing/2014/main" id="{F7AFFAF7-585B-44E1-942F-36DA51D5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r:link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25" y="103711375"/>
          <a:ext cx="2109107" cy="1138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476250</xdr:colOff>
      <xdr:row>88</xdr:row>
      <xdr:rowOff>134470</xdr:rowOff>
    </xdr:from>
    <xdr:to>
      <xdr:col>2</xdr:col>
      <xdr:colOff>2462893</xdr:colOff>
      <xdr:row>88</xdr:row>
      <xdr:rowOff>1208432</xdr:rowOff>
    </xdr:to>
    <xdr:pic>
      <xdr:nvPicPr>
        <xdr:cNvPr id="83" name="Рисунок 82" descr="C:\DOCUME~1\CHERNO~1\LOCALS~1\Temp\ns\2C.files\image038.jpg">
          <a:extLst>
            <a:ext uri="{FF2B5EF4-FFF2-40B4-BE49-F238E27FC236}">
              <a16:creationId xmlns:a16="http://schemas.microsoft.com/office/drawing/2014/main" id="{EADBC8D1-1C03-467C-B0F9-C688710B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r:link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985" y="105077558"/>
          <a:ext cx="1986643" cy="1073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460375</xdr:colOff>
      <xdr:row>89</xdr:row>
      <xdr:rowOff>113926</xdr:rowOff>
    </xdr:from>
    <xdr:to>
      <xdr:col>2</xdr:col>
      <xdr:colOff>2447018</xdr:colOff>
      <xdr:row>89</xdr:row>
      <xdr:rowOff>1225988</xdr:rowOff>
    </xdr:to>
    <xdr:pic>
      <xdr:nvPicPr>
        <xdr:cNvPr id="84" name="Рисунок 83" descr="C:\DOCUME~1\CHERNO~1\LOCALS~1\Temp\ns\2C.files\image038.jpg">
          <a:extLst>
            <a:ext uri="{FF2B5EF4-FFF2-40B4-BE49-F238E27FC236}">
              <a16:creationId xmlns:a16="http://schemas.microsoft.com/office/drawing/2014/main" id="{7F06C573-078E-4D9C-B8C2-2F89D7A2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r:link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110" y="106323279"/>
          <a:ext cx="1986643" cy="1112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1027297</xdr:colOff>
      <xdr:row>90</xdr:row>
      <xdr:rowOff>36419</xdr:rowOff>
    </xdr:from>
    <xdr:to>
      <xdr:col>2</xdr:col>
      <xdr:colOff>1855452</xdr:colOff>
      <xdr:row>90</xdr:row>
      <xdr:rowOff>1255619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F99B1DD-BC6F-4340-8A01-8E20C8310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428032" y="107512037"/>
          <a:ext cx="828155" cy="1219200"/>
        </a:xfrm>
        <a:prstGeom prst="rect">
          <a:avLst/>
        </a:prstGeom>
      </xdr:spPr>
    </xdr:pic>
    <xdr:clientData/>
  </xdr:twoCellAnchor>
  <xdr:twoCellAnchor>
    <xdr:from>
      <xdr:col>2</xdr:col>
      <xdr:colOff>1016755</xdr:colOff>
      <xdr:row>91</xdr:row>
      <xdr:rowOff>56963</xdr:rowOff>
    </xdr:from>
    <xdr:to>
      <xdr:col>2</xdr:col>
      <xdr:colOff>1852838</xdr:colOff>
      <xdr:row>91</xdr:row>
      <xdr:rowOff>1244413</xdr:rowOff>
    </xdr:to>
    <xdr:pic>
      <xdr:nvPicPr>
        <xdr:cNvPr id="86" name="Рисунок 85" descr="C:\DOCUME~1\CHERNO~1\LOCALS~1\Temp\ns\2C.files\image039.jpg">
          <a:extLst>
            <a:ext uri="{FF2B5EF4-FFF2-40B4-BE49-F238E27FC236}">
              <a16:creationId xmlns:a16="http://schemas.microsoft.com/office/drawing/2014/main" id="{B9AC665F-2C72-46E1-9B83-389A1C08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r:link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490" y="108798845"/>
          <a:ext cx="836083" cy="118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942423</xdr:colOff>
      <xdr:row>92</xdr:row>
      <xdr:rowOff>52295</xdr:rowOff>
    </xdr:from>
    <xdr:to>
      <xdr:col>2</xdr:col>
      <xdr:colOff>1859645</xdr:colOff>
      <xdr:row>92</xdr:row>
      <xdr:rowOff>1255620</xdr:rowOff>
    </xdr:to>
    <xdr:pic>
      <xdr:nvPicPr>
        <xdr:cNvPr id="87" name="Рисунок 86" descr="C:\DOCUME~1\CHERNO~1\LOCALS~1\Temp\ns\2C.files\image040.jpg">
          <a:extLst>
            <a:ext uri="{FF2B5EF4-FFF2-40B4-BE49-F238E27FC236}">
              <a16:creationId xmlns:a16="http://schemas.microsoft.com/office/drawing/2014/main" id="{E5E5FC0D-D7A1-49BD-A516-72A5A60F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r:link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8" y="110060442"/>
          <a:ext cx="917222" cy="120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904875</xdr:colOff>
      <xdr:row>93</xdr:row>
      <xdr:rowOff>111125</xdr:rowOff>
    </xdr:from>
    <xdr:to>
      <xdr:col>2</xdr:col>
      <xdr:colOff>1822097</xdr:colOff>
      <xdr:row>93</xdr:row>
      <xdr:rowOff>1381125</xdr:rowOff>
    </xdr:to>
    <xdr:pic>
      <xdr:nvPicPr>
        <xdr:cNvPr id="88" name="Рисунок 87" descr="C:\DOCUME~1\CHERNO~1\LOCALS~1\Temp\ns\2C.files\image040.jpg">
          <a:extLst>
            <a:ext uri="{FF2B5EF4-FFF2-40B4-BE49-F238E27FC236}">
              <a16:creationId xmlns:a16="http://schemas.microsoft.com/office/drawing/2014/main" id="{20DC03DB-D6B9-4248-AA13-A1E9C6FEB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r:link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11296450"/>
          <a:ext cx="917222" cy="115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730250</xdr:colOff>
      <xdr:row>94</xdr:row>
      <xdr:rowOff>111126</xdr:rowOff>
    </xdr:from>
    <xdr:to>
      <xdr:col>2</xdr:col>
      <xdr:colOff>2135079</xdr:colOff>
      <xdr:row>94</xdr:row>
      <xdr:rowOff>1317626</xdr:rowOff>
    </xdr:to>
    <xdr:pic>
      <xdr:nvPicPr>
        <xdr:cNvPr id="89" name="Рисунок 88" descr="C:\DOCUME~1\CHERNO~1\LOCALS~1\Temp\ns\2C.files\image041.jpg">
          <a:extLst>
            <a:ext uri="{FF2B5EF4-FFF2-40B4-BE49-F238E27FC236}">
              <a16:creationId xmlns:a16="http://schemas.microsoft.com/office/drawing/2014/main" id="{88354873-11CA-420A-9289-97EA7D8C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r:link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900" y="112563276"/>
          <a:ext cx="1404829" cy="115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698500</xdr:colOff>
      <xdr:row>95</xdr:row>
      <xdr:rowOff>142875</xdr:rowOff>
    </xdr:from>
    <xdr:to>
      <xdr:col>2</xdr:col>
      <xdr:colOff>2103329</xdr:colOff>
      <xdr:row>95</xdr:row>
      <xdr:rowOff>1349375</xdr:rowOff>
    </xdr:to>
    <xdr:pic>
      <xdr:nvPicPr>
        <xdr:cNvPr id="90" name="Рисунок 89" descr="C:\DOCUME~1\CHERNO~1\LOCALS~1\Temp\ns\2C.files\image041.jpg">
          <a:extLst>
            <a:ext uri="{FF2B5EF4-FFF2-40B4-BE49-F238E27FC236}">
              <a16:creationId xmlns:a16="http://schemas.microsoft.com/office/drawing/2014/main" id="{E8EA828E-FDEB-4DC3-9C3A-A1181810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r:link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113861850"/>
          <a:ext cx="1404829" cy="112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635000</xdr:colOff>
      <xdr:row>96</xdr:row>
      <xdr:rowOff>127001</xdr:rowOff>
    </xdr:from>
    <xdr:to>
      <xdr:col>2</xdr:col>
      <xdr:colOff>2079625</xdr:colOff>
      <xdr:row>96</xdr:row>
      <xdr:rowOff>1381127</xdr:rowOff>
    </xdr:to>
    <xdr:pic>
      <xdr:nvPicPr>
        <xdr:cNvPr id="91" name="Рисунок 90" descr="C:\DOCUME~1\CHERNO~1\LOCALS~1\Temp\ns\2C.files\image042.jpg">
          <a:extLst>
            <a:ext uri="{FF2B5EF4-FFF2-40B4-BE49-F238E27FC236}">
              <a16:creationId xmlns:a16="http://schemas.microsoft.com/office/drawing/2014/main" id="{ABBF39B2-3AB8-4205-901D-B5971290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r:link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115112801"/>
          <a:ext cx="1444625" cy="1139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635000</xdr:colOff>
      <xdr:row>97</xdr:row>
      <xdr:rowOff>127000</xdr:rowOff>
    </xdr:from>
    <xdr:to>
      <xdr:col>2</xdr:col>
      <xdr:colOff>2047875</xdr:colOff>
      <xdr:row>97</xdr:row>
      <xdr:rowOff>1338035</xdr:rowOff>
    </xdr:to>
    <xdr:pic>
      <xdr:nvPicPr>
        <xdr:cNvPr id="92" name="Рисунок 91" descr="C:\DOCUME~1\CHERNO~1\LOCALS~1\Temp\ns\2C.files\image043.jpg">
          <a:extLst>
            <a:ext uri="{FF2B5EF4-FFF2-40B4-BE49-F238E27FC236}">
              <a16:creationId xmlns:a16="http://schemas.microsoft.com/office/drawing/2014/main" id="{551D22D6-95AF-439B-8A14-28457BAC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r:link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116379625"/>
          <a:ext cx="1412875" cy="114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405918</xdr:colOff>
      <xdr:row>98</xdr:row>
      <xdr:rowOff>238125</xdr:rowOff>
    </xdr:from>
    <xdr:to>
      <xdr:col>2</xdr:col>
      <xdr:colOff>2141448</xdr:colOff>
      <xdr:row>98</xdr:row>
      <xdr:rowOff>1206500</xdr:rowOff>
    </xdr:to>
    <xdr:pic>
      <xdr:nvPicPr>
        <xdr:cNvPr id="93" name="Рисунок 92" descr="C:\DOCUME~1\CHERNO~1\LOCALS~1\Temp\ns\2C.files\image044.jpg">
          <a:extLst>
            <a:ext uri="{FF2B5EF4-FFF2-40B4-BE49-F238E27FC236}">
              <a16:creationId xmlns:a16="http://schemas.microsoft.com/office/drawing/2014/main" id="{EED65A8B-4F69-45C5-B09D-A4AC8F1F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r:link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568" y="117757575"/>
          <a:ext cx="1735530" cy="96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336084</xdr:colOff>
      <xdr:row>99</xdr:row>
      <xdr:rowOff>174625</xdr:rowOff>
    </xdr:from>
    <xdr:to>
      <xdr:col>2</xdr:col>
      <xdr:colOff>2208893</xdr:colOff>
      <xdr:row>99</xdr:row>
      <xdr:rowOff>1158875</xdr:rowOff>
    </xdr:to>
    <xdr:pic>
      <xdr:nvPicPr>
        <xdr:cNvPr id="94" name="Рисунок 93" descr="C:\DOCUME~1\CHERNO~1\LOCALS~1\Temp\ns\2C.files\image045.jpg">
          <a:extLst>
            <a:ext uri="{FF2B5EF4-FFF2-40B4-BE49-F238E27FC236}">
              <a16:creationId xmlns:a16="http://schemas.microsoft.com/office/drawing/2014/main" id="{0054EA75-7A94-4D1C-890C-136F8755F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r:link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34" y="118960900"/>
          <a:ext cx="1872809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301625</xdr:colOff>
      <xdr:row>100</xdr:row>
      <xdr:rowOff>172757</xdr:rowOff>
    </xdr:from>
    <xdr:to>
      <xdr:col>2</xdr:col>
      <xdr:colOff>2174434</xdr:colOff>
      <xdr:row>100</xdr:row>
      <xdr:rowOff>1157007</xdr:rowOff>
    </xdr:to>
    <xdr:pic>
      <xdr:nvPicPr>
        <xdr:cNvPr id="95" name="Рисунок 94" descr="C:\DOCUME~1\CHERNO~1\LOCALS~1\Temp\ns\2C.files\image045.jpg">
          <a:extLst>
            <a:ext uri="{FF2B5EF4-FFF2-40B4-BE49-F238E27FC236}">
              <a16:creationId xmlns:a16="http://schemas.microsoft.com/office/drawing/2014/main" id="{863CB43D-A3A9-46BA-A372-13D9A0BD5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r:link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360" y="120311022"/>
          <a:ext cx="1872809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142875</xdr:colOff>
      <xdr:row>101</xdr:row>
      <xdr:rowOff>50426</xdr:rowOff>
    </xdr:from>
    <xdr:to>
      <xdr:col>2</xdr:col>
      <xdr:colOff>2334151</xdr:colOff>
      <xdr:row>101</xdr:row>
      <xdr:rowOff>1224521</xdr:rowOff>
    </xdr:to>
    <xdr:pic>
      <xdr:nvPicPr>
        <xdr:cNvPr id="96" name="Рисунок 95" descr="C:\DOCUME~1\CHERNO~1\LOCALS~1\Temp\ns\2C.files\image046.jpg">
          <a:extLst>
            <a:ext uri="{FF2B5EF4-FFF2-40B4-BE49-F238E27FC236}">
              <a16:creationId xmlns:a16="http://schemas.microsoft.com/office/drawing/2014/main" id="{6F8DA95D-92C8-4145-90E2-9FCB87EF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r:link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610" y="121454955"/>
          <a:ext cx="2191276" cy="117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154080</xdr:colOff>
      <xdr:row>102</xdr:row>
      <xdr:rowOff>61632</xdr:rowOff>
    </xdr:from>
    <xdr:to>
      <xdr:col>2</xdr:col>
      <xdr:colOff>2710757</xdr:colOff>
      <xdr:row>102</xdr:row>
      <xdr:rowOff>1102178</xdr:rowOff>
    </xdr:to>
    <xdr:pic>
      <xdr:nvPicPr>
        <xdr:cNvPr id="97" name="Рисунок 96" descr="C:\DOCUME~1\CHERNO~1\LOCALS~1\Temp\ns\2C.files\image046.jpg">
          <a:extLst>
            <a:ext uri="{FF2B5EF4-FFF2-40B4-BE49-F238E27FC236}">
              <a16:creationId xmlns:a16="http://schemas.microsoft.com/office/drawing/2014/main" id="{A7B89249-CA56-48C7-8729-70C00785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r:link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223" y="48339775"/>
          <a:ext cx="2556677" cy="1040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833437</xdr:colOff>
      <xdr:row>35</xdr:row>
      <xdr:rowOff>71437</xdr:rowOff>
    </xdr:from>
    <xdr:to>
      <xdr:col>2</xdr:col>
      <xdr:colOff>1985818</xdr:colOff>
      <xdr:row>35</xdr:row>
      <xdr:rowOff>1271437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2A133449-53A6-4F07-8CE6-B838124D1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462087" y="37780912"/>
          <a:ext cx="1152381" cy="12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_&#1085;&#1072;&#1075;&#1088;&#1091;&#1079;&#1086;&#1082;_&#1087;&#1086;_&#1043;&#1054;&#1057;&#1058;/&#1056;&#1072;&#1089;&#1095;&#1077;&#1090;_&#1085;&#1072;&#1075;&#1088;&#1091;&#1079;&#1086;&#1082;_&#1087;&#1086;_&#1043;&#1054;&#1057;&#1058;/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cs\&#1054;&#1069;&#1050;\41_&#1047;&#1040;&#1054;,%20&#1050;&#1072;&#1089;&#1090;&#1072;&#1085;&#1072;&#1077;&#1074;&#1089;&#1082;&#1072;&#1103;%2041&#1082;2,%2043&#1082;2,%2043&#1082;4,%2045&#1082;2\&#1055;&#1088;&#1086;&#1077;&#1082;&#1090;\3_&#1057;&#1057;-19-3-&#1054;&#1069;&#1050;.&#1050;&#1051;\&#1056;&#1072;&#1089;&#1095;&#1077;&#1090;%20&#1050;&#10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(A)"/>
      <sheetName val="tab_A.52.2"/>
      <sheetName val="tab"/>
      <sheetName val="tab_t"/>
      <sheetName val="tab_l"/>
      <sheetName val="1"/>
    </sheetNames>
    <sheetDataSet>
      <sheetData sheetId="0"/>
      <sheetData sheetId="1"/>
      <sheetData sheetId="2">
        <row r="4"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G5" t="str">
            <v/>
          </cell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G6" t="str">
            <v/>
          </cell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G7" t="str">
            <v/>
          </cell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G8" t="str">
            <v/>
          </cell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G9" t="str">
            <v/>
          </cell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G10" t="str">
            <v/>
          </cell>
          <cell r="H10"/>
          <cell r="I10"/>
          <cell r="J10"/>
          <cell r="K10"/>
          <cell r="L10"/>
          <cell r="M10"/>
          <cell r="N10"/>
          <cell r="O10"/>
          <cell r="P10"/>
        </row>
        <row r="11">
          <cell r="G11" t="str">
            <v>любое</v>
          </cell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G14"/>
          <cell r="H14" t="str">
            <v/>
          </cell>
          <cell r="I14"/>
          <cell r="J14"/>
          <cell r="K14"/>
          <cell r="L14"/>
          <cell r="M14"/>
          <cell r="N14"/>
          <cell r="O14"/>
          <cell r="P14"/>
        </row>
        <row r="15">
          <cell r="G15"/>
          <cell r="H15" t="str">
            <v/>
          </cell>
          <cell r="I15"/>
          <cell r="J15"/>
          <cell r="K15"/>
          <cell r="L15"/>
          <cell r="M15"/>
          <cell r="N15"/>
          <cell r="O15"/>
          <cell r="P15"/>
        </row>
        <row r="16">
          <cell r="G16"/>
          <cell r="H16" t="str">
            <v/>
          </cell>
          <cell r="I16"/>
          <cell r="J16"/>
          <cell r="K16"/>
          <cell r="L16"/>
          <cell r="M16"/>
          <cell r="N16"/>
          <cell r="O16"/>
          <cell r="P16"/>
        </row>
        <row r="17">
          <cell r="G17"/>
          <cell r="H17" t="str">
            <v/>
          </cell>
          <cell r="I17"/>
          <cell r="J17"/>
          <cell r="K17"/>
          <cell r="L17"/>
          <cell r="M17"/>
          <cell r="N17"/>
          <cell r="O17"/>
          <cell r="P17"/>
        </row>
        <row r="18">
          <cell r="G18"/>
          <cell r="H18" t="str">
            <v/>
          </cell>
          <cell r="I18"/>
          <cell r="J18"/>
          <cell r="K18"/>
          <cell r="L18"/>
          <cell r="M18"/>
          <cell r="N18"/>
          <cell r="O18"/>
          <cell r="P18"/>
        </row>
        <row r="19">
          <cell r="G19"/>
          <cell r="H19" t="str">
            <v/>
          </cell>
          <cell r="I19"/>
          <cell r="J19"/>
          <cell r="K19"/>
          <cell r="L19"/>
          <cell r="M19"/>
          <cell r="N19"/>
          <cell r="O19"/>
          <cell r="P19"/>
        </row>
        <row r="20">
          <cell r="G20"/>
          <cell r="H20" t="str">
            <v>ноль (кабели касаются)</v>
          </cell>
          <cell r="I20"/>
          <cell r="J20"/>
          <cell r="K20"/>
          <cell r="L20"/>
          <cell r="M20"/>
          <cell r="N20"/>
          <cell r="O20"/>
          <cell r="P20"/>
        </row>
        <row r="21">
          <cell r="G21"/>
          <cell r="H21" t="str">
            <v>один диаметр кабеля</v>
          </cell>
          <cell r="I21"/>
          <cell r="J21"/>
          <cell r="K21"/>
          <cell r="L21"/>
          <cell r="M21"/>
          <cell r="N21"/>
          <cell r="O21"/>
          <cell r="P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G24"/>
          <cell r="H24"/>
          <cell r="I24" t="str">
            <v/>
          </cell>
          <cell r="J24"/>
          <cell r="K24"/>
          <cell r="L24"/>
          <cell r="M24"/>
          <cell r="N24"/>
          <cell r="O24"/>
          <cell r="P24"/>
        </row>
        <row r="25">
          <cell r="G25"/>
          <cell r="H25"/>
          <cell r="I25" t="str">
            <v/>
          </cell>
          <cell r="J25"/>
          <cell r="K25"/>
          <cell r="L25"/>
          <cell r="M25"/>
          <cell r="N25"/>
          <cell r="O25"/>
          <cell r="P25"/>
        </row>
        <row r="26">
          <cell r="G26"/>
          <cell r="H26"/>
          <cell r="I26" t="str">
            <v/>
          </cell>
          <cell r="J26"/>
          <cell r="K26"/>
          <cell r="L26"/>
          <cell r="M26"/>
          <cell r="N26"/>
          <cell r="O26"/>
          <cell r="P26"/>
        </row>
        <row r="27">
          <cell r="G27"/>
          <cell r="H27"/>
          <cell r="I27" t="str">
            <v/>
          </cell>
          <cell r="J27"/>
          <cell r="K27"/>
          <cell r="L27"/>
          <cell r="M27"/>
          <cell r="N27"/>
          <cell r="O27"/>
          <cell r="P27"/>
        </row>
        <row r="28">
          <cell r="G28"/>
          <cell r="H28"/>
          <cell r="I28" t="str">
            <v/>
          </cell>
          <cell r="J28"/>
          <cell r="K28"/>
          <cell r="L28"/>
          <cell r="M28"/>
          <cell r="N28"/>
          <cell r="O28"/>
          <cell r="P28"/>
        </row>
        <row r="29">
          <cell r="G29"/>
          <cell r="H29"/>
          <cell r="I29" t="str">
            <v>кабельная клица</v>
          </cell>
          <cell r="J29"/>
          <cell r="K29"/>
          <cell r="L29"/>
          <cell r="M29"/>
          <cell r="N29"/>
          <cell r="O29"/>
          <cell r="P29"/>
        </row>
        <row r="30"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G32"/>
          <cell r="H32"/>
          <cell r="I32"/>
          <cell r="J32" t="str">
            <v/>
          </cell>
          <cell r="K32"/>
          <cell r="L32"/>
          <cell r="M32"/>
          <cell r="N32"/>
          <cell r="O32"/>
          <cell r="P32"/>
        </row>
        <row r="33">
          <cell r="G33"/>
          <cell r="H33"/>
          <cell r="I33"/>
          <cell r="J33" t="str">
            <v/>
          </cell>
          <cell r="K33"/>
          <cell r="L33"/>
          <cell r="M33"/>
          <cell r="N33"/>
          <cell r="O33"/>
          <cell r="P33"/>
        </row>
        <row r="34">
          <cell r="G34"/>
          <cell r="H34"/>
          <cell r="I34"/>
          <cell r="J34" t="str">
            <v>вертикально (≥300 мм)</v>
          </cell>
          <cell r="K34"/>
          <cell r="L34"/>
          <cell r="M34"/>
          <cell r="N34"/>
          <cell r="O34"/>
          <cell r="P34"/>
        </row>
        <row r="35"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G36"/>
          <cell r="H36"/>
          <cell r="I36"/>
          <cell r="J36"/>
          <cell r="K36"/>
          <cell r="L36"/>
          <cell r="M36"/>
          <cell r="N36"/>
          <cell r="O36"/>
          <cell r="P36"/>
        </row>
        <row r="37">
          <cell r="G37"/>
          <cell r="H37"/>
          <cell r="I37"/>
          <cell r="J37"/>
          <cell r="K37" t="str">
            <v/>
          </cell>
          <cell r="L37"/>
          <cell r="M37"/>
          <cell r="N37"/>
          <cell r="O37"/>
          <cell r="P37"/>
        </row>
        <row r="38">
          <cell r="G38"/>
          <cell r="H38"/>
          <cell r="I38"/>
          <cell r="J38"/>
          <cell r="K38" t="str">
            <v/>
          </cell>
          <cell r="L38"/>
          <cell r="M38"/>
          <cell r="N38"/>
          <cell r="O38"/>
          <cell r="P38"/>
        </row>
        <row r="39">
          <cell r="G39"/>
          <cell r="H39"/>
          <cell r="I39"/>
          <cell r="J39"/>
          <cell r="K39" t="str">
            <v/>
          </cell>
          <cell r="L39"/>
          <cell r="M39"/>
          <cell r="N39"/>
          <cell r="O39"/>
          <cell r="P39"/>
        </row>
        <row r="40">
          <cell r="G40"/>
          <cell r="H40"/>
          <cell r="I40"/>
          <cell r="J40"/>
          <cell r="K40" t="str">
            <v/>
          </cell>
          <cell r="L40"/>
          <cell r="M40"/>
          <cell r="N40"/>
          <cell r="O40"/>
          <cell r="P40"/>
        </row>
        <row r="41">
          <cell r="G41"/>
          <cell r="H41"/>
          <cell r="I41"/>
          <cell r="J41"/>
          <cell r="K41" t="str">
            <v>1 шт.</v>
          </cell>
          <cell r="L41"/>
          <cell r="M41"/>
          <cell r="N41"/>
          <cell r="O41"/>
          <cell r="P41"/>
        </row>
        <row r="42">
          <cell r="G42"/>
          <cell r="H42"/>
          <cell r="I42"/>
          <cell r="J42"/>
          <cell r="K42" t="str">
            <v>2 шт.</v>
          </cell>
          <cell r="L42"/>
          <cell r="M42"/>
          <cell r="N42"/>
          <cell r="O42"/>
          <cell r="P42"/>
        </row>
        <row r="43">
          <cell r="G43"/>
          <cell r="H43"/>
          <cell r="I43"/>
          <cell r="J43"/>
          <cell r="K43" t="str">
            <v>3 шт.</v>
          </cell>
          <cell r="L43"/>
          <cell r="M43"/>
          <cell r="N43"/>
          <cell r="O43"/>
          <cell r="P43"/>
        </row>
        <row r="44">
          <cell r="G44"/>
          <cell r="H44"/>
          <cell r="I44"/>
          <cell r="J44"/>
          <cell r="K44"/>
          <cell r="L44"/>
          <cell r="M44"/>
          <cell r="N44"/>
          <cell r="O44"/>
          <cell r="P44"/>
        </row>
        <row r="45">
          <cell r="G45"/>
          <cell r="H45"/>
          <cell r="I45"/>
          <cell r="J45"/>
          <cell r="K45"/>
          <cell r="L45"/>
          <cell r="M45"/>
          <cell r="N45"/>
          <cell r="O45"/>
          <cell r="P45"/>
        </row>
        <row r="46">
          <cell r="G46"/>
          <cell r="H46"/>
          <cell r="I46"/>
          <cell r="J46"/>
          <cell r="K46"/>
          <cell r="L46">
            <v>2</v>
          </cell>
          <cell r="M46"/>
          <cell r="N46"/>
          <cell r="O46"/>
          <cell r="P46"/>
        </row>
        <row r="47">
          <cell r="G47"/>
          <cell r="H47"/>
          <cell r="I47"/>
          <cell r="J47"/>
          <cell r="K47"/>
          <cell r="L47">
            <v>3</v>
          </cell>
          <cell r="M47"/>
          <cell r="N47"/>
          <cell r="O47"/>
          <cell r="P47"/>
        </row>
        <row r="48">
          <cell r="G48"/>
          <cell r="H48"/>
          <cell r="I48"/>
          <cell r="J48"/>
          <cell r="K48"/>
          <cell r="L48"/>
          <cell r="M48"/>
          <cell r="N48"/>
          <cell r="O48"/>
          <cell r="P48"/>
        </row>
        <row r="49">
          <cell r="G49"/>
          <cell r="H49"/>
          <cell r="I49"/>
          <cell r="J49"/>
          <cell r="K49"/>
          <cell r="L49"/>
          <cell r="M49"/>
          <cell r="N49"/>
          <cell r="O49"/>
          <cell r="P49"/>
        </row>
        <row r="50">
          <cell r="G50"/>
          <cell r="H50"/>
          <cell r="I50"/>
          <cell r="J50"/>
          <cell r="K50"/>
          <cell r="L50"/>
          <cell r="M50" t="str">
            <v>минеральная/500 В</v>
          </cell>
          <cell r="N50"/>
          <cell r="O50"/>
          <cell r="P50"/>
        </row>
        <row r="51">
          <cell r="G51"/>
          <cell r="H51"/>
          <cell r="I51"/>
          <cell r="J51"/>
          <cell r="K51"/>
          <cell r="L51"/>
          <cell r="M51" t="str">
            <v>минеральная/750 В</v>
          </cell>
          <cell r="N51"/>
          <cell r="O51"/>
          <cell r="P51"/>
        </row>
        <row r="52">
          <cell r="G52"/>
          <cell r="H52"/>
          <cell r="I52"/>
          <cell r="J52"/>
          <cell r="K52"/>
          <cell r="L52"/>
          <cell r="M52" t="str">
            <v>ПВХ (PVC)</v>
          </cell>
          <cell r="N52"/>
          <cell r="O52"/>
          <cell r="P52"/>
        </row>
        <row r="53">
          <cell r="G53"/>
          <cell r="H53"/>
          <cell r="I53"/>
          <cell r="J53"/>
          <cell r="K53"/>
          <cell r="L53"/>
          <cell r="M53" t="str">
            <v>сшитый полиэтилен (XLPE)</v>
          </cell>
          <cell r="N53"/>
          <cell r="O53"/>
          <cell r="P53"/>
        </row>
        <row r="54">
          <cell r="G54"/>
          <cell r="H54"/>
          <cell r="I54"/>
          <cell r="J54"/>
          <cell r="K54"/>
          <cell r="L54"/>
          <cell r="M54" t="str">
            <v>этиленпропиленовая резина (EPR)</v>
          </cell>
          <cell r="N54"/>
          <cell r="O54"/>
          <cell r="P54"/>
        </row>
        <row r="55">
          <cell r="G55"/>
          <cell r="H55"/>
          <cell r="I55"/>
          <cell r="J55"/>
          <cell r="K55"/>
          <cell r="L55"/>
          <cell r="M55"/>
          <cell r="N55"/>
          <cell r="O55"/>
          <cell r="P55"/>
        </row>
        <row r="56">
          <cell r="G56"/>
          <cell r="H56"/>
          <cell r="I56"/>
          <cell r="J56"/>
          <cell r="K56"/>
          <cell r="L56"/>
          <cell r="M56"/>
          <cell r="N56"/>
          <cell r="O56"/>
          <cell r="P56"/>
        </row>
        <row r="57">
          <cell r="G57"/>
          <cell r="H57"/>
          <cell r="I57"/>
          <cell r="J57"/>
          <cell r="K57"/>
          <cell r="L57"/>
          <cell r="M57"/>
          <cell r="N57" t="str">
            <v>алюминий</v>
          </cell>
          <cell r="O57"/>
          <cell r="P57"/>
        </row>
        <row r="58">
          <cell r="G58"/>
          <cell r="H58"/>
          <cell r="I58"/>
          <cell r="J58"/>
          <cell r="K58"/>
          <cell r="L58"/>
          <cell r="M58"/>
          <cell r="N58" t="str">
            <v>медь</v>
          </cell>
          <cell r="O58"/>
          <cell r="P58"/>
        </row>
        <row r="59">
          <cell r="G59"/>
          <cell r="H59"/>
          <cell r="I59"/>
          <cell r="J59"/>
          <cell r="K59"/>
          <cell r="L59"/>
          <cell r="M59"/>
          <cell r="N59"/>
          <cell r="O59"/>
          <cell r="P59"/>
        </row>
        <row r="60">
          <cell r="G60"/>
          <cell r="H60"/>
          <cell r="I60"/>
          <cell r="J60"/>
          <cell r="K60"/>
          <cell r="L60"/>
          <cell r="M60"/>
          <cell r="N60"/>
          <cell r="O60"/>
          <cell r="P60"/>
        </row>
        <row r="61">
          <cell r="G61"/>
          <cell r="H61"/>
          <cell r="I61"/>
          <cell r="J61"/>
          <cell r="K61"/>
          <cell r="L61"/>
          <cell r="M61"/>
          <cell r="N61"/>
          <cell r="O61">
            <v>1.5</v>
          </cell>
          <cell r="P61"/>
        </row>
        <row r="62">
          <cell r="G62"/>
          <cell r="H62"/>
          <cell r="I62"/>
          <cell r="J62"/>
          <cell r="K62"/>
          <cell r="L62"/>
          <cell r="M62"/>
          <cell r="N62"/>
          <cell r="O62">
            <v>2.5</v>
          </cell>
          <cell r="P62"/>
        </row>
        <row r="63">
          <cell r="G63"/>
          <cell r="H63"/>
          <cell r="I63"/>
          <cell r="J63"/>
          <cell r="K63"/>
          <cell r="L63"/>
          <cell r="M63"/>
          <cell r="N63"/>
          <cell r="O63">
            <v>4</v>
          </cell>
          <cell r="P63"/>
        </row>
        <row r="64">
          <cell r="G64"/>
          <cell r="H64"/>
          <cell r="I64"/>
          <cell r="J64"/>
          <cell r="K64"/>
          <cell r="L64"/>
          <cell r="M64"/>
          <cell r="N64"/>
          <cell r="O64">
            <v>6</v>
          </cell>
          <cell r="P64"/>
        </row>
        <row r="65">
          <cell r="G65"/>
          <cell r="H65"/>
          <cell r="I65"/>
          <cell r="J65"/>
          <cell r="K65"/>
          <cell r="L65"/>
          <cell r="M65"/>
          <cell r="N65"/>
          <cell r="O65">
            <v>10</v>
          </cell>
          <cell r="P65"/>
        </row>
        <row r="66">
          <cell r="G66"/>
          <cell r="H66"/>
          <cell r="I66"/>
          <cell r="J66"/>
          <cell r="K66"/>
          <cell r="L66"/>
          <cell r="M66"/>
          <cell r="N66"/>
          <cell r="O66">
            <v>16</v>
          </cell>
          <cell r="P66"/>
        </row>
        <row r="67">
          <cell r="G67"/>
          <cell r="H67"/>
          <cell r="I67"/>
          <cell r="J67"/>
          <cell r="K67"/>
          <cell r="L67"/>
          <cell r="M67"/>
          <cell r="N67"/>
          <cell r="O67">
            <v>25</v>
          </cell>
          <cell r="P67"/>
        </row>
        <row r="68">
          <cell r="G68"/>
          <cell r="H68"/>
          <cell r="I68"/>
          <cell r="J68"/>
          <cell r="K68"/>
          <cell r="L68"/>
          <cell r="M68"/>
          <cell r="N68"/>
          <cell r="O68">
            <v>35</v>
          </cell>
          <cell r="P68"/>
        </row>
        <row r="69">
          <cell r="G69"/>
          <cell r="H69"/>
          <cell r="I69"/>
          <cell r="J69"/>
          <cell r="K69"/>
          <cell r="L69"/>
          <cell r="M69"/>
          <cell r="N69"/>
          <cell r="O69">
            <v>50</v>
          </cell>
          <cell r="P69"/>
        </row>
        <row r="70">
          <cell r="G70"/>
          <cell r="H70"/>
          <cell r="I70"/>
          <cell r="J70"/>
          <cell r="K70"/>
          <cell r="L70"/>
          <cell r="M70"/>
          <cell r="N70"/>
          <cell r="O70">
            <v>70</v>
          </cell>
          <cell r="P70"/>
        </row>
        <row r="71">
          <cell r="G71"/>
          <cell r="H71"/>
          <cell r="I71"/>
          <cell r="J71"/>
          <cell r="K71"/>
          <cell r="L71"/>
          <cell r="M71"/>
          <cell r="N71"/>
          <cell r="O71">
            <v>95</v>
          </cell>
          <cell r="P71"/>
        </row>
        <row r="72">
          <cell r="G72"/>
          <cell r="H72"/>
          <cell r="I72"/>
          <cell r="J72"/>
          <cell r="K72"/>
          <cell r="L72"/>
          <cell r="M72"/>
          <cell r="N72"/>
          <cell r="O72">
            <v>120</v>
          </cell>
          <cell r="P72"/>
        </row>
        <row r="73">
          <cell r="G73"/>
          <cell r="H73"/>
          <cell r="I73"/>
          <cell r="J73"/>
          <cell r="K73"/>
          <cell r="L73"/>
          <cell r="M73"/>
          <cell r="N73"/>
          <cell r="O73">
            <v>150</v>
          </cell>
          <cell r="P73"/>
        </row>
        <row r="74">
          <cell r="G74"/>
          <cell r="H74"/>
          <cell r="I74"/>
          <cell r="J74"/>
          <cell r="K74"/>
          <cell r="L74"/>
          <cell r="M74"/>
          <cell r="N74"/>
          <cell r="O74">
            <v>185</v>
          </cell>
          <cell r="P74"/>
        </row>
        <row r="75">
          <cell r="G75"/>
          <cell r="H75"/>
          <cell r="I75"/>
          <cell r="J75"/>
          <cell r="K75"/>
          <cell r="L75"/>
          <cell r="M75"/>
          <cell r="N75"/>
          <cell r="O75">
            <v>240</v>
          </cell>
          <cell r="P75"/>
        </row>
        <row r="76">
          <cell r="G76"/>
          <cell r="H76"/>
          <cell r="I76"/>
          <cell r="J76"/>
          <cell r="K76"/>
          <cell r="L76"/>
          <cell r="M76"/>
          <cell r="N76"/>
          <cell r="O76">
            <v>300</v>
          </cell>
          <cell r="P76"/>
        </row>
        <row r="77">
          <cell r="G77"/>
          <cell r="H77"/>
          <cell r="I77"/>
          <cell r="J77"/>
          <cell r="K77"/>
          <cell r="L77"/>
          <cell r="M77"/>
          <cell r="N77"/>
          <cell r="O77" t="str">
            <v/>
          </cell>
          <cell r="P77"/>
        </row>
        <row r="78">
          <cell r="G78"/>
          <cell r="H78"/>
          <cell r="I78"/>
          <cell r="J78"/>
          <cell r="K78"/>
          <cell r="L78"/>
          <cell r="M78"/>
          <cell r="N78"/>
          <cell r="O78" t="str">
            <v/>
          </cell>
          <cell r="P78"/>
        </row>
        <row r="79">
          <cell r="G79"/>
          <cell r="H79"/>
          <cell r="I79"/>
          <cell r="J79"/>
          <cell r="K79"/>
          <cell r="L79"/>
          <cell r="M79"/>
          <cell r="N79"/>
          <cell r="O79" t="str">
            <v/>
          </cell>
          <cell r="P79"/>
        </row>
        <row r="80">
          <cell r="G80"/>
          <cell r="H80"/>
          <cell r="I80"/>
          <cell r="J80"/>
          <cell r="K80"/>
          <cell r="L80"/>
          <cell r="M80"/>
          <cell r="N80"/>
          <cell r="O80"/>
          <cell r="P80"/>
        </row>
        <row r="81">
          <cell r="G81"/>
          <cell r="H81"/>
          <cell r="I81"/>
          <cell r="J81"/>
          <cell r="K81"/>
          <cell r="L81"/>
          <cell r="M81"/>
          <cell r="N81"/>
          <cell r="O81"/>
          <cell r="P81"/>
        </row>
        <row r="82">
          <cell r="D82">
            <v>10</v>
          </cell>
          <cell r="G82"/>
          <cell r="H82"/>
          <cell r="I82"/>
          <cell r="J82"/>
          <cell r="K82"/>
          <cell r="L82"/>
          <cell r="M82"/>
          <cell r="N82"/>
          <cell r="O82"/>
          <cell r="P82"/>
        </row>
        <row r="83">
          <cell r="D83">
            <v>15</v>
          </cell>
          <cell r="G83"/>
          <cell r="H83"/>
          <cell r="I83"/>
          <cell r="J83"/>
          <cell r="K83"/>
          <cell r="L83"/>
          <cell r="M83"/>
          <cell r="N83"/>
          <cell r="O83"/>
          <cell r="P83"/>
        </row>
        <row r="84">
          <cell r="D84">
            <v>20</v>
          </cell>
          <cell r="G84"/>
          <cell r="H84"/>
          <cell r="I84"/>
          <cell r="J84"/>
          <cell r="K84"/>
          <cell r="L84"/>
          <cell r="M84"/>
          <cell r="N84"/>
          <cell r="O84"/>
          <cell r="P84"/>
        </row>
        <row r="85">
          <cell r="D85">
            <v>25</v>
          </cell>
          <cell r="G85"/>
          <cell r="H85"/>
          <cell r="I85"/>
          <cell r="J85"/>
          <cell r="K85"/>
          <cell r="L85"/>
          <cell r="M85"/>
          <cell r="N85"/>
          <cell r="O85"/>
          <cell r="P85"/>
        </row>
        <row r="86">
          <cell r="D86">
            <v>30</v>
          </cell>
          <cell r="G86"/>
          <cell r="H86"/>
          <cell r="I86"/>
          <cell r="J86"/>
          <cell r="K86"/>
          <cell r="L86"/>
          <cell r="M86"/>
          <cell r="N86"/>
          <cell r="O86"/>
          <cell r="P86"/>
        </row>
        <row r="87">
          <cell r="D87">
            <v>35</v>
          </cell>
          <cell r="G87"/>
          <cell r="H87"/>
          <cell r="I87"/>
          <cell r="J87"/>
          <cell r="K87"/>
          <cell r="L87"/>
          <cell r="M87"/>
          <cell r="N87"/>
          <cell r="O87"/>
          <cell r="P87"/>
        </row>
        <row r="88">
          <cell r="D88">
            <v>40</v>
          </cell>
          <cell r="G88"/>
          <cell r="H88"/>
          <cell r="I88"/>
          <cell r="J88"/>
          <cell r="K88"/>
          <cell r="L88"/>
          <cell r="M88"/>
          <cell r="N88"/>
          <cell r="O88"/>
          <cell r="P88"/>
        </row>
        <row r="89">
          <cell r="D89">
            <v>45</v>
          </cell>
          <cell r="G89"/>
          <cell r="H89"/>
          <cell r="I89"/>
          <cell r="J89"/>
          <cell r="K89"/>
          <cell r="L89"/>
          <cell r="M89"/>
          <cell r="N89"/>
          <cell r="O89"/>
          <cell r="P89"/>
        </row>
        <row r="90">
          <cell r="D90">
            <v>50</v>
          </cell>
          <cell r="G90"/>
          <cell r="H90"/>
          <cell r="I90"/>
          <cell r="J90"/>
          <cell r="K90"/>
          <cell r="L90"/>
          <cell r="M90"/>
          <cell r="N90"/>
          <cell r="O90"/>
          <cell r="P90"/>
        </row>
        <row r="91">
          <cell r="D91">
            <v>55</v>
          </cell>
          <cell r="G91"/>
          <cell r="H91"/>
          <cell r="I91"/>
          <cell r="J91"/>
          <cell r="K91"/>
          <cell r="L91"/>
          <cell r="M91"/>
          <cell r="N91"/>
          <cell r="O91"/>
          <cell r="P91"/>
        </row>
        <row r="92">
          <cell r="D92">
            <v>60</v>
          </cell>
          <cell r="G92"/>
          <cell r="H92"/>
          <cell r="I92"/>
          <cell r="J92"/>
          <cell r="K92"/>
          <cell r="L92"/>
          <cell r="M92"/>
          <cell r="N92"/>
          <cell r="O92"/>
          <cell r="P92"/>
        </row>
        <row r="93">
          <cell r="D93">
            <v>65</v>
          </cell>
          <cell r="G93"/>
          <cell r="H93"/>
          <cell r="I93"/>
          <cell r="J93"/>
          <cell r="K93"/>
          <cell r="L93"/>
          <cell r="M93"/>
          <cell r="N93"/>
          <cell r="O93"/>
          <cell r="P93"/>
        </row>
        <row r="94">
          <cell r="D94">
            <v>70</v>
          </cell>
          <cell r="G94"/>
          <cell r="H94"/>
          <cell r="I94"/>
          <cell r="J94"/>
          <cell r="K94"/>
          <cell r="L94"/>
          <cell r="M94"/>
          <cell r="N94"/>
          <cell r="O94"/>
          <cell r="P94"/>
        </row>
        <row r="95">
          <cell r="D95">
            <v>75</v>
          </cell>
          <cell r="G95"/>
          <cell r="H95"/>
          <cell r="I95"/>
          <cell r="J95"/>
          <cell r="K95"/>
          <cell r="L95"/>
          <cell r="M95"/>
          <cell r="N95"/>
          <cell r="O95"/>
          <cell r="P95"/>
        </row>
        <row r="96">
          <cell r="D96">
            <v>80</v>
          </cell>
          <cell r="G96"/>
          <cell r="H96"/>
          <cell r="I96"/>
          <cell r="J96"/>
          <cell r="K96"/>
          <cell r="L96"/>
          <cell r="M96"/>
          <cell r="N96"/>
          <cell r="O96"/>
          <cell r="P96"/>
        </row>
        <row r="97">
          <cell r="D97" t="str">
            <v/>
          </cell>
          <cell r="G97"/>
          <cell r="H97"/>
          <cell r="I97"/>
          <cell r="J97"/>
          <cell r="K97"/>
          <cell r="L97"/>
          <cell r="M97"/>
          <cell r="N97"/>
          <cell r="O97"/>
          <cell r="P97"/>
        </row>
        <row r="98">
          <cell r="D98" t="str">
            <v/>
          </cell>
          <cell r="G98"/>
          <cell r="H98"/>
          <cell r="I98"/>
          <cell r="J98"/>
          <cell r="K98"/>
          <cell r="L98"/>
          <cell r="M98"/>
          <cell r="N98"/>
          <cell r="O98"/>
          <cell r="P98"/>
        </row>
        <row r="99">
          <cell r="D99" t="str">
            <v/>
          </cell>
          <cell r="G99"/>
          <cell r="H99"/>
          <cell r="I99"/>
          <cell r="J99"/>
          <cell r="K99"/>
          <cell r="L99"/>
          <cell r="M99"/>
          <cell r="N99"/>
          <cell r="O99"/>
          <cell r="P99"/>
        </row>
        <row r="100"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</row>
        <row r="101"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</row>
        <row r="102">
          <cell r="G102"/>
          <cell r="H102"/>
          <cell r="I102"/>
          <cell r="J102"/>
          <cell r="K102"/>
          <cell r="L102"/>
          <cell r="M102"/>
          <cell r="N102"/>
          <cell r="O102"/>
          <cell r="P102">
            <v>1</v>
          </cell>
        </row>
        <row r="103">
          <cell r="G103"/>
          <cell r="H103"/>
          <cell r="I103"/>
          <cell r="J103"/>
          <cell r="K103"/>
          <cell r="L103"/>
          <cell r="M103"/>
          <cell r="N103"/>
          <cell r="O103"/>
          <cell r="P103">
            <v>2</v>
          </cell>
        </row>
        <row r="104">
          <cell r="G104"/>
          <cell r="H104"/>
          <cell r="I104"/>
          <cell r="J104"/>
          <cell r="K104"/>
          <cell r="L104"/>
          <cell r="M104"/>
          <cell r="N104"/>
          <cell r="O104"/>
          <cell r="P104">
            <v>3</v>
          </cell>
        </row>
        <row r="105">
          <cell r="G105"/>
          <cell r="H105"/>
          <cell r="I105"/>
          <cell r="J105"/>
          <cell r="K105"/>
          <cell r="L105"/>
          <cell r="M105"/>
          <cell r="N105"/>
          <cell r="O105"/>
          <cell r="P105">
            <v>4</v>
          </cell>
        </row>
        <row r="106">
          <cell r="G106"/>
          <cell r="H106"/>
          <cell r="I106"/>
          <cell r="J106"/>
          <cell r="K106"/>
          <cell r="L106"/>
          <cell r="M106"/>
          <cell r="N106"/>
          <cell r="O106"/>
          <cell r="P106">
            <v>5</v>
          </cell>
        </row>
        <row r="107">
          <cell r="G107"/>
          <cell r="H107"/>
          <cell r="I107"/>
          <cell r="J107"/>
          <cell r="K107"/>
          <cell r="L107"/>
          <cell r="M107"/>
          <cell r="N107"/>
          <cell r="O107"/>
          <cell r="P107">
            <v>6</v>
          </cell>
        </row>
        <row r="108">
          <cell r="G108"/>
          <cell r="H108"/>
          <cell r="I108"/>
          <cell r="J108"/>
          <cell r="K108"/>
          <cell r="L108"/>
          <cell r="M108"/>
          <cell r="N108"/>
          <cell r="O108"/>
          <cell r="P108">
            <v>7</v>
          </cell>
        </row>
        <row r="109">
          <cell r="G109"/>
          <cell r="H109"/>
          <cell r="I109"/>
          <cell r="J109"/>
          <cell r="K109"/>
          <cell r="L109"/>
          <cell r="M109"/>
          <cell r="N109"/>
          <cell r="O109"/>
          <cell r="P109">
            <v>8</v>
          </cell>
        </row>
        <row r="110">
          <cell r="G110"/>
          <cell r="H110"/>
          <cell r="I110"/>
          <cell r="J110"/>
          <cell r="K110"/>
          <cell r="L110"/>
          <cell r="M110"/>
          <cell r="N110"/>
          <cell r="O110"/>
          <cell r="P110">
            <v>9</v>
          </cell>
        </row>
        <row r="111">
          <cell r="G111"/>
          <cell r="H111"/>
          <cell r="I111"/>
          <cell r="J111"/>
          <cell r="K111"/>
          <cell r="L111"/>
          <cell r="M111"/>
          <cell r="N111"/>
          <cell r="O111"/>
          <cell r="P111" t="str">
            <v/>
          </cell>
        </row>
        <row r="112">
          <cell r="G112"/>
          <cell r="H112"/>
          <cell r="I112"/>
          <cell r="J112"/>
          <cell r="K112"/>
          <cell r="L112"/>
          <cell r="M112"/>
          <cell r="N112"/>
          <cell r="O112"/>
          <cell r="P112" t="str">
            <v/>
          </cell>
        </row>
        <row r="113">
          <cell r="G113"/>
          <cell r="H113"/>
          <cell r="I113"/>
          <cell r="J113"/>
          <cell r="K113"/>
          <cell r="L113"/>
          <cell r="M113"/>
          <cell r="N113"/>
          <cell r="O113"/>
          <cell r="P113" t="str">
            <v/>
          </cell>
        </row>
        <row r="114">
          <cell r="G114"/>
          <cell r="H114"/>
          <cell r="I114"/>
          <cell r="J114"/>
          <cell r="K114"/>
          <cell r="L114"/>
          <cell r="M114"/>
          <cell r="N114"/>
          <cell r="O114"/>
          <cell r="P114" t="str">
            <v/>
          </cell>
        </row>
        <row r="115">
          <cell r="G115"/>
          <cell r="H115"/>
          <cell r="I115"/>
          <cell r="J115"/>
          <cell r="K115"/>
          <cell r="L115"/>
          <cell r="M115"/>
          <cell r="N115"/>
          <cell r="O115"/>
          <cell r="P115" t="str">
            <v/>
          </cell>
        </row>
        <row r="116">
          <cell r="G116"/>
          <cell r="H116"/>
          <cell r="I116"/>
          <cell r="J116"/>
          <cell r="K116"/>
          <cell r="L116"/>
          <cell r="M116"/>
          <cell r="N116"/>
          <cell r="O116"/>
          <cell r="P116" t="str">
            <v/>
          </cell>
        </row>
        <row r="117">
          <cell r="G117"/>
          <cell r="H117"/>
          <cell r="I117"/>
          <cell r="J117"/>
          <cell r="K117"/>
          <cell r="L117"/>
          <cell r="M117"/>
          <cell r="N117"/>
          <cell r="O117"/>
          <cell r="P117" t="str">
            <v/>
          </cell>
        </row>
        <row r="118">
          <cell r="G118"/>
          <cell r="H118"/>
          <cell r="I118"/>
          <cell r="J118"/>
          <cell r="K118"/>
          <cell r="L118"/>
          <cell r="M118"/>
          <cell r="N118"/>
          <cell r="O118"/>
          <cell r="P118" t="str">
            <v/>
          </cell>
        </row>
        <row r="119">
          <cell r="G119"/>
          <cell r="H119"/>
          <cell r="I119"/>
          <cell r="J119"/>
          <cell r="K119"/>
          <cell r="L119"/>
          <cell r="M119"/>
          <cell r="N119"/>
          <cell r="O119"/>
          <cell r="P119" t="str">
            <v/>
          </cell>
        </row>
        <row r="120">
          <cell r="G120"/>
          <cell r="H120"/>
          <cell r="I120"/>
          <cell r="J120"/>
          <cell r="K120"/>
          <cell r="L120"/>
          <cell r="M120"/>
          <cell r="N120"/>
          <cell r="O120"/>
          <cell r="P120" t="str">
            <v/>
          </cell>
        </row>
        <row r="121">
          <cell r="G121"/>
          <cell r="H121"/>
          <cell r="I121"/>
          <cell r="J121"/>
          <cell r="K121"/>
          <cell r="L121"/>
          <cell r="M121"/>
          <cell r="N121"/>
          <cell r="O121"/>
          <cell r="P121" t="str">
            <v/>
          </cell>
        </row>
      </sheetData>
      <sheetData sheetId="3">
        <row r="3">
          <cell r="B3">
            <v>1.04</v>
          </cell>
        </row>
      </sheetData>
      <sheetData sheetId="4">
        <row r="1">
          <cell r="D1">
            <v>1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НАЯ МОДЕЛЬ"/>
      <sheetName val="Выбор КЛ-0.4кВ по нагреву и (2"/>
      <sheetName val="Выбор КЛ-0.4кВ по нагреву и dU"/>
      <sheetName val="Выбор КЛ-0.4кВ по току ОКЗ"/>
      <sheetName val="КЛ-0,4кВ"/>
      <sheetName val="Лист1"/>
      <sheetName val="Предохранители "/>
      <sheetName val="Трансформаторы"/>
      <sheetName val="Системный лист"/>
      <sheetName val="I(A)"/>
      <sheetName val="tab_A.5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80</v>
          </cell>
          <cell r="B2">
            <v>425.6</v>
          </cell>
        </row>
        <row r="3">
          <cell r="A3">
            <v>100</v>
          </cell>
          <cell r="B3">
            <v>580</v>
          </cell>
        </row>
        <row r="4">
          <cell r="A4">
            <v>125</v>
          </cell>
          <cell r="B4">
            <v>713</v>
          </cell>
        </row>
        <row r="5">
          <cell r="A5">
            <v>160</v>
          </cell>
          <cell r="B5">
            <v>930</v>
          </cell>
        </row>
        <row r="6">
          <cell r="A6">
            <v>200</v>
          </cell>
          <cell r="B6">
            <v>1300</v>
          </cell>
        </row>
        <row r="7">
          <cell r="A7">
            <v>250</v>
          </cell>
          <cell r="B7">
            <v>1570</v>
          </cell>
        </row>
        <row r="8">
          <cell r="A8">
            <v>315</v>
          </cell>
          <cell r="B8">
            <v>2160</v>
          </cell>
        </row>
        <row r="9">
          <cell r="A9">
            <v>400</v>
          </cell>
          <cell r="B9">
            <v>2750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744590-D826-41B6-A855-D5AA02AA3603}" name="Таблица1" displayName="Таблица1" ref="A6:W103" headerRowDxfId="51" dataDxfId="49" headerRowBorderDxfId="50" tableBorderDxfId="48" totalsRowBorderDxfId="47">
  <autoFilter ref="A6:W103" xr:uid="{38744590-D826-41B6-A855-D5AA02AA3603}"/>
  <sortState xmlns:xlrd2="http://schemas.microsoft.com/office/spreadsheetml/2017/richdata2" ref="A7:W103">
    <sortCondition ref="A6:A103"/>
  </sortState>
  <tableColumns count="23">
    <tableColumn id="15" xr3:uid="{5F7EEC82-F731-4D3A-8C63-294E54D7F562}" name="Ст.1" totalsRowLabel="Итог" dataDxfId="46" totalsRowDxfId="45"/>
    <tableColumn id="1" xr3:uid="{9C85CE54-B8AF-4066-A99E-A1BDEB8DC5A8}" name="Ст.2" dataDxfId="44" totalsRowDxfId="43"/>
    <tableColumn id="2" xr3:uid="{183C9EBD-3140-40A0-A251-DBDD71DCC5C0}" name="Ст.3" dataDxfId="42" totalsRowDxfId="41"/>
    <tableColumn id="3" xr3:uid="{D3703E1B-DFCE-418A-A30E-E6BB34FEF4CD}" name="Ст.4" dataDxfId="40" totalsRowDxfId="39"/>
    <tableColumn id="19" xr3:uid="{3B6758F1-0492-430D-A86A-67D448D98A68}" name="Ст.5" dataDxfId="38" totalsRowDxfId="37"/>
    <tableColumn id="23" xr3:uid="{DAACD81C-4412-43B8-81A4-B265FE7AD173}" name="Ст.6" dataDxfId="36" totalsRowDxfId="35"/>
    <tableColumn id="22" xr3:uid="{C7CF2DB1-423B-4D87-A732-162965522CE4}" name="Ст.7" dataDxfId="34" totalsRowDxfId="33"/>
    <tableColumn id="21" xr3:uid="{4EF64DEB-3B48-402B-87ED-AD1ED33826A7}" name="Ст.8" dataDxfId="32" totalsRowDxfId="31"/>
    <tableColumn id="26" xr3:uid="{1300FF11-5866-4C84-AA4B-1FA04DA2E812}" name="Ст.9" dataDxfId="30" totalsRowDxfId="29"/>
    <tableColumn id="25" xr3:uid="{BA7D2FE4-1278-4C9C-BF75-FAB40940687D}" name="Ст.10" dataDxfId="28" totalsRowDxfId="27"/>
    <tableColumn id="16" xr3:uid="{61B2E1DC-1BA4-4233-BDB5-5FEBBC42331D}" name="Ст.11" dataDxfId="4">
      <calculatedColumnFormula>Таблица1[[#This Row],[Ст.5]]&amp;Таблица1[[#This Row],[Ст.6]]&amp;Таблица1[[#This Row],[Ст.7]]&amp;Таблица1[[#This Row],[Ст.8]]&amp;Таблица1[[#This Row],[Ст.9]]&amp;Таблица1[[#This Row],[Ст.10]]</calculatedColumnFormula>
    </tableColumn>
    <tableColumn id="17" xr3:uid="{B8498618-51E0-4F18-8DCF-AAE58A4A280E}" name="Ст.112" dataDxfId="3">
      <calculatedColumnFormula>Таблица1[[#This Row],[Ст.5]]&amp;Таблица1[[#This Row],[Ст.6]]&amp;Таблица1[[#This Row],[Ст.7]]&amp;Таблица1[[#This Row],[Ст.8]]</calculatedColumnFormula>
    </tableColumn>
    <tableColumn id="4" xr3:uid="{4BB81887-9F25-48F9-90CD-6E7E9CAE7D57}" name="Способ определения допустимой токовой нагрузки" dataDxfId="26" totalsRowDxfId="25"/>
    <tableColumn id="5" xr3:uid="{737B01D0-498E-40C2-BBB5-0F0CAC2066AD}" name="Ст.12" dataDxfId="24" totalsRowDxfId="23"/>
    <tableColumn id="6" xr3:uid="{9C582155-3C44-492D-9CEF-50C373160CCF}" name="Ст.13" dataDxfId="22" totalsRowDxfId="21"/>
    <tableColumn id="7" xr3:uid="{8566D5D5-96F5-4DE3-A5F7-DEF6227839F8}" name="Ст.14" dataDxfId="20" totalsRowDxfId="19"/>
    <tableColumn id="8" xr3:uid="{7D2FB8AA-3EC7-42A0-8F44-9AF739F973F0}" name="Ст.15" dataDxfId="18" totalsRowDxfId="17"/>
    <tableColumn id="9" xr3:uid="{FFB282F8-03DA-44E0-8050-BABFF6AF0CFC}" name="Ст.16" dataDxfId="16" totalsRowDxfId="15"/>
    <tableColumn id="10" xr3:uid="{D37FB14F-908B-4CED-B98B-C8FA472C75C3}" name="Ст.17" dataDxfId="14" totalsRowDxfId="13"/>
    <tableColumn id="11" xr3:uid="{B13D7FE7-018E-47AF-80B4-91A52118E3DB}" name="Ст.18" dataDxfId="12" totalsRowDxfId="11"/>
    <tableColumn id="12" xr3:uid="{8BD78173-EB0D-44F4-ACF0-9A103E57582B}" name="Ст.19" dataDxfId="10" totalsRowDxfId="9"/>
    <tableColumn id="13" xr3:uid="{2342D2C2-BB68-4A4D-A7B5-D74E074CBE96}" name="Ст.20" dataDxfId="8" totalsRowDxfId="7"/>
    <tableColumn id="14" xr3:uid="{1014999C-6842-4B17-A635-AD7AF0A228F8}" name="Ст.21" totalsRowFunction="count" dataDxfId="6" totalsRowDxfId="5"/>
  </tableColumns>
  <tableStyleInfo name="TableStyleMedium2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DC9B1C-C2F9-4C14-B5D0-6377738FAF87}" name="Таблица2" displayName="Таблица2" ref="A1:A75" totalsRowShown="0" headerRowDxfId="2">
  <autoFilter ref="A1:A75" xr:uid="{A3DC9B1C-C2F9-4C14-B5D0-6377738FAF87}"/>
  <tableColumns count="1">
    <tableColumn id="1" xr3:uid="{ACE0135B-2C7F-4F3D-B003-ACFF6E8CCC96}" name="Способ">
      <calculatedColumnFormula>'ГОСТ, табл.(А.52.3+В.52.1) '!L111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52D86-0091-4D20-B0D4-242C83E8F3C8}">
  <sheetPr codeName="Лист2"/>
  <dimension ref="B1:AE127"/>
  <sheetViews>
    <sheetView showZeros="0" topLeftCell="A37" zoomScale="115" zoomScaleNormal="115" workbookViewId="0">
      <selection activeCell="F65" sqref="F65"/>
    </sheetView>
  </sheetViews>
  <sheetFormatPr defaultRowHeight="12.95" customHeight="1"/>
  <cols>
    <col min="1" max="1" width="5.7109375" style="1" customWidth="1"/>
    <col min="2" max="3" width="20.7109375" style="2" customWidth="1"/>
    <col min="4" max="4" width="8.7109375" style="3" customWidth="1"/>
    <col min="5" max="5" width="9.140625" style="3"/>
    <col min="6" max="8" width="35.7109375" style="15" customWidth="1"/>
    <col min="9" max="9" width="51.42578125" style="15" customWidth="1"/>
    <col min="10" max="14" width="35.7109375" style="15" customWidth="1"/>
    <col min="15" max="23" width="10.7109375" style="1" customWidth="1"/>
    <col min="24" max="16384" width="9.140625" style="1"/>
  </cols>
  <sheetData>
    <row r="1" spans="2:14" ht="12.95" customHeight="1">
      <c r="B1" s="66" t="s">
        <v>34</v>
      </c>
      <c r="C1" s="66"/>
      <c r="D1" s="66"/>
      <c r="E1" s="66"/>
      <c r="F1" s="21"/>
      <c r="G1" s="21"/>
      <c r="H1" s="21"/>
    </row>
    <row r="2" spans="2:14" ht="12.95" customHeight="1">
      <c r="B2" s="64" t="s">
        <v>0</v>
      </c>
      <c r="C2" s="2" t="s">
        <v>26</v>
      </c>
      <c r="F2" s="15" t="s">
        <v>15</v>
      </c>
      <c r="G2" s="15" t="s">
        <v>16</v>
      </c>
      <c r="H2" s="15" t="s">
        <v>21</v>
      </c>
    </row>
    <row r="3" spans="2:14" ht="12.95" customHeight="1">
      <c r="B3" s="64"/>
      <c r="C3" s="2" t="s">
        <v>25</v>
      </c>
      <c r="F3" s="15" t="s">
        <v>22</v>
      </c>
      <c r="G3" s="15" t="s">
        <v>29</v>
      </c>
      <c r="H3" s="15" t="s">
        <v>29</v>
      </c>
    </row>
    <row r="4" spans="2:14" ht="12.95" customHeight="1">
      <c r="B4" s="64" t="s">
        <v>1</v>
      </c>
      <c r="C4" s="2" t="s">
        <v>13</v>
      </c>
      <c r="F4" s="15" t="s">
        <v>17</v>
      </c>
      <c r="G4" s="15" t="s">
        <v>20</v>
      </c>
      <c r="H4" s="15" t="s">
        <v>24</v>
      </c>
    </row>
    <row r="5" spans="2:14" ht="12.95" customHeight="1">
      <c r="B5" s="64"/>
      <c r="C5" s="2" t="s">
        <v>14</v>
      </c>
      <c r="F5" s="15" t="s">
        <v>18</v>
      </c>
      <c r="G5" s="15" t="s">
        <v>19</v>
      </c>
      <c r="H5" s="15" t="s">
        <v>19</v>
      </c>
    </row>
    <row r="6" spans="2:14" s="3" customFormat="1" ht="12.95" customHeight="1">
      <c r="B6" s="2"/>
      <c r="C6" s="2"/>
      <c r="F6" s="15"/>
      <c r="G6" s="15"/>
      <c r="H6" s="15"/>
      <c r="I6" s="15"/>
      <c r="J6" s="15"/>
      <c r="K6" s="15"/>
      <c r="L6" s="15"/>
      <c r="M6" s="15"/>
      <c r="N6" s="15"/>
    </row>
    <row r="7" spans="2:14" ht="12.95" customHeight="1">
      <c r="B7" s="66" t="s">
        <v>35</v>
      </c>
      <c r="C7" s="66"/>
      <c r="D7" s="66"/>
      <c r="E7" s="66"/>
      <c r="F7" s="21"/>
      <c r="G7" s="21"/>
      <c r="H7" s="21"/>
    </row>
    <row r="8" spans="2:14" ht="12.95" customHeight="1">
      <c r="B8" s="64" t="s">
        <v>0</v>
      </c>
      <c r="C8" s="2" t="s">
        <v>26</v>
      </c>
      <c r="F8" s="15" t="s">
        <v>16</v>
      </c>
      <c r="G8" s="15" t="s">
        <v>21</v>
      </c>
      <c r="H8" s="15" t="s">
        <v>28</v>
      </c>
    </row>
    <row r="9" spans="2:14" ht="12.95" customHeight="1">
      <c r="B9" s="64"/>
      <c r="C9" s="2" t="s">
        <v>25</v>
      </c>
      <c r="F9" s="15" t="s">
        <v>23</v>
      </c>
      <c r="G9" s="15" t="s">
        <v>27</v>
      </c>
      <c r="H9" s="15" t="s">
        <v>17</v>
      </c>
    </row>
    <row r="10" spans="2:14" ht="12.95" customHeight="1">
      <c r="B10" s="64" t="s">
        <v>1</v>
      </c>
      <c r="C10" s="2" t="s">
        <v>13</v>
      </c>
      <c r="F10" s="15" t="s">
        <v>20</v>
      </c>
      <c r="G10" s="15" t="s">
        <v>24</v>
      </c>
      <c r="H10" s="15" t="s">
        <v>24</v>
      </c>
    </row>
    <row r="11" spans="2:14" ht="12.95" customHeight="1">
      <c r="B11" s="64"/>
      <c r="C11" s="2" t="s">
        <v>14</v>
      </c>
      <c r="F11" s="15" t="s">
        <v>19</v>
      </c>
      <c r="G11" s="15" t="s">
        <v>19</v>
      </c>
      <c r="H11" s="15" t="s">
        <v>19</v>
      </c>
    </row>
    <row r="12" spans="2:14" s="3" customFormat="1" ht="12.95" customHeight="1">
      <c r="B12" s="2"/>
      <c r="C12" s="2"/>
      <c r="F12" s="15"/>
      <c r="G12" s="15"/>
      <c r="H12" s="15"/>
      <c r="I12" s="15"/>
      <c r="J12" s="15"/>
      <c r="K12" s="15"/>
      <c r="L12" s="15"/>
      <c r="M12" s="15"/>
      <c r="N12" s="15"/>
    </row>
    <row r="13" spans="2:14" ht="12.95" customHeight="1">
      <c r="B13" s="2" t="s">
        <v>4</v>
      </c>
      <c r="D13" s="3" t="s">
        <v>3</v>
      </c>
      <c r="E13" s="3" t="s">
        <v>2</v>
      </c>
      <c r="F13" s="15">
        <v>380</v>
      </c>
      <c r="G13" s="15">
        <v>380</v>
      </c>
      <c r="H13" s="15">
        <v>220</v>
      </c>
    </row>
    <row r="14" spans="2:14" ht="12.95" customHeight="1">
      <c r="B14" s="2" t="s">
        <v>12</v>
      </c>
      <c r="F14" s="15" t="s">
        <v>42</v>
      </c>
      <c r="G14" s="15" t="s">
        <v>42</v>
      </c>
      <c r="H14" s="15" t="s">
        <v>43</v>
      </c>
    </row>
    <row r="16" spans="2:14" ht="12.95" customHeight="1">
      <c r="B16" s="64" t="s">
        <v>48</v>
      </c>
      <c r="C16" s="64"/>
      <c r="D16" s="3" t="s">
        <v>5</v>
      </c>
      <c r="E16" s="3" t="s">
        <v>6</v>
      </c>
    </row>
    <row r="17" spans="2:14" ht="12.95" customHeight="1">
      <c r="B17" s="64" t="s">
        <v>49</v>
      </c>
      <c r="C17" s="64"/>
      <c r="D17" s="3" t="s">
        <v>10</v>
      </c>
      <c r="E17" s="3" t="s">
        <v>6</v>
      </c>
    </row>
    <row r="18" spans="2:14" ht="12.95" customHeight="1">
      <c r="B18" s="64" t="s">
        <v>50</v>
      </c>
      <c r="C18" s="64"/>
      <c r="D18" s="3" t="s">
        <v>11</v>
      </c>
      <c r="E18" s="3" t="s">
        <v>6</v>
      </c>
    </row>
    <row r="19" spans="2:14" s="3" customFormat="1" ht="12.95" customHeight="1">
      <c r="B19" s="64" t="s">
        <v>51</v>
      </c>
      <c r="C19" s="64"/>
      <c r="D19" s="3" t="s">
        <v>41</v>
      </c>
      <c r="E19" s="3" t="s">
        <v>40</v>
      </c>
      <c r="F19" s="15"/>
      <c r="G19" s="15"/>
      <c r="H19" s="15"/>
      <c r="I19" s="15"/>
      <c r="J19" s="15"/>
      <c r="K19" s="15"/>
      <c r="L19" s="15"/>
      <c r="M19" s="15"/>
      <c r="N19" s="15"/>
    </row>
    <row r="21" spans="2:14" ht="12.95" customHeight="1">
      <c r="B21" s="67" t="s">
        <v>9</v>
      </c>
      <c r="C21" s="67"/>
      <c r="D21" s="3" t="s">
        <v>8</v>
      </c>
      <c r="E21" s="3" t="s">
        <v>7</v>
      </c>
    </row>
    <row r="22" spans="2:14" ht="12.95" customHeight="1">
      <c r="B22" s="68" t="s">
        <v>30</v>
      </c>
      <c r="C22" s="68"/>
      <c r="D22" s="3" t="s">
        <v>31</v>
      </c>
      <c r="E22" s="3" t="s">
        <v>7</v>
      </c>
    </row>
    <row r="23" spans="2:14" ht="12.95" customHeight="1">
      <c r="B23" s="68"/>
      <c r="C23" s="68"/>
      <c r="D23" s="3" t="s">
        <v>32</v>
      </c>
      <c r="E23" s="3" t="s">
        <v>7</v>
      </c>
    </row>
    <row r="24" spans="2:14" ht="12.95" customHeight="1">
      <c r="B24" s="67" t="s">
        <v>33</v>
      </c>
      <c r="C24" s="67"/>
      <c r="D24" s="3" t="s">
        <v>36</v>
      </c>
      <c r="E24" s="3" t="s">
        <v>7</v>
      </c>
    </row>
    <row r="26" spans="2:14" ht="12.95" customHeight="1">
      <c r="B26" s="64" t="s">
        <v>44</v>
      </c>
      <c r="C26" s="64"/>
      <c r="D26" s="3" t="s">
        <v>37</v>
      </c>
      <c r="E26" s="3" t="s">
        <v>6</v>
      </c>
    </row>
    <row r="27" spans="2:14" ht="12.95" customHeight="1">
      <c r="B27" s="64" t="s">
        <v>45</v>
      </c>
      <c r="C27" s="64"/>
      <c r="D27" s="3" t="s">
        <v>38</v>
      </c>
      <c r="E27" s="3" t="s">
        <v>6</v>
      </c>
    </row>
    <row r="28" spans="2:14" ht="12.95" customHeight="1">
      <c r="B28" s="64" t="s">
        <v>46</v>
      </c>
      <c r="C28" s="64"/>
      <c r="D28" s="3" t="s">
        <v>39</v>
      </c>
      <c r="E28" s="3" t="s">
        <v>6</v>
      </c>
    </row>
    <row r="29" spans="2:14" s="3" customFormat="1" ht="12.95" customHeight="1">
      <c r="B29" s="64" t="s">
        <v>47</v>
      </c>
      <c r="C29" s="64"/>
      <c r="D29" s="3" t="s">
        <v>41</v>
      </c>
      <c r="E29" s="3" t="s">
        <v>40</v>
      </c>
      <c r="F29" s="15"/>
      <c r="G29" s="15"/>
      <c r="H29" s="15"/>
      <c r="I29" s="15"/>
      <c r="J29" s="15"/>
      <c r="K29" s="15"/>
      <c r="L29" s="15"/>
      <c r="M29" s="15"/>
      <c r="N29" s="15"/>
    </row>
    <row r="31" spans="2:14" s="7" customFormat="1" ht="12.95" customHeight="1">
      <c r="B31" s="69" t="s">
        <v>288</v>
      </c>
      <c r="C31" s="69"/>
      <c r="D31" s="34"/>
      <c r="E31" s="34"/>
      <c r="F31" s="35" t="str">
        <f>CONCATENATE(F32,"х ",F33," ",F36,"х",F38)</f>
        <v>1х АПвБбШп(г)-1 4х240</v>
      </c>
      <c r="G31" s="15"/>
      <c r="H31" s="15"/>
      <c r="I31" s="15"/>
      <c r="J31" s="15"/>
      <c r="K31" s="15"/>
      <c r="L31" s="15"/>
      <c r="M31" s="15"/>
      <c r="N31" s="15"/>
    </row>
    <row r="32" spans="2:14" s="7" customFormat="1" ht="12.95" customHeight="1">
      <c r="B32" s="69" t="s">
        <v>285</v>
      </c>
      <c r="C32" s="69"/>
      <c r="D32" s="34"/>
      <c r="E32" s="34"/>
      <c r="F32" s="35">
        <v>1</v>
      </c>
      <c r="G32" s="15"/>
      <c r="H32" s="15"/>
      <c r="I32" s="15"/>
      <c r="J32" s="15"/>
      <c r="K32" s="15"/>
      <c r="L32" s="15"/>
      <c r="M32" s="15"/>
      <c r="N32" s="15"/>
    </row>
    <row r="33" spans="2:14" s="7" customFormat="1" ht="12.95" customHeight="1">
      <c r="B33" s="69" t="s">
        <v>289</v>
      </c>
      <c r="C33" s="69"/>
      <c r="D33" s="34"/>
      <c r="E33" s="34"/>
      <c r="F33" s="35" t="s">
        <v>284</v>
      </c>
      <c r="G33" s="15"/>
      <c r="H33" s="15"/>
      <c r="I33" s="15"/>
      <c r="J33" s="15"/>
      <c r="K33" s="15"/>
      <c r="L33" s="15"/>
      <c r="M33" s="15"/>
      <c r="N33" s="15"/>
    </row>
    <row r="34" spans="2:14" s="7" customFormat="1" ht="12.95" customHeight="1">
      <c r="B34" s="69" t="s">
        <v>286</v>
      </c>
      <c r="C34" s="69"/>
      <c r="D34" s="34"/>
      <c r="E34" s="34"/>
      <c r="F34" s="35" t="s">
        <v>287</v>
      </c>
      <c r="G34" s="15"/>
      <c r="H34" s="15"/>
      <c r="I34" s="15"/>
      <c r="J34" s="15"/>
      <c r="K34" s="15"/>
      <c r="L34" s="15"/>
      <c r="M34" s="15"/>
      <c r="N34" s="15"/>
    </row>
    <row r="35" spans="2:14" s="7" customFormat="1" ht="12.95" customHeight="1">
      <c r="B35" s="69" t="s">
        <v>52</v>
      </c>
      <c r="C35" s="69"/>
      <c r="D35" s="34"/>
      <c r="E35" s="34"/>
      <c r="F35" s="43" t="s">
        <v>230</v>
      </c>
      <c r="G35" s="15"/>
      <c r="H35" s="15"/>
      <c r="I35" s="15"/>
      <c r="J35" s="15"/>
      <c r="K35" s="15"/>
      <c r="L35" s="15"/>
      <c r="M35" s="15"/>
      <c r="N35" s="15"/>
    </row>
    <row r="36" spans="2:14" s="7" customFormat="1" ht="12.95" customHeight="1">
      <c r="B36" s="69" t="s">
        <v>290</v>
      </c>
      <c r="C36" s="69"/>
      <c r="D36" s="34"/>
      <c r="E36" s="34"/>
      <c r="F36" s="44">
        <v>4</v>
      </c>
      <c r="G36" s="15"/>
      <c r="H36" s="15"/>
      <c r="I36" s="15"/>
      <c r="J36" s="15"/>
      <c r="K36" s="15"/>
      <c r="L36" s="15"/>
      <c r="M36" s="15"/>
      <c r="N36" s="15"/>
    </row>
    <row r="37" spans="2:14" s="7" customFormat="1" ht="12.95" customHeight="1">
      <c r="B37" s="69" t="s">
        <v>53</v>
      </c>
      <c r="C37" s="69"/>
      <c r="D37" s="34"/>
      <c r="E37" s="34"/>
      <c r="F37" s="45" t="str">
        <f>IF(F13=220,"2",IF(F13=380,"3"))</f>
        <v>3</v>
      </c>
      <c r="G37" s="15"/>
      <c r="H37" s="15"/>
      <c r="I37" s="15"/>
      <c r="J37" s="15"/>
      <c r="K37" s="15"/>
      <c r="L37" s="15"/>
      <c r="M37" s="15"/>
      <c r="N37" s="15"/>
    </row>
    <row r="38" spans="2:14" s="7" customFormat="1" ht="12.95" customHeight="1">
      <c r="B38" s="69" t="s">
        <v>54</v>
      </c>
      <c r="C38" s="69"/>
      <c r="D38" s="34"/>
      <c r="E38" s="34"/>
      <c r="F38" s="44">
        <v>240</v>
      </c>
      <c r="G38" s="15"/>
      <c r="H38" s="15"/>
      <c r="I38" s="15"/>
      <c r="J38" s="15"/>
      <c r="K38" s="15"/>
      <c r="L38" s="15"/>
      <c r="M38" s="15"/>
      <c r="N38" s="15"/>
    </row>
    <row r="39" spans="2:14" s="7" customFormat="1" ht="12.95" customHeight="1">
      <c r="B39" s="6"/>
      <c r="C39" s="6"/>
      <c r="F39" s="46"/>
      <c r="G39" s="15"/>
      <c r="H39" s="15"/>
      <c r="I39" s="15"/>
      <c r="J39" s="15"/>
      <c r="K39" s="15"/>
      <c r="L39" s="15"/>
      <c r="M39" s="15"/>
      <c r="N39" s="15"/>
    </row>
    <row r="40" spans="2:14" ht="12.95" customHeight="1">
      <c r="B40" s="66" t="s">
        <v>315</v>
      </c>
      <c r="C40" s="66"/>
      <c r="D40" s="66"/>
      <c r="E40" s="66"/>
      <c r="F40" s="46"/>
    </row>
    <row r="41" spans="2:14" s="7" customFormat="1" ht="12.95" customHeight="1">
      <c r="B41" s="6"/>
      <c r="C41" s="6"/>
      <c r="D41" s="6"/>
      <c r="E41" s="6"/>
      <c r="F41" s="46"/>
      <c r="G41" s="15"/>
      <c r="H41" s="15"/>
      <c r="I41" s="15"/>
      <c r="J41" s="15"/>
      <c r="K41" s="15"/>
      <c r="L41" s="15"/>
      <c r="M41" s="15"/>
      <c r="N41" s="15"/>
    </row>
    <row r="42" spans="2:14" s="4" customFormat="1" ht="12.95" customHeight="1">
      <c r="B42" s="64" t="s">
        <v>318</v>
      </c>
      <c r="C42" s="64"/>
      <c r="D42" s="8"/>
      <c r="E42" s="8"/>
      <c r="F42" s="46"/>
      <c r="G42" s="15"/>
      <c r="H42" s="15"/>
      <c r="I42" s="15"/>
      <c r="J42" s="15"/>
      <c r="K42" s="15"/>
      <c r="L42" s="15"/>
      <c r="M42" s="15"/>
      <c r="N42" s="15"/>
    </row>
    <row r="43" spans="2:14" ht="12.95" customHeight="1">
      <c r="B43" s="70" t="s">
        <v>333</v>
      </c>
      <c r="C43" s="21" t="s">
        <v>331</v>
      </c>
      <c r="D43" s="21"/>
      <c r="E43" s="21"/>
      <c r="F43" s="46">
        <v>52</v>
      </c>
    </row>
    <row r="44" spans="2:14" s="7" customFormat="1" ht="65.099999999999994" customHeight="1">
      <c r="B44" s="70"/>
      <c r="C44" s="21" t="s">
        <v>332</v>
      </c>
      <c r="D44" s="21"/>
      <c r="E44" s="21"/>
      <c r="F44" s="46" t="str">
        <f>_xlfn.XLOOKUP(F43,Таблица1[Ст.1],Таблица1[Ст.4])</f>
        <v>Изолированные провода в специальных коробах в пустотах строительных конструкций, когда (1,5De  ≤ V &lt; 20De), где De - высота короба, V - высота пустоты строительной конструкции</v>
      </c>
      <c r="G44" s="15"/>
      <c r="H44" s="15"/>
      <c r="I44" s="15"/>
      <c r="J44" s="15"/>
      <c r="K44" s="15"/>
      <c r="L44" s="15"/>
      <c r="M44" s="15"/>
      <c r="N44" s="15"/>
    </row>
    <row r="45" spans="2:14" ht="12.95" customHeight="1">
      <c r="B45" s="64" t="s">
        <v>281</v>
      </c>
      <c r="C45" s="64"/>
      <c r="D45" s="64"/>
      <c r="E45" s="64"/>
      <c r="F45" s="46" t="s">
        <v>60</v>
      </c>
    </row>
    <row r="46" spans="2:14" ht="12.95" customHeight="1">
      <c r="B46" s="64" t="s">
        <v>283</v>
      </c>
      <c r="C46" s="64"/>
      <c r="D46" s="64"/>
      <c r="E46" s="64"/>
      <c r="F46" s="15" t="str">
        <f>INDEX(Таблица1[[Ст.12]:[Ст.19]],MATCH(F45,Таблица1[Способ определения допустимой токовой нагрузки],),MATCH(F81,'ГОСТ, табл.(А.52.3+В.52.1) '!N5:U5,))</f>
        <v>табл. В.52.4 (графа 2)</v>
      </c>
    </row>
    <row r="48" spans="2:14" ht="12.95" customHeight="1">
      <c r="B48" s="64" t="s">
        <v>320</v>
      </c>
      <c r="C48" s="64"/>
      <c r="D48" s="3" t="s">
        <v>321</v>
      </c>
      <c r="E48" s="3" t="s">
        <v>40</v>
      </c>
    </row>
    <row r="49" spans="2:14" s="7" customFormat="1" ht="12.95" customHeight="1">
      <c r="B49" s="6"/>
      <c r="C49" s="6"/>
      <c r="F49" s="15"/>
      <c r="G49" s="15"/>
      <c r="H49" s="15"/>
      <c r="I49" s="15"/>
      <c r="J49" s="15"/>
      <c r="K49" s="15"/>
      <c r="L49" s="15"/>
      <c r="M49" s="15"/>
      <c r="N49" s="15"/>
    </row>
    <row r="50" spans="2:14" s="7" customFormat="1" ht="12.95" customHeight="1">
      <c r="B50" s="6" t="str">
        <f>'ГОСТ, табл.(А.52.3+В.52.1) '!E4</f>
        <v>Проводник</v>
      </c>
      <c r="C50" s="6"/>
      <c r="F50" s="15" t="s">
        <v>67</v>
      </c>
      <c r="G50" s="15"/>
      <c r="H50" s="15"/>
      <c r="I50" s="15"/>
      <c r="J50" s="15"/>
      <c r="K50" s="15"/>
      <c r="L50" s="15"/>
      <c r="M50" s="15"/>
      <c r="N50" s="15"/>
    </row>
    <row r="51" spans="2:14" ht="12.95" customHeight="1">
      <c r="B51" s="2" t="str">
        <f>'ГОСТ, табл.(А.52.3+В.52.1) '!F4</f>
        <v>Вид прокладки</v>
      </c>
      <c r="F51" s="15" t="s">
        <v>74</v>
      </c>
    </row>
    <row r="52" spans="2:14" ht="12.95" customHeight="1">
      <c r="B52" s="2" t="str">
        <f>'ГОСТ, табл.(А.52.3+В.52.1) '!G4</f>
        <v>Защита проводника</v>
      </c>
      <c r="F52" s="15" t="s">
        <v>71</v>
      </c>
    </row>
    <row r="53" spans="2:14" s="7" customFormat="1" ht="12.95" customHeight="1">
      <c r="B53" s="6" t="str">
        <f>'ГОСТ, табл.(А.52.3+В.52.1) '!H4</f>
        <v>Способ прокладки</v>
      </c>
      <c r="C53" s="6"/>
      <c r="F53" s="15" t="s">
        <v>84</v>
      </c>
      <c r="G53" s="15"/>
      <c r="H53" s="15"/>
      <c r="I53" s="15"/>
      <c r="J53" s="15"/>
      <c r="K53" s="15"/>
      <c r="L53" s="15"/>
      <c r="M53" s="15"/>
      <c r="N53" s="15"/>
    </row>
    <row r="54" spans="2:14" s="7" customFormat="1" ht="12.95" customHeight="1">
      <c r="B54" s="6" t="str">
        <f>'ГОСТ, табл.(А.52.3+В.52.1) '!I4</f>
        <v>Условия прокладки</v>
      </c>
      <c r="C54" s="6"/>
      <c r="F54" s="55" t="s">
        <v>126</v>
      </c>
      <c r="G54" s="15"/>
      <c r="H54" s="15"/>
      <c r="I54" s="15"/>
      <c r="J54" s="15"/>
      <c r="K54" s="15"/>
      <c r="L54" s="15"/>
      <c r="M54" s="15"/>
      <c r="N54" s="15"/>
    </row>
    <row r="55" spans="2:14" s="7" customFormat="1" ht="26.1" customHeight="1">
      <c r="B55" s="6" t="str">
        <f>'ГОСТ, табл.(А.52.3+В.52.1) '!J4</f>
        <v>Пояснение</v>
      </c>
      <c r="C55" s="6"/>
      <c r="F55" s="55" t="s">
        <v>77</v>
      </c>
      <c r="G55" s="15"/>
      <c r="H55" s="15"/>
      <c r="I55" s="15"/>
      <c r="J55" s="15"/>
      <c r="K55" s="15"/>
      <c r="L55" s="15"/>
      <c r="M55" s="15"/>
      <c r="N55" s="15"/>
    </row>
    <row r="56" spans="2:14" s="58" customFormat="1" ht="12.95" customHeight="1">
      <c r="B56" s="89" t="str">
        <f>Таблица1[[#Headers],[Способ определения допустимой токовой нагрузки]]</f>
        <v>Способ определения допустимой токовой нагрузки</v>
      </c>
      <c r="C56" s="59"/>
      <c r="D56" s="59"/>
      <c r="E56" s="59"/>
      <c r="F56" s="87" t="e">
        <f t="array" ref="F56">INDEX(Таблица1[Способ определения допустимой токовой нагрузки],MATCH(Расчет!F50&amp;Расчет!F51&amp;Расчет!F52&amp;Расчет!F53&amp;Расчет!F54&amp;Расчет!F55,Таблица1[Ст.5]&amp;Таблица1[Ст.6]&amp;Таблица1[Ст.7]&amp;Таблица1[Ст.8]&amp;Таблица1[Ст.9]&amp;Таблица1[Ст.10],0))</f>
        <v>#N/A</v>
      </c>
      <c r="G56" s="57"/>
      <c r="H56" s="57"/>
      <c r="I56" s="57"/>
      <c r="J56" s="57"/>
      <c r="K56" s="57"/>
      <c r="L56" s="57"/>
      <c r="M56" s="57"/>
      <c r="N56" s="57"/>
    </row>
    <row r="57" spans="2:14" s="7" customFormat="1" ht="12.95" customHeight="1">
      <c r="B57" s="89" t="str">
        <f>Таблица1[[#Headers],[Способ определения допустимой токовой нагрузки]]</f>
        <v>Способ определения допустимой токовой нагрузки</v>
      </c>
      <c r="C57" s="6"/>
      <c r="F57" s="15" t="e" cm="1">
        <f t="array" ref="F57">INDEX(Таблица1[],MATCH(Расчет!$F50&amp;Расчет!$F51&amp;Расчет!$F52&amp;Расчет!$F53&amp;Расчет!$F54&amp;Расчет!$F55,Таблица1[Ст.5]&amp;Таблица1[Ст.6]&amp;Таблица1[Ст.7]&amp;Таблица1[Ст.8]&amp;Таблица1[Ст.9]&amp;Таблица1[Ст.10],0),12)</f>
        <v>#N/A</v>
      </c>
      <c r="G57" s="15"/>
      <c r="H57" s="15"/>
      <c r="I57" s="15"/>
      <c r="J57" s="15"/>
      <c r="K57" s="15"/>
      <c r="L57" s="15"/>
      <c r="M57" s="15"/>
      <c r="N57" s="15"/>
    </row>
    <row r="58" spans="2:14" s="58" customFormat="1" ht="12.95" customHeight="1">
      <c r="B58" s="89"/>
      <c r="C58" s="56"/>
      <c r="F58" s="57"/>
      <c r="G58" s="57"/>
      <c r="H58" s="57"/>
      <c r="I58" s="57"/>
      <c r="J58" s="57"/>
      <c r="K58" s="57"/>
      <c r="L58" s="57"/>
      <c r="M58" s="57"/>
      <c r="N58" s="57"/>
    </row>
    <row r="59" spans="2:14" s="58" customFormat="1" ht="12.95" customHeight="1">
      <c r="B59" s="89"/>
      <c r="C59" s="56"/>
      <c r="F59" s="57" t="str" cm="1">
        <f t="array" ref="F59">INDEX(Таблица1[Ст.112],MATCH(Расчет!F50&amp;Расчет!F51&amp;Расчет!F52&amp;Расчет!F53,Таблица1[Ст.5]&amp;Таблица1[Ст.6]&amp;Таблица1[Ст.7]&amp;Таблица1[Ст.8],0))</f>
        <v>кабель одножильныйоткрытобез защитыпо стенам</v>
      </c>
      <c r="G59" s="57"/>
      <c r="H59" s="57"/>
      <c r="I59" s="57"/>
      <c r="J59" s="57"/>
      <c r="K59" s="57"/>
      <c r="L59" s="57"/>
      <c r="M59" s="57"/>
      <c r="N59" s="57"/>
    </row>
    <row r="60" spans="2:14" s="58" customFormat="1" ht="12.95" customHeight="1">
      <c r="B60" s="89"/>
      <c r="C60" s="56"/>
      <c r="F60" s="57"/>
      <c r="G60" s="57"/>
      <c r="H60" s="57"/>
      <c r="I60" s="57"/>
      <c r="J60" s="57"/>
      <c r="K60" s="57"/>
      <c r="L60" s="57"/>
      <c r="M60" s="57"/>
      <c r="N60" s="57"/>
    </row>
    <row r="61" spans="2:14" s="58" customFormat="1" ht="12.95" customHeight="1">
      <c r="B61" s="89" t="str">
        <f>Лист7!A1</f>
        <v>Способ</v>
      </c>
      <c r="C61" s="56"/>
      <c r="F61" s="57" t="str" cm="1">
        <f t="array" ref="F61">INDEX(Таблица1[Ст.112],MATCH(Расчет!F50&amp;Расчет!F51&amp;Расчет!F52&amp;Расчет!F53,Таблица1[Ст.5]&amp;Таблица1[Ст.6]&amp;Таблица1[Ст.7]&amp;Таблица1[Ст.8],0))</f>
        <v>кабель одножильныйоткрытобез защитыпо стенам</v>
      </c>
      <c r="G61" s="57"/>
      <c r="H61" s="57"/>
      <c r="I61" s="57"/>
      <c r="J61" s="57"/>
      <c r="K61" s="57"/>
      <c r="L61" s="57"/>
      <c r="M61" s="57"/>
      <c r="N61" s="57"/>
    </row>
    <row r="62" spans="2:14" s="58" customFormat="1" ht="12.95" customHeight="1">
      <c r="B62" s="89"/>
      <c r="C62" s="56"/>
      <c r="F62" s="57" t="str">
        <f>F61</f>
        <v>кабель одножильныйоткрытобез защитыпо стенам</v>
      </c>
      <c r="G62" s="57"/>
      <c r="H62" s="57"/>
      <c r="I62" s="57"/>
      <c r="J62" s="57"/>
      <c r="K62" s="57"/>
      <c r="L62" s="57"/>
      <c r="M62" s="57"/>
      <c r="N62" s="57"/>
    </row>
    <row r="63" spans="2:14" s="58" customFormat="1" ht="12.95" customHeight="1">
      <c r="B63" s="56" t="str">
        <f>'ГОСТ, табл.(А.52.3+В.52.1) '!I4</f>
        <v>Условия прокладки</v>
      </c>
      <c r="C63" s="56"/>
      <c r="F63" s="106" t="s">
        <v>76</v>
      </c>
      <c r="G63" s="105" t="s">
        <v>424</v>
      </c>
      <c r="H63" s="105"/>
      <c r="I63" s="105"/>
      <c r="J63" s="57"/>
      <c r="K63" s="57"/>
      <c r="L63" s="57"/>
      <c r="M63" s="57"/>
      <c r="N63" s="57"/>
    </row>
    <row r="64" spans="2:14" s="58" customFormat="1" ht="12.95" customHeight="1">
      <c r="B64" s="56" t="str">
        <f>'ГОСТ, табл.(А.52.3+В.52.1) '!J4</f>
        <v>Пояснение</v>
      </c>
      <c r="C64" s="56"/>
      <c r="F64" s="106"/>
      <c r="G64" s="105" t="s">
        <v>425</v>
      </c>
      <c r="H64" s="105"/>
      <c r="I64" s="105"/>
      <c r="J64" s="57"/>
      <c r="K64" s="57"/>
      <c r="L64" s="57"/>
      <c r="M64" s="57"/>
      <c r="N64" s="57"/>
    </row>
    <row r="65" spans="2:14" s="58" customFormat="1" ht="29.25" customHeight="1">
      <c r="B65" s="107" t="s">
        <v>426</v>
      </c>
      <c r="C65" s="56"/>
      <c r="F65" s="108"/>
      <c r="G65" s="85"/>
      <c r="H65" s="57"/>
      <c r="I65" s="57"/>
      <c r="J65" s="57"/>
      <c r="K65" s="57"/>
      <c r="L65" s="57"/>
      <c r="M65" s="57"/>
      <c r="N65" s="57"/>
    </row>
    <row r="66" spans="2:14" s="58" customFormat="1" ht="12.95" customHeight="1">
      <c r="B66" s="89"/>
      <c r="C66" s="56"/>
      <c r="F66" s="57"/>
      <c r="G66" s="85"/>
      <c r="H66" s="57"/>
      <c r="I66" s="57"/>
      <c r="J66" s="57"/>
      <c r="K66" s="57"/>
      <c r="L66" s="57"/>
      <c r="M66" s="57"/>
      <c r="N66" s="57"/>
    </row>
    <row r="67" spans="2:14" s="58" customFormat="1" ht="12.95" customHeight="1">
      <c r="B67" s="89"/>
      <c r="C67" s="56"/>
      <c r="F67" s="57"/>
      <c r="G67" s="85"/>
      <c r="H67" s="57"/>
      <c r="I67" s="57"/>
      <c r="J67" s="57"/>
      <c r="K67" s="57"/>
      <c r="L67" s="57"/>
      <c r="M67" s="57"/>
      <c r="N67" s="57"/>
    </row>
    <row r="68" spans="2:14" s="58" customFormat="1" ht="12.95" customHeight="1">
      <c r="B68" s="89"/>
      <c r="C68" s="56"/>
      <c r="F68" s="57"/>
      <c r="G68" s="85"/>
      <c r="H68" s="57"/>
      <c r="I68" s="57"/>
      <c r="J68" s="57"/>
      <c r="K68" s="57"/>
      <c r="L68" s="57"/>
      <c r="M68" s="57"/>
      <c r="N68" s="57"/>
    </row>
    <row r="69" spans="2:14" s="58" customFormat="1" ht="12.95" customHeight="1">
      <c r="B69" s="89"/>
      <c r="C69" s="56"/>
      <c r="F69" s="57"/>
      <c r="G69" s="85"/>
      <c r="H69" s="57"/>
      <c r="I69" s="57"/>
      <c r="J69" s="57"/>
      <c r="K69" s="57"/>
      <c r="L69" s="57"/>
      <c r="M69" s="57"/>
      <c r="N69" s="57"/>
    </row>
    <row r="70" spans="2:14" s="58" customFormat="1" ht="12.95" customHeight="1">
      <c r="B70" s="89"/>
      <c r="C70" s="56"/>
      <c r="F70" s="57"/>
      <c r="G70" s="85"/>
      <c r="H70" s="57"/>
      <c r="I70" s="57"/>
      <c r="J70" s="57"/>
      <c r="K70" s="57"/>
      <c r="L70" s="57"/>
      <c r="M70" s="57"/>
      <c r="N70" s="57"/>
    </row>
    <row r="71" spans="2:14" s="58" customFormat="1" ht="12.95" customHeight="1">
      <c r="B71" s="89"/>
      <c r="C71" s="56"/>
      <c r="F71" s="57"/>
      <c r="G71" s="85"/>
      <c r="H71" s="57"/>
      <c r="I71" s="57"/>
      <c r="J71" s="57"/>
      <c r="K71" s="57"/>
      <c r="L71" s="57"/>
      <c r="M71" s="57"/>
      <c r="N71" s="57"/>
    </row>
    <row r="72" spans="2:14" s="58" customFormat="1" ht="12.95" customHeight="1">
      <c r="B72" s="89"/>
      <c r="C72" s="56"/>
      <c r="F72" s="57"/>
      <c r="G72" s="85"/>
      <c r="H72" s="57"/>
      <c r="I72" s="57"/>
      <c r="J72" s="57"/>
      <c r="K72" s="57"/>
      <c r="L72" s="57"/>
      <c r="M72" s="57"/>
      <c r="N72" s="57"/>
    </row>
    <row r="73" spans="2:14" s="58" customFormat="1" ht="12.95" customHeight="1">
      <c r="B73" s="89"/>
      <c r="C73" s="56"/>
      <c r="F73" s="57"/>
      <c r="G73" s="57"/>
      <c r="H73" s="57"/>
      <c r="I73" s="57"/>
      <c r="J73" s="57"/>
      <c r="K73" s="57"/>
      <c r="L73" s="57"/>
      <c r="M73" s="57"/>
      <c r="N73" s="57"/>
    </row>
    <row r="74" spans="2:14" s="58" customFormat="1" ht="12.95" customHeight="1">
      <c r="B74" s="89"/>
      <c r="C74" s="56"/>
      <c r="F74" s="57"/>
      <c r="G74" s="57"/>
      <c r="H74" s="57"/>
      <c r="I74" s="57"/>
      <c r="J74" s="57"/>
      <c r="K74" s="57"/>
      <c r="L74" s="57"/>
      <c r="M74" s="57"/>
      <c r="N74" s="57"/>
    </row>
    <row r="75" spans="2:14" s="7" customFormat="1" ht="12.95" customHeight="1">
      <c r="B75" s="6"/>
      <c r="C75" s="6"/>
      <c r="F75" s="88" t="s">
        <v>337</v>
      </c>
      <c r="G75" s="88"/>
      <c r="H75" s="88"/>
      <c r="I75" s="88"/>
      <c r="J75" s="15"/>
      <c r="K75" s="15"/>
      <c r="L75" s="15"/>
      <c r="M75" s="15"/>
      <c r="N75" s="15"/>
    </row>
    <row r="76" spans="2:14" s="7" customFormat="1" ht="12.95" customHeight="1">
      <c r="B76" s="6"/>
      <c r="C76" s="6"/>
      <c r="F76" s="88" t="s">
        <v>338</v>
      </c>
      <c r="G76" s="88"/>
      <c r="H76" s="88"/>
      <c r="I76" s="15"/>
      <c r="J76" s="15"/>
      <c r="K76" s="15"/>
      <c r="L76" s="15"/>
      <c r="M76" s="15"/>
      <c r="N76" s="15"/>
    </row>
    <row r="77" spans="2:14" s="7" customFormat="1" ht="12.95" customHeight="1">
      <c r="B77" s="6" t="s">
        <v>334</v>
      </c>
      <c r="C77" s="6"/>
      <c r="F77" s="15" t="s">
        <v>70</v>
      </c>
      <c r="G77" s="15"/>
      <c r="H77" s="15"/>
      <c r="I77" s="15"/>
      <c r="J77" s="15"/>
      <c r="K77" s="15"/>
      <c r="L77" s="15"/>
      <c r="M77" s="15"/>
      <c r="N77" s="15"/>
    </row>
    <row r="78" spans="2:14" s="7" customFormat="1" ht="12.95" customHeight="1">
      <c r="B78" s="6"/>
      <c r="C78" s="6"/>
      <c r="F78" s="15" t="s">
        <v>74</v>
      </c>
      <c r="G78" s="15"/>
      <c r="H78" s="15"/>
      <c r="I78" s="15"/>
      <c r="J78" s="15"/>
      <c r="K78" s="15"/>
      <c r="L78" s="15"/>
      <c r="M78" s="15"/>
      <c r="N78" s="15"/>
    </row>
    <row r="79" spans="2:14" s="7" customFormat="1" ht="12.95" customHeight="1">
      <c r="B79" s="6"/>
      <c r="C79" s="6"/>
      <c r="F79" s="15"/>
      <c r="G79" s="15"/>
      <c r="H79" s="15"/>
      <c r="I79" s="15"/>
      <c r="J79" s="15"/>
      <c r="K79" s="15"/>
      <c r="L79" s="15"/>
      <c r="M79" s="15"/>
      <c r="N79" s="15"/>
    </row>
    <row r="81" spans="2:31" s="41" customFormat="1" ht="12.95" customHeight="1">
      <c r="B81" s="65" t="s">
        <v>319</v>
      </c>
      <c r="C81" s="65"/>
      <c r="F81" s="42" t="str">
        <f>F35&amp;F37</f>
        <v>Термопласт (PVC) - 70℃ пров.3</v>
      </c>
      <c r="G81" s="42"/>
      <c r="H81" s="42"/>
      <c r="I81" s="42"/>
      <c r="J81" s="42"/>
      <c r="K81" s="42"/>
      <c r="L81" s="42"/>
      <c r="M81" s="42"/>
      <c r="N81" s="42"/>
    </row>
    <row r="84" spans="2:31" ht="12.95" customHeight="1"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2:31" ht="12.95" customHeight="1">
      <c r="F85" s="21"/>
      <c r="G85" s="21"/>
      <c r="H85" s="21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2:31" ht="12.95" customHeight="1"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2:31" ht="12.95" customHeight="1"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2:31" ht="12.95" customHeight="1"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2:31" ht="12.95" customHeight="1"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2:31" ht="12.95" customHeight="1"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2:31" ht="12.95" customHeight="1"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2:31" ht="12.95" customHeight="1"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2:31" ht="12.95" customHeight="1"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2:31" ht="12.95" customHeight="1"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2:31" ht="12.95" customHeight="1"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2:31" ht="12.95" customHeight="1"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6:31" ht="12.95" customHeight="1"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6:31" ht="12.95" customHeight="1"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6:31" ht="12.95" customHeight="1"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6:31" ht="12.95" customHeight="1"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6:31" ht="12.95" customHeight="1"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6:31" ht="12.95" customHeight="1"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6:31" ht="12.95" customHeight="1"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6:31" ht="12.95" customHeight="1"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6:31" ht="12.95" customHeight="1"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6:31" ht="12.95" customHeight="1"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6:31" ht="12.95" customHeight="1"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6:31" ht="12.95" customHeight="1"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6:31" ht="12.95" customHeight="1">
      <c r="F109" s="35" t="str">
        <f>CONCATENATE(F110,"х ",F111," ",F114,"х",F116)</f>
        <v>2х АПвБбШп(г)-2 5х241</v>
      </c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6:31" ht="12.95" customHeight="1">
      <c r="F110" s="35">
        <v>2</v>
      </c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6:31" ht="12.95" customHeight="1">
      <c r="F111" s="35" t="s">
        <v>317</v>
      </c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6:31" ht="12.95" customHeight="1">
      <c r="F112" s="35" t="s">
        <v>287</v>
      </c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6:31" ht="12.95" customHeight="1">
      <c r="F113" s="34" t="s">
        <v>230</v>
      </c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6:31" ht="12.95" customHeight="1">
      <c r="F114" s="35">
        <v>5</v>
      </c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6:31" ht="12.95" customHeight="1">
      <c r="F115" s="36" t="b">
        <f>IF(F91=220,"2",IF(F91=380,"3"))</f>
        <v>0</v>
      </c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6:31" ht="12.95" customHeight="1">
      <c r="F116" s="35">
        <v>241</v>
      </c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6:31" ht="12.95" customHeight="1"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6:31" ht="12.95" customHeight="1"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6:31" ht="12.95" customHeight="1"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6:31" ht="12.95" customHeight="1"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6:31" ht="12.95" customHeight="1"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6:31" ht="12.95" customHeight="1"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6:31" ht="12.95" customHeight="1"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6:31" ht="12.95" customHeight="1"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6:31" ht="12.95" customHeight="1"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6:31" ht="12.95" customHeight="1"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6:31" ht="12.95" customHeight="1"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</sheetData>
  <mergeCells count="36">
    <mergeCell ref="F75:I75"/>
    <mergeCell ref="F76:H76"/>
    <mergeCell ref="G63:I63"/>
    <mergeCell ref="G64:I64"/>
    <mergeCell ref="B42:C42"/>
    <mergeCell ref="B48:C48"/>
    <mergeCell ref="B43:B44"/>
    <mergeCell ref="B32:C32"/>
    <mergeCell ref="B36:C36"/>
    <mergeCell ref="B38:C38"/>
    <mergeCell ref="B31:C31"/>
    <mergeCell ref="B37:C37"/>
    <mergeCell ref="B34:C34"/>
    <mergeCell ref="B35:C35"/>
    <mergeCell ref="B33:C33"/>
    <mergeCell ref="B81:C81"/>
    <mergeCell ref="B45:E45"/>
    <mergeCell ref="B46:E46"/>
    <mergeCell ref="B40:E40"/>
    <mergeCell ref="B1:E1"/>
    <mergeCell ref="B7:E7"/>
    <mergeCell ref="B26:C26"/>
    <mergeCell ref="B27:C27"/>
    <mergeCell ref="B28:C28"/>
    <mergeCell ref="B16:C16"/>
    <mergeCell ref="B17:C17"/>
    <mergeCell ref="B18:C18"/>
    <mergeCell ref="B19:C19"/>
    <mergeCell ref="B21:C21"/>
    <mergeCell ref="B24:C24"/>
    <mergeCell ref="B22:C23"/>
    <mergeCell ref="B29:C29"/>
    <mergeCell ref="B10:B11"/>
    <mergeCell ref="B4:B5"/>
    <mergeCell ref="B2:B3"/>
    <mergeCell ref="B8:B9"/>
  </mergeCells>
  <phoneticPr fontId="6" type="noConversion"/>
  <conditionalFormatting sqref="G77:AE77 F75:F76 J75:AE75 I76:AE76 F1:AE62 F78:AE127 F65:AE74 F63:G64 J63:AE64">
    <cfRule type="expression" dxfId="1" priority="2">
      <formula>_xlfn.ISFORMULA(F1)</formula>
    </cfRule>
  </conditionalFormatting>
  <conditionalFormatting sqref="F77">
    <cfRule type="expression" dxfId="0" priority="1">
      <formula>_xlfn.ISFORMULA(F77)</formula>
    </cfRule>
  </conditionalFormatting>
  <dataValidations count="1">
    <dataValidation type="list" allowBlank="1" showInputMessage="1" showErrorMessage="1" sqref="F62" xr:uid="{BCE37182-87D1-4E52-BBAA-4FAB55621AC6}">
      <formula1>Способ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78692F62-5BAA-43CB-9F53-090B23D6F09F}">
          <x14:formula1>
            <xm:f>'Системный лист'!$A$1:$A$10</xm:f>
          </x14:formula1>
          <xm:sqref>F45</xm:sqref>
        </x14:dataValidation>
        <x14:dataValidation type="list" allowBlank="1" showInputMessage="1" showErrorMessage="1" xr:uid="{0DD540C2-0DFF-49E7-BC5F-7CAE4CAF1E0C}">
          <x14:formula1>
            <xm:f>'Системный лист'!$B$12:$B$15</xm:f>
          </x14:formula1>
          <xm:sqref>F35</xm:sqref>
        </x14:dataValidation>
        <x14:dataValidation type="list" allowBlank="1" showInputMessage="1" showErrorMessage="1" xr:uid="{DF098E1E-657F-4F85-8125-D2F050494048}">
          <x14:formula1>
            <xm:f>'Системный лист'!$C$1:$C$2</xm:f>
          </x14:formula1>
          <xm:sqref>F34</xm:sqref>
        </x14:dataValidation>
        <x14:dataValidation type="list" allowBlank="1" showInputMessage="1" showErrorMessage="1" xr:uid="{F50D03BC-813E-4B9E-923E-DF8982878BE9}">
          <x14:formula1>
            <xm:f>'Системный лист'!$E$1:$E$21</xm:f>
          </x14:formula1>
          <xm:sqref>F38</xm:sqref>
        </x14:dataValidation>
        <x14:dataValidation type="list" allowBlank="1" showInputMessage="1" showErrorMessage="1" xr:uid="{EF0E24E2-ED6E-4B6B-8516-475F20055721}">
          <x14:formula1>
            <xm:f>'ГОСТ, табл.(А.52.3+В.52.1) '!$A$7:$A$103</xm:f>
          </x14:formula1>
          <xm:sqref>F43</xm:sqref>
        </x14:dataValidation>
        <x14:dataValidation type="list" allowBlank="1" showInputMessage="1" showErrorMessage="1" xr:uid="{114A9B6D-B4AB-4069-9F55-ED25DB5C88B8}">
          <x14:formula1>
            <xm:f>'ГОСТ, табл.(А.52.3+В.52.1) '!$E$111:$E$113</xm:f>
          </x14:formula1>
          <xm:sqref>F50 F77</xm:sqref>
        </x14:dataValidation>
        <x14:dataValidation type="list" allowBlank="1" showInputMessage="1" showErrorMessage="1" xr:uid="{D33F241C-ACAC-4367-9287-2367C969C6B1}">
          <x14:formula1>
            <xm:f>'ГОСТ, табл.(А.52.3+В.52.1) '!$F$111:$F$112</xm:f>
          </x14:formula1>
          <xm:sqref>F51</xm:sqref>
        </x14:dataValidation>
        <x14:dataValidation type="list" allowBlank="1" showInputMessage="1" showErrorMessage="1" xr:uid="{07F8C0D9-BF1B-4A41-A491-0FDD1CBAE998}">
          <x14:formula1>
            <xm:f>'ГОСТ, табл.(А.52.3+В.52.1) '!$G$111:$G$119</xm:f>
          </x14:formula1>
          <xm:sqref>F52</xm:sqref>
        </x14:dataValidation>
        <x14:dataValidation type="list" allowBlank="1" showInputMessage="1" showErrorMessage="1" xr:uid="{15470303-A018-4D1A-8E11-47EB419D8340}">
          <x14:formula1>
            <xm:f>'ГОСТ, табл.(А.52.3+В.52.1) '!$H$111:$H$131</xm:f>
          </x14:formula1>
          <xm:sqref>F53</xm:sqref>
        </x14:dataValidation>
        <x14:dataValidation type="list" allowBlank="1" showInputMessage="1" showErrorMessage="1" xr:uid="{1D8FD81C-A8B2-400A-AF2F-3C23D9BC354C}">
          <x14:formula1>
            <xm:f>'ГОСТ, табл.(А.52.3+В.52.1) '!$I$111:$I$122</xm:f>
          </x14:formula1>
          <xm:sqref>F54</xm:sqref>
        </x14:dataValidation>
        <x14:dataValidation type="list" allowBlank="1" showInputMessage="1" showErrorMessage="1" xr:uid="{BE54C946-12E8-4E1C-BC56-9A0A84277A30}">
          <x14:formula1>
            <xm:f>OFFSET('ГОСТ, табл.(А.52.3+В.52.1) '!$E$7,MATCH($F$77,'ГОСТ, табл.(А.52.3+В.52.1) '!$E$7:$E$103,0)+1,1,COUNTIF('ГОСТ, табл.(А.52.3+В.52.1) '!$E$7:$E$103,$F$77),1)</xm:f>
          </x14:formula1>
          <xm:sqref>F78</xm:sqref>
        </x14:dataValidation>
        <x14:dataValidation type="list" allowBlank="1" showInputMessage="1" showErrorMessage="1" xr:uid="{A9D6E2CC-1A82-4FF3-8A7B-3B892981955E}">
          <x14:formula1>
            <xm:f>'ГОСТ, табл.(А.52.3+В.52.1) '!#REF!</xm:f>
          </x14:formula1>
          <xm:sqref>F113</xm:sqref>
        </x14:dataValidation>
        <x14:dataValidation type="list" allowBlank="1" showInputMessage="1" showErrorMessage="1" xr:uid="{4D3BD095-432F-49BF-AE42-303B33CC0944}">
          <x14:formula1>
            <xm:f>'ГОСТ, табл.(А.52.3+В.52.1) '!$J$111:$J$124</xm:f>
          </x14:formula1>
          <xm:sqref>F55</xm:sqref>
        </x14:dataValidation>
        <x14:dataValidation type="list" allowBlank="1" showInputMessage="1" showErrorMessage="1" xr:uid="{1B2F103D-8CE9-46B7-9E12-ECE01B567FA2}">
          <x14:formula1>
            <xm:f>OFFSET(Лист9!C$1,MATCH(F62,Лист9!C:C,0)-2,-1,COUNTIF(Лист9!C:C,F62),1)</xm:f>
          </x14:formula1>
          <xm:sqref>F63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5E90-BACC-48C7-A229-BB41BFDD34F1}">
  <sheetPr codeName="Лист3"/>
  <dimension ref="A1:AL207"/>
  <sheetViews>
    <sheetView showZeros="0" tabSelected="1" zoomScale="70" zoomScaleNormal="70" workbookViewId="0">
      <pane xSplit="13" ySplit="6" topLeftCell="N37" activePane="bottomRight" state="frozen"/>
      <selection pane="topRight" activeCell="F1" sqref="F1"/>
      <selection pane="bottomLeft" activeCell="A7" sqref="A7"/>
      <selection pane="bottomRight" activeCell="M2" sqref="M2:M4"/>
    </sheetView>
  </sheetViews>
  <sheetFormatPr defaultRowHeight="12.75"/>
  <cols>
    <col min="1" max="1" width="9.140625" style="30"/>
    <col min="2" max="2" width="12" style="13" customWidth="1"/>
    <col min="3" max="3" width="44.28515625" style="13" customWidth="1"/>
    <col min="4" max="4" width="30.7109375" style="14" customWidth="1"/>
    <col min="5" max="5" width="13.5703125" style="14" customWidth="1"/>
    <col min="6" max="6" width="10.7109375" style="14" customWidth="1"/>
    <col min="7" max="12" width="13.5703125" style="14" customWidth="1"/>
    <col min="13" max="13" width="13.7109375" style="13" customWidth="1"/>
    <col min="14" max="21" width="35.7109375" style="13" customWidth="1"/>
    <col min="22" max="22" width="13" style="14" customWidth="1"/>
    <col min="23" max="23" width="13" style="5" customWidth="1"/>
    <col min="24" max="16384" width="9.140625" style="13"/>
  </cols>
  <sheetData>
    <row r="1" spans="1:38">
      <c r="A1" s="79" t="s">
        <v>279</v>
      </c>
      <c r="B1" s="79"/>
      <c r="C1" s="79"/>
      <c r="D1" s="79"/>
      <c r="E1" s="38"/>
      <c r="F1" s="38"/>
      <c r="G1" s="38"/>
      <c r="H1" s="38"/>
      <c r="I1" s="38"/>
      <c r="J1" s="38"/>
      <c r="K1" s="63"/>
      <c r="L1" s="63"/>
      <c r="M1" s="32"/>
      <c r="N1" s="72" t="s">
        <v>280</v>
      </c>
      <c r="O1" s="72"/>
      <c r="P1" s="72"/>
      <c r="Q1" s="72"/>
      <c r="R1" s="72"/>
      <c r="S1" s="72"/>
      <c r="T1" s="72"/>
      <c r="U1" s="72"/>
      <c r="V1" s="72"/>
      <c r="W1" s="72"/>
      <c r="AB1" s="37"/>
    </row>
    <row r="2" spans="1:38">
      <c r="A2" s="71" t="s">
        <v>282</v>
      </c>
      <c r="B2" s="73" t="s">
        <v>227</v>
      </c>
      <c r="C2" s="80" t="s">
        <v>55</v>
      </c>
      <c r="D2" s="83" t="s">
        <v>228</v>
      </c>
      <c r="E2" s="83"/>
      <c r="F2" s="83"/>
      <c r="G2" s="83"/>
      <c r="H2" s="83"/>
      <c r="I2" s="83"/>
      <c r="J2" s="83"/>
      <c r="K2" s="86"/>
      <c r="L2" s="86"/>
      <c r="M2" s="73" t="s">
        <v>229</v>
      </c>
      <c r="N2" s="17" t="s">
        <v>230</v>
      </c>
      <c r="O2" s="17" t="s">
        <v>230</v>
      </c>
      <c r="P2" s="17" t="s">
        <v>231</v>
      </c>
      <c r="Q2" s="17" t="s">
        <v>231</v>
      </c>
      <c r="R2" s="18" t="s">
        <v>233</v>
      </c>
      <c r="S2" s="18" t="s">
        <v>233</v>
      </c>
      <c r="T2" s="18" t="s">
        <v>232</v>
      </c>
      <c r="U2" s="18" t="s">
        <v>232</v>
      </c>
      <c r="V2" s="76" t="s">
        <v>239</v>
      </c>
      <c r="W2" s="76" t="s">
        <v>241</v>
      </c>
      <c r="AB2" s="37"/>
    </row>
    <row r="3" spans="1:38">
      <c r="A3" s="71"/>
      <c r="B3" s="74"/>
      <c r="C3" s="81"/>
      <c r="D3" s="83"/>
      <c r="E3" s="83"/>
      <c r="F3" s="83"/>
      <c r="G3" s="83"/>
      <c r="H3" s="83"/>
      <c r="I3" s="83"/>
      <c r="J3" s="83"/>
      <c r="K3" s="62"/>
      <c r="L3" s="62"/>
      <c r="M3" s="74"/>
      <c r="N3" s="17" t="s">
        <v>234</v>
      </c>
      <c r="O3" s="17" t="s">
        <v>234</v>
      </c>
      <c r="P3" s="17" t="s">
        <v>234</v>
      </c>
      <c r="Q3" s="17" t="s">
        <v>234</v>
      </c>
      <c r="R3" s="17" t="s">
        <v>234</v>
      </c>
      <c r="S3" s="17" t="s">
        <v>234</v>
      </c>
      <c r="T3" s="17" t="s">
        <v>234</v>
      </c>
      <c r="U3" s="17" t="s">
        <v>234</v>
      </c>
      <c r="V3" s="77"/>
      <c r="W3" s="77"/>
      <c r="AB3" s="37"/>
    </row>
    <row r="4" spans="1:38" s="8" customFormat="1" ht="25.5">
      <c r="A4" s="71"/>
      <c r="B4" s="75"/>
      <c r="C4" s="82"/>
      <c r="D4" s="29" t="s">
        <v>293</v>
      </c>
      <c r="E4" s="29" t="s">
        <v>57</v>
      </c>
      <c r="F4" s="29" t="s">
        <v>58</v>
      </c>
      <c r="G4" s="29" t="s">
        <v>291</v>
      </c>
      <c r="H4" s="29" t="s">
        <v>56</v>
      </c>
      <c r="I4" s="29" t="s">
        <v>59</v>
      </c>
      <c r="J4" s="29" t="s">
        <v>292</v>
      </c>
      <c r="K4" s="61"/>
      <c r="L4" s="61" t="s">
        <v>340</v>
      </c>
      <c r="M4" s="75"/>
      <c r="N4" s="19">
        <v>2</v>
      </c>
      <c r="O4" s="17">
        <v>3</v>
      </c>
      <c r="P4" s="19">
        <v>2</v>
      </c>
      <c r="Q4" s="17">
        <v>3</v>
      </c>
      <c r="R4" s="19">
        <v>2</v>
      </c>
      <c r="S4" s="17">
        <v>3</v>
      </c>
      <c r="T4" s="19">
        <v>2</v>
      </c>
      <c r="U4" s="17">
        <v>3</v>
      </c>
      <c r="V4" s="78"/>
      <c r="W4" s="78"/>
      <c r="Y4" s="59"/>
      <c r="Z4" s="59"/>
      <c r="AA4" s="59"/>
      <c r="AB4" s="40"/>
    </row>
    <row r="5" spans="1:38" ht="25.5">
      <c r="B5" s="9"/>
      <c r="C5" s="9"/>
      <c r="D5" s="9"/>
      <c r="E5" s="11"/>
      <c r="F5" s="11"/>
      <c r="G5" s="11"/>
      <c r="H5" s="11"/>
      <c r="I5" s="11"/>
      <c r="J5" s="11"/>
      <c r="K5" s="11"/>
      <c r="L5" s="11"/>
      <c r="M5" s="9"/>
      <c r="N5" s="22" t="str">
        <f>N2&amp;N4</f>
        <v>Термопласт (PVC) - 70℃ пров.2</v>
      </c>
      <c r="O5" s="22" t="str">
        <f t="shared" ref="O5:U5" si="0">O2&amp;O4</f>
        <v>Термопласт (PVC) - 70℃ пров.3</v>
      </c>
      <c r="P5" s="22" t="str">
        <f t="shared" si="0"/>
        <v>Реактопласт (XLPE/EPR) - 90℃ пров.2</v>
      </c>
      <c r="Q5" s="22" t="str">
        <f t="shared" si="0"/>
        <v>Реактопласт (XLPE/EPR) - 90℃ пров.3</v>
      </c>
      <c r="R5" s="22" t="str">
        <f t="shared" si="0"/>
        <v>Мин. (обол. PVC или голая доп.прик.) - 70℃ обол.2</v>
      </c>
      <c r="S5" s="22" t="str">
        <f t="shared" si="0"/>
        <v>Мин. (обол. PVC или голая доп.прик.) - 70℃ обол.3</v>
      </c>
      <c r="T5" s="22" t="str">
        <f t="shared" si="0"/>
        <v>Мин. (голая) - 105℃ обол.2</v>
      </c>
      <c r="U5" s="22" t="str">
        <f t="shared" si="0"/>
        <v>Мин. (голая) - 105℃ обол.3</v>
      </c>
      <c r="V5" s="17"/>
      <c r="W5" s="17"/>
      <c r="AB5" s="37"/>
    </row>
    <row r="6" spans="1:38" ht="24.95" customHeight="1">
      <c r="A6" s="39" t="s">
        <v>294</v>
      </c>
      <c r="B6" s="39" t="s">
        <v>295</v>
      </c>
      <c r="C6" s="39" t="s">
        <v>296</v>
      </c>
      <c r="D6" s="39" t="s">
        <v>297</v>
      </c>
      <c r="E6" s="39" t="s">
        <v>298</v>
      </c>
      <c r="F6" s="39" t="s">
        <v>299</v>
      </c>
      <c r="G6" s="39" t="s">
        <v>300</v>
      </c>
      <c r="H6" s="39" t="s">
        <v>301</v>
      </c>
      <c r="I6" s="39" t="s">
        <v>302</v>
      </c>
      <c r="J6" s="39" t="s">
        <v>303</v>
      </c>
      <c r="K6" s="39" t="s">
        <v>304</v>
      </c>
      <c r="L6" s="39" t="s">
        <v>335</v>
      </c>
      <c r="M6" s="39" t="s">
        <v>281</v>
      </c>
      <c r="N6" s="39" t="s">
        <v>305</v>
      </c>
      <c r="O6" s="39" t="s">
        <v>306</v>
      </c>
      <c r="P6" s="39" t="s">
        <v>307</v>
      </c>
      <c r="Q6" s="39" t="s">
        <v>308</v>
      </c>
      <c r="R6" s="39" t="s">
        <v>309</v>
      </c>
      <c r="S6" s="39" t="s">
        <v>310</v>
      </c>
      <c r="T6" s="39" t="s">
        <v>311</v>
      </c>
      <c r="U6" s="39" t="s">
        <v>312</v>
      </c>
      <c r="V6" s="39" t="s">
        <v>313</v>
      </c>
      <c r="W6" s="39" t="s">
        <v>314</v>
      </c>
    </row>
    <row r="7" spans="1:38" ht="99.95" customHeight="1">
      <c r="A7" s="31">
        <v>1</v>
      </c>
      <c r="B7" s="12">
        <v>1</v>
      </c>
      <c r="C7" s="9"/>
      <c r="D7" s="9" t="s">
        <v>61</v>
      </c>
      <c r="E7" s="11" t="s">
        <v>62</v>
      </c>
      <c r="F7" s="11" t="s">
        <v>63</v>
      </c>
      <c r="G7" s="11" t="s">
        <v>64</v>
      </c>
      <c r="H7" s="11" t="s">
        <v>65</v>
      </c>
      <c r="I7" s="11" t="s">
        <v>17</v>
      </c>
      <c r="J7" s="11" t="s">
        <v>17</v>
      </c>
      <c r="K7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проводскрытов трубев термоизолирующих стенах--</v>
      </c>
      <c r="L7" s="11" t="str">
        <f>Таблица1[[#This Row],[Ст.5]]&amp;Таблица1[[#This Row],[Ст.6]]&amp;Таблица1[[#This Row],[Ст.7]]&amp;Таблица1[[#This Row],[Ст.8]]</f>
        <v>проводскрытов трубев термоизолирующих стенах</v>
      </c>
      <c r="M7" s="10" t="s">
        <v>60</v>
      </c>
      <c r="N7" s="16" t="s">
        <v>235</v>
      </c>
      <c r="O7" s="16" t="s">
        <v>236</v>
      </c>
      <c r="P7" s="16" t="s">
        <v>237</v>
      </c>
      <c r="Q7" s="16" t="s">
        <v>238</v>
      </c>
      <c r="R7" s="16" t="s">
        <v>17</v>
      </c>
      <c r="S7" s="16" t="s">
        <v>17</v>
      </c>
      <c r="T7" s="16" t="s">
        <v>17</v>
      </c>
      <c r="U7" s="16" t="s">
        <v>17</v>
      </c>
      <c r="V7" s="20" t="s">
        <v>240</v>
      </c>
      <c r="W7" s="23" t="s">
        <v>243</v>
      </c>
      <c r="AB7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проводскрытов трубев термоизолирующих стенах--</v>
      </c>
      <c r="AC7" s="84"/>
      <c r="AD7" s="84"/>
      <c r="AE7" s="84"/>
      <c r="AF7" s="84"/>
      <c r="AG7" s="84"/>
      <c r="AH7" s="84"/>
      <c r="AI7" s="84"/>
      <c r="AJ7" s="84"/>
      <c r="AK7" s="84"/>
      <c r="AL7" s="84"/>
    </row>
    <row r="8" spans="1:38" ht="99.95" customHeight="1">
      <c r="A8" s="31">
        <v>2</v>
      </c>
      <c r="B8" s="12">
        <v>1</v>
      </c>
      <c r="C8" s="11"/>
      <c r="D8" s="11" t="s">
        <v>66</v>
      </c>
      <c r="E8" s="11" t="s">
        <v>67</v>
      </c>
      <c r="F8" s="11" t="s">
        <v>63</v>
      </c>
      <c r="G8" s="11" t="s">
        <v>64</v>
      </c>
      <c r="H8" s="11" t="s">
        <v>65</v>
      </c>
      <c r="I8" s="11" t="s">
        <v>17</v>
      </c>
      <c r="J8" s="11" t="s">
        <v>17</v>
      </c>
      <c r="K8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одножильныйскрытов трубев термоизолирующих стенах--</v>
      </c>
      <c r="L8" s="11" t="str">
        <f>Таблица1[[#This Row],[Ст.5]]&amp;Таблица1[[#This Row],[Ст.6]]&amp;Таблица1[[#This Row],[Ст.7]]&amp;Таблица1[[#This Row],[Ст.8]]</f>
        <v>кабель одножильныйскрытов трубев термоизолирующих стенах</v>
      </c>
      <c r="M8" s="10" t="s">
        <v>60</v>
      </c>
      <c r="N8" s="16" t="s">
        <v>235</v>
      </c>
      <c r="O8" s="16" t="s">
        <v>236</v>
      </c>
      <c r="P8" s="16" t="s">
        <v>237</v>
      </c>
      <c r="Q8" s="16" t="s">
        <v>238</v>
      </c>
      <c r="R8" s="16" t="s">
        <v>17</v>
      </c>
      <c r="S8" s="16" t="s">
        <v>17</v>
      </c>
      <c r="T8" s="16" t="s">
        <v>17</v>
      </c>
      <c r="U8" s="16" t="s">
        <v>17</v>
      </c>
      <c r="V8" s="20" t="s">
        <v>240</v>
      </c>
      <c r="W8" s="23" t="s">
        <v>243</v>
      </c>
      <c r="AB8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одножильныйскрытов трубев термоизолирующих стенах--</v>
      </c>
      <c r="AC8" s="84"/>
      <c r="AD8" s="84"/>
      <c r="AE8" s="84"/>
      <c r="AF8" s="84"/>
      <c r="AG8" s="84"/>
      <c r="AH8" s="84"/>
      <c r="AI8" s="84"/>
      <c r="AJ8" s="84"/>
      <c r="AK8" s="84"/>
      <c r="AL8" s="84"/>
    </row>
    <row r="9" spans="1:38" ht="99.95" customHeight="1">
      <c r="A9" s="31">
        <v>3</v>
      </c>
      <c r="B9" s="12">
        <v>2</v>
      </c>
      <c r="C9" s="11"/>
      <c r="D9" s="11" t="s">
        <v>69</v>
      </c>
      <c r="E9" s="11" t="s">
        <v>70</v>
      </c>
      <c r="F9" s="11" t="s">
        <v>63</v>
      </c>
      <c r="G9" s="11" t="s">
        <v>64</v>
      </c>
      <c r="H9" s="11" t="s">
        <v>65</v>
      </c>
      <c r="I9" s="11" t="s">
        <v>17</v>
      </c>
      <c r="J9" s="11" t="s">
        <v>17</v>
      </c>
      <c r="K9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многожильныйскрытов трубев термоизолирующих стенах--</v>
      </c>
      <c r="L9" s="11" t="str">
        <f>Таблица1[[#This Row],[Ст.5]]&amp;Таблица1[[#This Row],[Ст.6]]&amp;Таблица1[[#This Row],[Ст.7]]&amp;Таблица1[[#This Row],[Ст.8]]</f>
        <v>кабель многожильныйскрытов трубев термоизолирующих стенах</v>
      </c>
      <c r="M9" s="10" t="s">
        <v>68</v>
      </c>
      <c r="N9" s="16" t="s">
        <v>244</v>
      </c>
      <c r="O9" s="16" t="s">
        <v>245</v>
      </c>
      <c r="P9" s="16" t="s">
        <v>246</v>
      </c>
      <c r="Q9" s="16" t="s">
        <v>247</v>
      </c>
      <c r="R9" s="16" t="s">
        <v>17</v>
      </c>
      <c r="S9" s="16" t="s">
        <v>17</v>
      </c>
      <c r="T9" s="16" t="s">
        <v>17</v>
      </c>
      <c r="U9" s="16" t="s">
        <v>17</v>
      </c>
      <c r="V9" s="20" t="s">
        <v>240</v>
      </c>
      <c r="W9" s="23" t="s">
        <v>243</v>
      </c>
      <c r="AB9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многожильныйскрытов трубев термоизолирующих стенах--</v>
      </c>
      <c r="AC9" s="84"/>
      <c r="AD9" s="84"/>
      <c r="AE9" s="84"/>
      <c r="AF9" s="84"/>
      <c r="AG9" s="84"/>
      <c r="AH9" s="84"/>
      <c r="AI9" s="84"/>
      <c r="AJ9" s="84"/>
      <c r="AK9" s="84"/>
      <c r="AL9" s="84"/>
    </row>
    <row r="10" spans="1:38" ht="99.95" customHeight="1">
      <c r="A10" s="31">
        <v>4</v>
      </c>
      <c r="B10" s="12">
        <v>3</v>
      </c>
      <c r="C10" s="9"/>
      <c r="D10" s="9" t="s">
        <v>278</v>
      </c>
      <c r="E10" s="11" t="s">
        <v>70</v>
      </c>
      <c r="F10" s="11" t="s">
        <v>63</v>
      </c>
      <c r="G10" s="11" t="s">
        <v>71</v>
      </c>
      <c r="H10" s="11" t="s">
        <v>166</v>
      </c>
      <c r="I10" s="11" t="s">
        <v>17</v>
      </c>
      <c r="J10" s="11" t="s">
        <v>17</v>
      </c>
      <c r="K10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многожильныйскрытобез защитызамоноличено в кладке (бетоне)--</v>
      </c>
      <c r="L10" s="11" t="str">
        <f>Таблица1[[#This Row],[Ст.5]]&amp;Таблица1[[#This Row],[Ст.6]]&amp;Таблица1[[#This Row],[Ст.7]]&amp;Таблица1[[#This Row],[Ст.8]]</f>
        <v>кабель многожильныйскрытобез защитызамоноличено в кладке (бетоне)</v>
      </c>
      <c r="M10" s="10" t="s">
        <v>60</v>
      </c>
      <c r="N10" s="16" t="s">
        <v>235</v>
      </c>
      <c r="O10" s="16" t="s">
        <v>236</v>
      </c>
      <c r="P10" s="16" t="s">
        <v>237</v>
      </c>
      <c r="Q10" s="16" t="s">
        <v>238</v>
      </c>
      <c r="R10" s="16" t="s">
        <v>17</v>
      </c>
      <c r="S10" s="16" t="s">
        <v>17</v>
      </c>
      <c r="T10" s="16" t="s">
        <v>17</v>
      </c>
      <c r="U10" s="16" t="s">
        <v>17</v>
      </c>
      <c r="V10" s="20" t="s">
        <v>240</v>
      </c>
      <c r="W10" s="23" t="s">
        <v>243</v>
      </c>
      <c r="AB10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многожильныйскрытобез защитызамоноличено в кладке (бетоне)--</v>
      </c>
      <c r="AC10" s="84"/>
      <c r="AD10" s="84"/>
      <c r="AE10" s="84"/>
      <c r="AF10" s="84"/>
      <c r="AG10" s="84"/>
      <c r="AH10" s="84"/>
      <c r="AI10" s="84"/>
      <c r="AJ10" s="84"/>
      <c r="AK10" s="84"/>
      <c r="AL10" s="84"/>
    </row>
    <row r="11" spans="1:38" ht="99.95" customHeight="1">
      <c r="A11" s="31">
        <v>5</v>
      </c>
      <c r="B11" s="12">
        <v>4</v>
      </c>
      <c r="C11" s="9"/>
      <c r="D11" s="9" t="s">
        <v>73</v>
      </c>
      <c r="E11" s="11" t="s">
        <v>62</v>
      </c>
      <c r="F11" s="11" t="s">
        <v>74</v>
      </c>
      <c r="G11" s="11" t="s">
        <v>64</v>
      </c>
      <c r="H11" s="11" t="s">
        <v>75</v>
      </c>
      <c r="I11" s="11" t="s">
        <v>76</v>
      </c>
      <c r="J11" s="11" t="s">
        <v>77</v>
      </c>
      <c r="K11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проводоткрытов трубепо стенам или поверхностямH &lt; 0,3DeDe - диаметр трубы, H - расстояние между трубой и поверхностью</v>
      </c>
      <c r="L11" s="11" t="str">
        <f>Таблица1[[#This Row],[Ст.5]]&amp;Таблица1[[#This Row],[Ст.6]]&amp;Таблица1[[#This Row],[Ст.7]]&amp;Таблица1[[#This Row],[Ст.8]]</f>
        <v>проводоткрытов трубепо стенам или поверхностям</v>
      </c>
      <c r="M11" s="10" t="s">
        <v>72</v>
      </c>
      <c r="N11" s="16" t="s">
        <v>248</v>
      </c>
      <c r="O11" s="16" t="s">
        <v>249</v>
      </c>
      <c r="P11" s="16" t="s">
        <v>250</v>
      </c>
      <c r="Q11" s="16" t="s">
        <v>251</v>
      </c>
      <c r="R11" s="16" t="s">
        <v>17</v>
      </c>
      <c r="S11" s="16" t="s">
        <v>17</v>
      </c>
      <c r="T11" s="16" t="s">
        <v>17</v>
      </c>
      <c r="U11" s="16" t="s">
        <v>17</v>
      </c>
      <c r="V11" s="20" t="s">
        <v>240</v>
      </c>
      <c r="W11" s="23" t="s">
        <v>243</v>
      </c>
      <c r="AB11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проводоткрытов трубепо стенам или поверхностямH &lt; 0,3DeDe - диаметр трубы, H - расстояние между трубой и поверхностью</v>
      </c>
      <c r="AC11" s="84"/>
      <c r="AD11" s="84"/>
      <c r="AE11" s="84"/>
      <c r="AF11" s="84"/>
      <c r="AG11" s="84"/>
      <c r="AH11" s="84"/>
      <c r="AI11" s="84"/>
      <c r="AJ11" s="84"/>
      <c r="AK11" s="84"/>
      <c r="AL11" s="84"/>
    </row>
    <row r="12" spans="1:38" ht="99.95" customHeight="1">
      <c r="A12" s="31">
        <v>6</v>
      </c>
      <c r="B12" s="12">
        <v>4</v>
      </c>
      <c r="C12" s="9"/>
      <c r="D12" s="9" t="s">
        <v>78</v>
      </c>
      <c r="E12" s="11" t="s">
        <v>67</v>
      </c>
      <c r="F12" s="11" t="s">
        <v>74</v>
      </c>
      <c r="G12" s="11" t="s">
        <v>64</v>
      </c>
      <c r="H12" s="11" t="s">
        <v>75</v>
      </c>
      <c r="I12" s="11" t="s">
        <v>76</v>
      </c>
      <c r="J12" s="11" t="s">
        <v>77</v>
      </c>
      <c r="K12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одножильныйоткрытов трубепо стенам или поверхностямH &lt; 0,3DeDe - диаметр трубы, H - расстояние между трубой и поверхностью</v>
      </c>
      <c r="L12" s="11" t="str">
        <f>Таблица1[[#This Row],[Ст.5]]&amp;Таблица1[[#This Row],[Ст.6]]&amp;Таблица1[[#This Row],[Ст.7]]&amp;Таблица1[[#This Row],[Ст.8]]</f>
        <v>кабель одножильныйоткрытов трубепо стенам или поверхностям</v>
      </c>
      <c r="M12" s="10" t="s">
        <v>72</v>
      </c>
      <c r="N12" s="16" t="s">
        <v>248</v>
      </c>
      <c r="O12" s="16" t="s">
        <v>249</v>
      </c>
      <c r="P12" s="16" t="s">
        <v>250</v>
      </c>
      <c r="Q12" s="16" t="s">
        <v>251</v>
      </c>
      <c r="R12" s="16" t="s">
        <v>17</v>
      </c>
      <c r="S12" s="16" t="s">
        <v>17</v>
      </c>
      <c r="T12" s="16" t="s">
        <v>17</v>
      </c>
      <c r="U12" s="16" t="s">
        <v>17</v>
      </c>
      <c r="V12" s="20" t="s">
        <v>240</v>
      </c>
      <c r="W12" s="23" t="s">
        <v>243</v>
      </c>
      <c r="AB12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одножильныйоткрытов трубепо стенам или поверхностямH &lt; 0,3DeDe - диаметр трубы, H - расстояние между трубой и поверхностью</v>
      </c>
      <c r="AC12" s="84"/>
      <c r="AD12" s="84"/>
      <c r="AE12" s="84"/>
      <c r="AF12" s="84"/>
      <c r="AG12" s="84"/>
      <c r="AH12" s="84"/>
      <c r="AI12" s="84"/>
      <c r="AJ12" s="84"/>
      <c r="AK12" s="84"/>
      <c r="AL12" s="84"/>
    </row>
    <row r="13" spans="1:38" ht="99.95" customHeight="1">
      <c r="A13" s="31">
        <v>7</v>
      </c>
      <c r="B13" s="12">
        <v>5</v>
      </c>
      <c r="C13" s="9"/>
      <c r="D13" s="9" t="s">
        <v>80</v>
      </c>
      <c r="E13" s="11" t="s">
        <v>70</v>
      </c>
      <c r="F13" s="11" t="s">
        <v>74</v>
      </c>
      <c r="G13" s="11" t="s">
        <v>64</v>
      </c>
      <c r="H13" s="11" t="s">
        <v>75</v>
      </c>
      <c r="I13" s="11" t="s">
        <v>76</v>
      </c>
      <c r="J13" s="11" t="s">
        <v>77</v>
      </c>
      <c r="K13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многожильныйоткрытов трубепо стенам или поверхностямH &lt; 0,3DeDe - диаметр трубы, H - расстояние между трубой и поверхностью</v>
      </c>
      <c r="L13" s="11" t="str">
        <f>Таблица1[[#This Row],[Ст.5]]&amp;Таблица1[[#This Row],[Ст.6]]&amp;Таблица1[[#This Row],[Ст.7]]&amp;Таблица1[[#This Row],[Ст.8]]</f>
        <v>кабель многожильныйоткрытов трубепо стенам или поверхностям</v>
      </c>
      <c r="M13" s="10" t="s">
        <v>79</v>
      </c>
      <c r="N13" s="16" t="s">
        <v>252</v>
      </c>
      <c r="O13" s="16" t="s">
        <v>260</v>
      </c>
      <c r="P13" s="16" t="s">
        <v>261</v>
      </c>
      <c r="Q13" s="16" t="s">
        <v>262</v>
      </c>
      <c r="R13" s="16" t="s">
        <v>17</v>
      </c>
      <c r="S13" s="16" t="s">
        <v>17</v>
      </c>
      <c r="T13" s="16" t="s">
        <v>17</v>
      </c>
      <c r="U13" s="16" t="s">
        <v>17</v>
      </c>
      <c r="V13" s="20" t="s">
        <v>240</v>
      </c>
      <c r="W13" s="23" t="s">
        <v>243</v>
      </c>
      <c r="AB13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многожильныйоткрытов трубепо стенам или поверхностямH &lt; 0,3DeDe - диаметр трубы, H - расстояние между трубой и поверхностью</v>
      </c>
      <c r="AC13" s="84"/>
      <c r="AD13" s="84"/>
      <c r="AE13" s="84"/>
      <c r="AF13" s="84"/>
      <c r="AG13" s="84"/>
      <c r="AH13" s="84"/>
      <c r="AI13" s="84"/>
      <c r="AJ13" s="84"/>
      <c r="AK13" s="84"/>
      <c r="AL13" s="84"/>
    </row>
    <row r="14" spans="1:38" ht="99.95" customHeight="1">
      <c r="A14" s="31">
        <v>8</v>
      </c>
      <c r="B14" s="12" t="s">
        <v>81</v>
      </c>
      <c r="C14" s="9"/>
      <c r="D14" s="9" t="s">
        <v>82</v>
      </c>
      <c r="E14" s="11" t="s">
        <v>62</v>
      </c>
      <c r="F14" s="11" t="s">
        <v>74</v>
      </c>
      <c r="G14" s="11" t="s">
        <v>83</v>
      </c>
      <c r="H14" s="11" t="s">
        <v>84</v>
      </c>
      <c r="I14" s="11" t="s">
        <v>17</v>
      </c>
      <c r="J14" s="11" t="s">
        <v>17</v>
      </c>
      <c r="K14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проводоткрытов коробепо стенам--</v>
      </c>
      <c r="L14" s="11" t="str">
        <f>Таблица1[[#This Row],[Ст.5]]&amp;Таблица1[[#This Row],[Ст.6]]&amp;Таблица1[[#This Row],[Ст.7]]&amp;Таблица1[[#This Row],[Ст.8]]</f>
        <v>проводоткрытов коробепо стенам</v>
      </c>
      <c r="M14" s="10" t="s">
        <v>72</v>
      </c>
      <c r="N14" s="16" t="s">
        <v>248</v>
      </c>
      <c r="O14" s="16" t="s">
        <v>249</v>
      </c>
      <c r="P14" s="16" t="s">
        <v>250</v>
      </c>
      <c r="Q14" s="16" t="s">
        <v>251</v>
      </c>
      <c r="R14" s="16" t="s">
        <v>17</v>
      </c>
      <c r="S14" s="16" t="s">
        <v>17</v>
      </c>
      <c r="T14" s="16" t="s">
        <v>17</v>
      </c>
      <c r="U14" s="16" t="s">
        <v>17</v>
      </c>
      <c r="V14" s="20" t="s">
        <v>240</v>
      </c>
      <c r="W14" s="23" t="s">
        <v>243</v>
      </c>
      <c r="AB14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проводоткрытов коробепо стенам--</v>
      </c>
      <c r="AC14" s="84"/>
      <c r="AD14" s="84"/>
      <c r="AE14" s="84"/>
      <c r="AF14" s="84"/>
      <c r="AG14" s="84"/>
      <c r="AH14" s="84"/>
      <c r="AI14" s="84"/>
      <c r="AJ14" s="84"/>
      <c r="AK14" s="84"/>
      <c r="AL14" s="84"/>
    </row>
    <row r="15" spans="1:38" ht="99.95" customHeight="1">
      <c r="A15" s="31">
        <v>9</v>
      </c>
      <c r="B15" s="12" t="s">
        <v>81</v>
      </c>
      <c r="C15" s="9"/>
      <c r="D15" s="9" t="s">
        <v>85</v>
      </c>
      <c r="E15" s="11" t="s">
        <v>67</v>
      </c>
      <c r="F15" s="11" t="s">
        <v>74</v>
      </c>
      <c r="G15" s="11" t="s">
        <v>83</v>
      </c>
      <c r="H15" s="11" t="s">
        <v>84</v>
      </c>
      <c r="I15" s="11" t="s">
        <v>17</v>
      </c>
      <c r="J15" s="11" t="s">
        <v>17</v>
      </c>
      <c r="K15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одножильныйоткрытов коробепо стенам--</v>
      </c>
      <c r="L15" s="11" t="str">
        <f>Таблица1[[#This Row],[Ст.5]]&amp;Таблица1[[#This Row],[Ст.6]]&amp;Таблица1[[#This Row],[Ст.7]]&amp;Таблица1[[#This Row],[Ст.8]]</f>
        <v>кабель одножильныйоткрытов коробепо стенам</v>
      </c>
      <c r="M15" s="10" t="s">
        <v>72</v>
      </c>
      <c r="N15" s="16" t="s">
        <v>248</v>
      </c>
      <c r="O15" s="16" t="s">
        <v>249</v>
      </c>
      <c r="P15" s="16" t="s">
        <v>250</v>
      </c>
      <c r="Q15" s="16" t="s">
        <v>251</v>
      </c>
      <c r="R15" s="16" t="s">
        <v>17</v>
      </c>
      <c r="S15" s="16" t="s">
        <v>17</v>
      </c>
      <c r="T15" s="16" t="s">
        <v>17</v>
      </c>
      <c r="U15" s="16" t="s">
        <v>17</v>
      </c>
      <c r="V15" s="20" t="s">
        <v>240</v>
      </c>
      <c r="W15" s="23" t="s">
        <v>243</v>
      </c>
      <c r="AB15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одножильныйоткрытов коробепо стенам--</v>
      </c>
      <c r="AC15" s="84"/>
      <c r="AD15" s="84"/>
      <c r="AE15" s="84"/>
      <c r="AF15" s="84"/>
      <c r="AG15" s="84"/>
      <c r="AH15" s="84"/>
      <c r="AI15" s="84"/>
      <c r="AJ15" s="84"/>
      <c r="AK15" s="84"/>
      <c r="AL15" s="84"/>
    </row>
    <row r="16" spans="1:38" ht="99.95" customHeight="1">
      <c r="A16" s="31">
        <v>10</v>
      </c>
      <c r="B16" s="12" t="s">
        <v>86</v>
      </c>
      <c r="C16" s="9"/>
      <c r="D16" s="9" t="s">
        <v>87</v>
      </c>
      <c r="E16" s="11" t="s">
        <v>70</v>
      </c>
      <c r="F16" s="11" t="s">
        <v>74</v>
      </c>
      <c r="G16" s="11" t="s">
        <v>83</v>
      </c>
      <c r="H16" s="11" t="s">
        <v>84</v>
      </c>
      <c r="I16" s="11" t="s">
        <v>17</v>
      </c>
      <c r="J16" s="11" t="s">
        <v>17</v>
      </c>
      <c r="K16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многожильныйоткрытов коробепо стенам--</v>
      </c>
      <c r="L16" s="11" t="str">
        <f>Таблица1[[#This Row],[Ст.5]]&amp;Таблица1[[#This Row],[Ст.6]]&amp;Таблица1[[#This Row],[Ст.7]]&amp;Таблица1[[#This Row],[Ст.8]]</f>
        <v>кабель многожильныйоткрытов коробепо стенам</v>
      </c>
      <c r="M16" s="10" t="s">
        <v>79</v>
      </c>
      <c r="N16" s="16" t="s">
        <v>252</v>
      </c>
      <c r="O16" s="16" t="s">
        <v>260</v>
      </c>
      <c r="P16" s="16" t="s">
        <v>261</v>
      </c>
      <c r="Q16" s="16" t="s">
        <v>262</v>
      </c>
      <c r="R16" s="16" t="s">
        <v>17</v>
      </c>
      <c r="S16" s="16" t="s">
        <v>17</v>
      </c>
      <c r="T16" s="16" t="s">
        <v>17</v>
      </c>
      <c r="U16" s="16" t="s">
        <v>17</v>
      </c>
      <c r="V16" s="20" t="s">
        <v>240</v>
      </c>
      <c r="W16" s="23" t="s">
        <v>243</v>
      </c>
      <c r="AB16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многожильныйоткрытов коробепо стенам--</v>
      </c>
      <c r="AC16" s="84"/>
      <c r="AD16" s="84"/>
      <c r="AE16" s="84"/>
      <c r="AF16" s="84"/>
      <c r="AG16" s="84"/>
      <c r="AH16" s="84"/>
      <c r="AI16" s="84"/>
      <c r="AJ16" s="84"/>
      <c r="AK16" s="84"/>
      <c r="AL16" s="84"/>
    </row>
    <row r="17" spans="1:38" ht="99.95" customHeight="1">
      <c r="A17" s="31">
        <v>11</v>
      </c>
      <c r="B17" s="12">
        <v>10</v>
      </c>
      <c r="C17" s="9"/>
      <c r="D17" s="9" t="s">
        <v>88</v>
      </c>
      <c r="E17" s="11" t="s">
        <v>62</v>
      </c>
      <c r="F17" s="11" t="s">
        <v>74</v>
      </c>
      <c r="G17" s="11" t="s">
        <v>83</v>
      </c>
      <c r="H17" s="11" t="s">
        <v>89</v>
      </c>
      <c r="I17" s="11" t="s">
        <v>17</v>
      </c>
      <c r="J17" s="11" t="s">
        <v>17</v>
      </c>
      <c r="K17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проводоткрытов коробев подвешенных коробах--</v>
      </c>
      <c r="L17" s="11" t="str">
        <f>Таблица1[[#This Row],[Ст.5]]&amp;Таблица1[[#This Row],[Ст.6]]&amp;Таблица1[[#This Row],[Ст.7]]&amp;Таблица1[[#This Row],[Ст.8]]</f>
        <v>проводоткрытов коробев подвешенных коробах</v>
      </c>
      <c r="M17" s="10" t="s">
        <v>72</v>
      </c>
      <c r="N17" s="16" t="s">
        <v>248</v>
      </c>
      <c r="O17" s="16" t="s">
        <v>249</v>
      </c>
      <c r="P17" s="16" t="s">
        <v>250</v>
      </c>
      <c r="Q17" s="16" t="s">
        <v>251</v>
      </c>
      <c r="R17" s="16" t="s">
        <v>17</v>
      </c>
      <c r="S17" s="16" t="s">
        <v>17</v>
      </c>
      <c r="T17" s="16" t="s">
        <v>17</v>
      </c>
      <c r="U17" s="16" t="s">
        <v>17</v>
      </c>
      <c r="V17" s="20" t="s">
        <v>240</v>
      </c>
      <c r="W17" s="23" t="s">
        <v>243</v>
      </c>
      <c r="AB17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проводоткрытов коробев подвешенных коробах--</v>
      </c>
      <c r="AC17" s="84"/>
      <c r="AD17" s="84"/>
      <c r="AE17" s="84"/>
      <c r="AF17" s="84"/>
      <c r="AG17" s="84"/>
      <c r="AH17" s="84"/>
      <c r="AI17" s="84"/>
      <c r="AJ17" s="84"/>
      <c r="AK17" s="84"/>
      <c r="AL17" s="84"/>
    </row>
    <row r="18" spans="1:38" ht="99.95" customHeight="1">
      <c r="A18" s="31">
        <v>12</v>
      </c>
      <c r="B18" s="12">
        <v>10</v>
      </c>
      <c r="C18" s="9"/>
      <c r="D18" s="9" t="s">
        <v>90</v>
      </c>
      <c r="E18" s="11" t="s">
        <v>67</v>
      </c>
      <c r="F18" s="11" t="s">
        <v>74</v>
      </c>
      <c r="G18" s="11" t="s">
        <v>83</v>
      </c>
      <c r="H18" s="11" t="s">
        <v>89</v>
      </c>
      <c r="I18" s="11" t="s">
        <v>17</v>
      </c>
      <c r="J18" s="11" t="s">
        <v>17</v>
      </c>
      <c r="K18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одножильныйоткрытов коробев подвешенных коробах--</v>
      </c>
      <c r="L18" s="11" t="str">
        <f>Таблица1[[#This Row],[Ст.5]]&amp;Таблица1[[#This Row],[Ст.6]]&amp;Таблица1[[#This Row],[Ст.7]]&amp;Таблица1[[#This Row],[Ст.8]]</f>
        <v>кабель одножильныйоткрытов коробев подвешенных коробах</v>
      </c>
      <c r="M18" s="10" t="s">
        <v>72</v>
      </c>
      <c r="N18" s="16" t="s">
        <v>248</v>
      </c>
      <c r="O18" s="16" t="s">
        <v>249</v>
      </c>
      <c r="P18" s="16" t="s">
        <v>250</v>
      </c>
      <c r="Q18" s="16" t="s">
        <v>251</v>
      </c>
      <c r="R18" s="16" t="s">
        <v>17</v>
      </c>
      <c r="S18" s="16" t="s">
        <v>17</v>
      </c>
      <c r="T18" s="16" t="s">
        <v>17</v>
      </c>
      <c r="U18" s="16" t="s">
        <v>17</v>
      </c>
      <c r="V18" s="20" t="s">
        <v>240</v>
      </c>
      <c r="W18" s="23" t="s">
        <v>243</v>
      </c>
      <c r="AB18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одножильныйоткрытов коробев подвешенных коробах--</v>
      </c>
      <c r="AC18" s="84"/>
      <c r="AD18" s="84"/>
      <c r="AE18" s="84"/>
      <c r="AF18" s="84"/>
      <c r="AG18" s="84"/>
      <c r="AH18" s="84"/>
      <c r="AI18" s="84"/>
      <c r="AJ18" s="84"/>
      <c r="AK18" s="84"/>
      <c r="AL18" s="84"/>
    </row>
    <row r="19" spans="1:38" ht="99.95" customHeight="1">
      <c r="A19" s="31">
        <v>13</v>
      </c>
      <c r="B19" s="12">
        <v>11</v>
      </c>
      <c r="C19" s="9"/>
      <c r="D19" s="9" t="s">
        <v>91</v>
      </c>
      <c r="E19" s="11" t="s">
        <v>70</v>
      </c>
      <c r="F19" s="11" t="s">
        <v>74</v>
      </c>
      <c r="G19" s="11" t="s">
        <v>83</v>
      </c>
      <c r="H19" s="11" t="s">
        <v>89</v>
      </c>
      <c r="I19" s="11" t="s">
        <v>17</v>
      </c>
      <c r="J19" s="11" t="s">
        <v>17</v>
      </c>
      <c r="K19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многожильныйоткрытов коробев подвешенных коробах--</v>
      </c>
      <c r="L19" s="11" t="str">
        <f>Таблица1[[#This Row],[Ст.5]]&amp;Таблица1[[#This Row],[Ст.6]]&amp;Таблица1[[#This Row],[Ст.7]]&amp;Таблица1[[#This Row],[Ст.8]]</f>
        <v>кабель многожильныйоткрытов коробев подвешенных коробах</v>
      </c>
      <c r="M19" s="10" t="s">
        <v>79</v>
      </c>
      <c r="N19" s="16" t="s">
        <v>252</v>
      </c>
      <c r="O19" s="16" t="s">
        <v>260</v>
      </c>
      <c r="P19" s="16" t="s">
        <v>261</v>
      </c>
      <c r="Q19" s="16" t="s">
        <v>262</v>
      </c>
      <c r="R19" s="16" t="s">
        <v>17</v>
      </c>
      <c r="S19" s="16" t="s">
        <v>17</v>
      </c>
      <c r="T19" s="16" t="s">
        <v>17</v>
      </c>
      <c r="U19" s="16" t="s">
        <v>17</v>
      </c>
      <c r="V19" s="20" t="s">
        <v>240</v>
      </c>
      <c r="W19" s="23" t="s">
        <v>243</v>
      </c>
      <c r="AB19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многожильныйоткрытов коробев подвешенных коробах--</v>
      </c>
      <c r="AC19" s="84"/>
      <c r="AD19" s="84"/>
      <c r="AE19" s="84"/>
      <c r="AF19" s="84"/>
      <c r="AG19" s="84"/>
      <c r="AH19" s="84"/>
      <c r="AI19" s="84"/>
      <c r="AJ19" s="84"/>
      <c r="AK19" s="84"/>
      <c r="AL19" s="84"/>
    </row>
    <row r="20" spans="1:38" ht="99.95" customHeight="1">
      <c r="A20" s="31">
        <v>14</v>
      </c>
      <c r="B20" s="12">
        <v>12</v>
      </c>
      <c r="C20" s="9"/>
      <c r="D20" s="9" t="s">
        <v>92</v>
      </c>
      <c r="E20" s="11" t="s">
        <v>62</v>
      </c>
      <c r="F20" s="11" t="s">
        <v>74</v>
      </c>
      <c r="G20" s="11" t="s">
        <v>93</v>
      </c>
      <c r="H20" s="11" t="s">
        <v>75</v>
      </c>
      <c r="I20" s="11" t="s">
        <v>17</v>
      </c>
      <c r="J20" s="11" t="s">
        <v>17</v>
      </c>
      <c r="K20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проводоткрытов молдинге (плинтусе)по стенам или поверхностям--</v>
      </c>
      <c r="L20" s="11" t="str">
        <f>Таблица1[[#This Row],[Ст.5]]&amp;Таблица1[[#This Row],[Ст.6]]&amp;Таблица1[[#This Row],[Ст.7]]&amp;Таблица1[[#This Row],[Ст.8]]</f>
        <v>проводоткрытов молдинге (плинтусе)по стенам или поверхностям</v>
      </c>
      <c r="M20" s="10" t="s">
        <v>60</v>
      </c>
      <c r="N20" s="16" t="s">
        <v>235</v>
      </c>
      <c r="O20" s="16" t="s">
        <v>236</v>
      </c>
      <c r="P20" s="16" t="s">
        <v>237</v>
      </c>
      <c r="Q20" s="16" t="s">
        <v>238</v>
      </c>
      <c r="R20" s="16" t="s">
        <v>17</v>
      </c>
      <c r="S20" s="16" t="s">
        <v>17</v>
      </c>
      <c r="T20" s="16" t="s">
        <v>17</v>
      </c>
      <c r="U20" s="16" t="s">
        <v>17</v>
      </c>
      <c r="V20" s="20" t="s">
        <v>240</v>
      </c>
      <c r="W20" s="23" t="s">
        <v>243</v>
      </c>
      <c r="AB20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проводоткрытов молдинге (плинтусе)по стенам или поверхностям--</v>
      </c>
      <c r="AC20" s="84"/>
      <c r="AD20" s="84"/>
      <c r="AE20" s="84"/>
      <c r="AF20" s="84"/>
      <c r="AG20" s="84"/>
      <c r="AH20" s="84"/>
      <c r="AI20" s="84"/>
      <c r="AJ20" s="84"/>
      <c r="AK20" s="84"/>
      <c r="AL20" s="84"/>
    </row>
    <row r="21" spans="1:38" ht="99.95" customHeight="1">
      <c r="A21" s="31">
        <v>15</v>
      </c>
      <c r="B21" s="12">
        <v>12</v>
      </c>
      <c r="C21" s="9"/>
      <c r="D21" s="9" t="s">
        <v>94</v>
      </c>
      <c r="E21" s="11" t="s">
        <v>67</v>
      </c>
      <c r="F21" s="11" t="s">
        <v>74</v>
      </c>
      <c r="G21" s="11" t="s">
        <v>93</v>
      </c>
      <c r="H21" s="11" t="s">
        <v>75</v>
      </c>
      <c r="I21" s="11" t="s">
        <v>17</v>
      </c>
      <c r="J21" s="11" t="s">
        <v>17</v>
      </c>
      <c r="K21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одножильныйоткрытов молдинге (плинтусе)по стенам или поверхностям--</v>
      </c>
      <c r="L21" s="11" t="str">
        <f>Таблица1[[#This Row],[Ст.5]]&amp;Таблица1[[#This Row],[Ст.6]]&amp;Таблица1[[#This Row],[Ст.7]]&amp;Таблица1[[#This Row],[Ст.8]]</f>
        <v>кабель одножильныйоткрытов молдинге (плинтусе)по стенам или поверхностям</v>
      </c>
      <c r="M21" s="10" t="s">
        <v>60</v>
      </c>
      <c r="N21" s="16" t="s">
        <v>235</v>
      </c>
      <c r="O21" s="16" t="s">
        <v>236</v>
      </c>
      <c r="P21" s="16" t="s">
        <v>237</v>
      </c>
      <c r="Q21" s="16" t="s">
        <v>238</v>
      </c>
      <c r="R21" s="16" t="s">
        <v>17</v>
      </c>
      <c r="S21" s="16" t="s">
        <v>17</v>
      </c>
      <c r="T21" s="16" t="s">
        <v>17</v>
      </c>
      <c r="U21" s="16" t="s">
        <v>17</v>
      </c>
      <c r="V21" s="20" t="s">
        <v>240</v>
      </c>
      <c r="W21" s="23" t="s">
        <v>243</v>
      </c>
      <c r="AB21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одножильныйоткрытов молдинге (плинтусе)по стенам или поверхностям--</v>
      </c>
      <c r="AC21" s="84"/>
      <c r="AD21" s="84"/>
      <c r="AE21" s="84"/>
      <c r="AF21" s="84"/>
      <c r="AG21" s="84"/>
      <c r="AH21" s="84"/>
      <c r="AI21" s="84"/>
      <c r="AJ21" s="84"/>
      <c r="AK21" s="84"/>
      <c r="AL21" s="84"/>
    </row>
    <row r="22" spans="1:38" ht="99.95" customHeight="1">
      <c r="A22" s="31">
        <v>16</v>
      </c>
      <c r="B22" s="12">
        <v>15</v>
      </c>
      <c r="C22" s="9"/>
      <c r="D22" s="9" t="s">
        <v>95</v>
      </c>
      <c r="E22" s="11" t="s">
        <v>62</v>
      </c>
      <c r="F22" s="11" t="s">
        <v>74</v>
      </c>
      <c r="G22" s="11" t="s">
        <v>64</v>
      </c>
      <c r="H22" s="11" t="s">
        <v>75</v>
      </c>
      <c r="I22" s="11" t="s">
        <v>17</v>
      </c>
      <c r="J22" s="11" t="s">
        <v>17</v>
      </c>
      <c r="K22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проводоткрытов трубепо стенам или поверхностям--</v>
      </c>
      <c r="L22" s="11" t="str">
        <f>Таблица1[[#This Row],[Ст.5]]&amp;Таблица1[[#This Row],[Ст.6]]&amp;Таблица1[[#This Row],[Ст.7]]&amp;Таблица1[[#This Row],[Ст.8]]</f>
        <v>проводоткрытов трубепо стенам или поверхностям</v>
      </c>
      <c r="M22" s="10" t="s">
        <v>60</v>
      </c>
      <c r="N22" s="16" t="s">
        <v>235</v>
      </c>
      <c r="O22" s="16" t="s">
        <v>236</v>
      </c>
      <c r="P22" s="16" t="s">
        <v>237</v>
      </c>
      <c r="Q22" s="16" t="s">
        <v>238</v>
      </c>
      <c r="R22" s="16" t="s">
        <v>17</v>
      </c>
      <c r="S22" s="16" t="s">
        <v>17</v>
      </c>
      <c r="T22" s="16" t="s">
        <v>17</v>
      </c>
      <c r="U22" s="16" t="s">
        <v>17</v>
      </c>
      <c r="V22" s="20" t="s">
        <v>240</v>
      </c>
      <c r="W22" s="23" t="s">
        <v>243</v>
      </c>
      <c r="AB22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проводоткрытов трубепо стенам или поверхностям--</v>
      </c>
      <c r="AC22" s="84"/>
      <c r="AD22" s="84"/>
      <c r="AE22" s="84"/>
      <c r="AF22" s="84"/>
      <c r="AG22" s="84"/>
      <c r="AH22" s="84"/>
      <c r="AI22" s="84"/>
      <c r="AJ22" s="84"/>
      <c r="AK22" s="84"/>
      <c r="AL22" s="84"/>
    </row>
    <row r="23" spans="1:38" ht="99.95" customHeight="1">
      <c r="A23" s="31">
        <v>17</v>
      </c>
      <c r="B23" s="12">
        <v>15</v>
      </c>
      <c r="C23" s="9"/>
      <c r="D23" s="9" t="s">
        <v>96</v>
      </c>
      <c r="E23" s="11" t="s">
        <v>67</v>
      </c>
      <c r="F23" s="11" t="s">
        <v>63</v>
      </c>
      <c r="G23" s="11" t="s">
        <v>71</v>
      </c>
      <c r="H23" s="11" t="s">
        <v>97</v>
      </c>
      <c r="I23" s="11" t="s">
        <v>17</v>
      </c>
      <c r="J23" s="11" t="s">
        <v>17</v>
      </c>
      <c r="K23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одножильныйскрытобез защитыв балках--</v>
      </c>
      <c r="L23" s="11" t="str">
        <f>Таблица1[[#This Row],[Ст.5]]&amp;Таблица1[[#This Row],[Ст.6]]&amp;Таблица1[[#This Row],[Ст.7]]&amp;Таблица1[[#This Row],[Ст.8]]</f>
        <v>кабель одножильныйскрытобез защитыв балках</v>
      </c>
      <c r="M23" s="10" t="s">
        <v>60</v>
      </c>
      <c r="N23" s="16" t="s">
        <v>235</v>
      </c>
      <c r="O23" s="16" t="s">
        <v>236</v>
      </c>
      <c r="P23" s="16" t="s">
        <v>237</v>
      </c>
      <c r="Q23" s="16" t="s">
        <v>238</v>
      </c>
      <c r="R23" s="16" t="s">
        <v>17</v>
      </c>
      <c r="S23" s="16" t="s">
        <v>17</v>
      </c>
      <c r="T23" s="16" t="s">
        <v>17</v>
      </c>
      <c r="U23" s="16" t="s">
        <v>17</v>
      </c>
      <c r="V23" s="20" t="s">
        <v>240</v>
      </c>
      <c r="W23" s="23" t="s">
        <v>243</v>
      </c>
      <c r="AB23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одножильныйскрытобез защитыв балках--</v>
      </c>
      <c r="AC23" s="84"/>
      <c r="AD23" s="84"/>
      <c r="AE23" s="84"/>
      <c r="AF23" s="84"/>
      <c r="AG23" s="84"/>
      <c r="AH23" s="84"/>
      <c r="AI23" s="84"/>
      <c r="AJ23" s="84"/>
      <c r="AK23" s="84"/>
      <c r="AL23" s="84"/>
    </row>
    <row r="24" spans="1:38" ht="99.95" customHeight="1">
      <c r="A24" s="31">
        <v>18</v>
      </c>
      <c r="B24" s="12">
        <v>15</v>
      </c>
      <c r="C24" s="9"/>
      <c r="D24" s="9" t="s">
        <v>98</v>
      </c>
      <c r="E24" s="11" t="s">
        <v>70</v>
      </c>
      <c r="F24" s="11" t="s">
        <v>63</v>
      </c>
      <c r="G24" s="11" t="s">
        <v>71</v>
      </c>
      <c r="H24" s="11" t="s">
        <v>97</v>
      </c>
      <c r="I24" s="11" t="s">
        <v>17</v>
      </c>
      <c r="J24" s="11" t="s">
        <v>17</v>
      </c>
      <c r="K24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многожильныйскрытобез защитыв балках--</v>
      </c>
      <c r="L24" s="11" t="str">
        <f>Таблица1[[#This Row],[Ст.5]]&amp;Таблица1[[#This Row],[Ст.6]]&amp;Таблица1[[#This Row],[Ст.7]]&amp;Таблица1[[#This Row],[Ст.8]]</f>
        <v>кабель многожильныйскрытобез защитыв балках</v>
      </c>
      <c r="M24" s="10" t="s">
        <v>60</v>
      </c>
      <c r="N24" s="16" t="s">
        <v>235</v>
      </c>
      <c r="O24" s="16" t="s">
        <v>236</v>
      </c>
      <c r="P24" s="16" t="s">
        <v>237</v>
      </c>
      <c r="Q24" s="16" t="s">
        <v>238</v>
      </c>
      <c r="R24" s="16" t="s">
        <v>17</v>
      </c>
      <c r="S24" s="16" t="s">
        <v>17</v>
      </c>
      <c r="T24" s="16" t="s">
        <v>17</v>
      </c>
      <c r="U24" s="16" t="s">
        <v>17</v>
      </c>
      <c r="V24" s="20" t="s">
        <v>240</v>
      </c>
      <c r="W24" s="23" t="s">
        <v>243</v>
      </c>
      <c r="AB24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многожильныйскрытобез защитыв балках--</v>
      </c>
      <c r="AC24" s="84"/>
      <c r="AD24" s="84"/>
      <c r="AE24" s="84"/>
      <c r="AF24" s="84"/>
      <c r="AG24" s="84"/>
      <c r="AH24" s="84"/>
      <c r="AI24" s="84"/>
      <c r="AJ24" s="84"/>
      <c r="AK24" s="84"/>
      <c r="AL24" s="84"/>
    </row>
    <row r="25" spans="1:38" ht="99.95" customHeight="1">
      <c r="A25" s="31">
        <v>19</v>
      </c>
      <c r="B25" s="12">
        <v>16</v>
      </c>
      <c r="C25" s="9"/>
      <c r="D25" s="9" t="s">
        <v>99</v>
      </c>
      <c r="E25" s="11" t="s">
        <v>62</v>
      </c>
      <c r="F25" s="11" t="s">
        <v>63</v>
      </c>
      <c r="G25" s="11" t="s">
        <v>64</v>
      </c>
      <c r="H25" s="11" t="s">
        <v>100</v>
      </c>
      <c r="I25" s="11" t="s">
        <v>17</v>
      </c>
      <c r="J25" s="11" t="s">
        <v>17</v>
      </c>
      <c r="K25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проводскрытов трубев оконной раме--</v>
      </c>
      <c r="L25" s="11" t="str">
        <f>Таблица1[[#This Row],[Ст.5]]&amp;Таблица1[[#This Row],[Ст.6]]&amp;Таблица1[[#This Row],[Ст.7]]&amp;Таблица1[[#This Row],[Ст.8]]</f>
        <v>проводскрытов трубев оконной раме</v>
      </c>
      <c r="M25" s="10" t="s">
        <v>60</v>
      </c>
      <c r="N25" s="16" t="s">
        <v>235</v>
      </c>
      <c r="O25" s="16" t="s">
        <v>236</v>
      </c>
      <c r="P25" s="16" t="s">
        <v>237</v>
      </c>
      <c r="Q25" s="16" t="s">
        <v>238</v>
      </c>
      <c r="R25" s="16" t="s">
        <v>17</v>
      </c>
      <c r="S25" s="16" t="s">
        <v>17</v>
      </c>
      <c r="T25" s="16" t="s">
        <v>17</v>
      </c>
      <c r="U25" s="16" t="s">
        <v>17</v>
      </c>
      <c r="V25" s="20" t="s">
        <v>240</v>
      </c>
      <c r="W25" s="23" t="s">
        <v>243</v>
      </c>
      <c r="AB25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проводскрытов трубев оконной раме--</v>
      </c>
      <c r="AC25" s="84"/>
      <c r="AD25" s="84"/>
      <c r="AE25" s="84"/>
      <c r="AF25" s="84"/>
      <c r="AG25" s="84"/>
      <c r="AH25" s="84"/>
      <c r="AI25" s="84"/>
      <c r="AJ25" s="84"/>
      <c r="AK25" s="84"/>
      <c r="AL25" s="84"/>
    </row>
    <row r="26" spans="1:38" ht="99.95" customHeight="1">
      <c r="A26" s="31">
        <v>20</v>
      </c>
      <c r="B26" s="12">
        <v>16</v>
      </c>
      <c r="C26" s="9"/>
      <c r="D26" s="9" t="s">
        <v>101</v>
      </c>
      <c r="E26" s="11" t="s">
        <v>67</v>
      </c>
      <c r="F26" s="11" t="s">
        <v>63</v>
      </c>
      <c r="G26" s="11" t="s">
        <v>71</v>
      </c>
      <c r="H26" s="11" t="s">
        <v>100</v>
      </c>
      <c r="I26" s="11" t="s">
        <v>17</v>
      </c>
      <c r="J26" s="11" t="s">
        <v>17</v>
      </c>
      <c r="K26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одножильныйскрытобез защитыв оконной раме--</v>
      </c>
      <c r="L26" s="11" t="str">
        <f>Таблица1[[#This Row],[Ст.5]]&amp;Таблица1[[#This Row],[Ст.6]]&amp;Таблица1[[#This Row],[Ст.7]]&amp;Таблица1[[#This Row],[Ст.8]]</f>
        <v>кабель одножильныйскрытобез защитыв оконной раме</v>
      </c>
      <c r="M26" s="10" t="s">
        <v>60</v>
      </c>
      <c r="N26" s="16" t="s">
        <v>235</v>
      </c>
      <c r="O26" s="16" t="s">
        <v>236</v>
      </c>
      <c r="P26" s="16" t="s">
        <v>237</v>
      </c>
      <c r="Q26" s="16" t="s">
        <v>238</v>
      </c>
      <c r="R26" s="16" t="s">
        <v>17</v>
      </c>
      <c r="S26" s="16" t="s">
        <v>17</v>
      </c>
      <c r="T26" s="16" t="s">
        <v>17</v>
      </c>
      <c r="U26" s="16" t="s">
        <v>17</v>
      </c>
      <c r="V26" s="20" t="s">
        <v>240</v>
      </c>
      <c r="W26" s="23" t="s">
        <v>243</v>
      </c>
      <c r="AB26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одножильныйскрытобез защитыв оконной раме--</v>
      </c>
      <c r="AC26" s="84"/>
      <c r="AD26" s="84"/>
      <c r="AE26" s="84"/>
      <c r="AF26" s="84"/>
      <c r="AG26" s="84"/>
      <c r="AH26" s="84"/>
      <c r="AI26" s="84"/>
      <c r="AJ26" s="84"/>
      <c r="AK26" s="84"/>
      <c r="AL26" s="84"/>
    </row>
    <row r="27" spans="1:38" ht="99.95" customHeight="1">
      <c r="A27" s="31">
        <v>21</v>
      </c>
      <c r="B27" s="12">
        <v>16</v>
      </c>
      <c r="C27" s="9"/>
      <c r="D27" s="9" t="s">
        <v>102</v>
      </c>
      <c r="E27" s="11" t="s">
        <v>70</v>
      </c>
      <c r="F27" s="11" t="s">
        <v>63</v>
      </c>
      <c r="G27" s="11" t="s">
        <v>71</v>
      </c>
      <c r="H27" s="11" t="s">
        <v>100</v>
      </c>
      <c r="I27" s="11" t="s">
        <v>17</v>
      </c>
      <c r="J27" s="11" t="s">
        <v>17</v>
      </c>
      <c r="K27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многожильныйскрытобез защитыв оконной раме--</v>
      </c>
      <c r="L27" s="11" t="str">
        <f>Таблица1[[#This Row],[Ст.5]]&amp;Таблица1[[#This Row],[Ст.6]]&amp;Таблица1[[#This Row],[Ст.7]]&amp;Таблица1[[#This Row],[Ст.8]]</f>
        <v>кабель многожильныйскрытобез защитыв оконной раме</v>
      </c>
      <c r="M27" s="10" t="s">
        <v>60</v>
      </c>
      <c r="N27" s="16" t="s">
        <v>235</v>
      </c>
      <c r="O27" s="16" t="s">
        <v>236</v>
      </c>
      <c r="P27" s="16" t="s">
        <v>237</v>
      </c>
      <c r="Q27" s="16" t="s">
        <v>238</v>
      </c>
      <c r="R27" s="16" t="s">
        <v>17</v>
      </c>
      <c r="S27" s="16" t="s">
        <v>17</v>
      </c>
      <c r="T27" s="16" t="s">
        <v>17</v>
      </c>
      <c r="U27" s="16" t="s">
        <v>17</v>
      </c>
      <c r="V27" s="20" t="s">
        <v>240</v>
      </c>
      <c r="W27" s="23" t="s">
        <v>243</v>
      </c>
      <c r="AB27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многожильныйскрытобез защитыв оконной раме--</v>
      </c>
      <c r="AC27" s="84"/>
      <c r="AD27" s="84"/>
      <c r="AE27" s="84"/>
      <c r="AF27" s="84"/>
      <c r="AG27" s="84"/>
      <c r="AH27" s="84"/>
      <c r="AI27" s="84"/>
      <c r="AJ27" s="84"/>
      <c r="AK27" s="84"/>
      <c r="AL27" s="84"/>
    </row>
    <row r="28" spans="1:38" ht="99.95" customHeight="1">
      <c r="A28" s="31">
        <v>22</v>
      </c>
      <c r="B28" s="12">
        <v>20</v>
      </c>
      <c r="C28" s="9"/>
      <c r="D28" s="9" t="s">
        <v>104</v>
      </c>
      <c r="E28" s="11" t="s">
        <v>67</v>
      </c>
      <c r="F28" s="11" t="s">
        <v>74</v>
      </c>
      <c r="G28" s="11" t="s">
        <v>71</v>
      </c>
      <c r="H28" s="11" t="s">
        <v>84</v>
      </c>
      <c r="I28" s="11" t="s">
        <v>76</v>
      </c>
      <c r="J28" s="11" t="s">
        <v>105</v>
      </c>
      <c r="K28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одножильныйоткрытобез защитыпо стенамH &lt; 0,3DeDe - диаметр кабеля, H - расстояние между кабелем и поверхностью</v>
      </c>
      <c r="L28" s="11" t="str">
        <f>Таблица1[[#This Row],[Ст.5]]&amp;Таблица1[[#This Row],[Ст.6]]&amp;Таблица1[[#This Row],[Ст.7]]&amp;Таблица1[[#This Row],[Ст.8]]</f>
        <v>кабель одножильныйоткрытобез защитыпо стенам</v>
      </c>
      <c r="M28" s="10" t="s">
        <v>103</v>
      </c>
      <c r="N28" s="16" t="s">
        <v>253</v>
      </c>
      <c r="O28" s="16" t="s">
        <v>254</v>
      </c>
      <c r="P28" s="16" t="s">
        <v>255</v>
      </c>
      <c r="Q28" s="16" t="s">
        <v>256</v>
      </c>
      <c r="R28" s="16" t="s">
        <v>257</v>
      </c>
      <c r="S28" s="16" t="s">
        <v>257</v>
      </c>
      <c r="T28" s="16" t="s">
        <v>258</v>
      </c>
      <c r="U28" s="16" t="s">
        <v>258</v>
      </c>
      <c r="V28" s="20" t="s">
        <v>240</v>
      </c>
      <c r="W28" s="23" t="s">
        <v>243</v>
      </c>
      <c r="AB28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одножильныйоткрытобез защитыпо стенамH &lt; 0,3DeDe - диаметр кабеля, H - расстояние между кабелем и поверхностью</v>
      </c>
      <c r="AC28" s="84"/>
      <c r="AD28" s="84"/>
      <c r="AE28" s="84"/>
      <c r="AF28" s="84"/>
      <c r="AG28" s="84"/>
      <c r="AH28" s="84"/>
      <c r="AI28" s="84"/>
      <c r="AJ28" s="84"/>
      <c r="AK28" s="84"/>
      <c r="AL28" s="84"/>
    </row>
    <row r="29" spans="1:38" ht="99.95" customHeight="1">
      <c r="A29" s="31">
        <v>23</v>
      </c>
      <c r="B29" s="12">
        <v>20</v>
      </c>
      <c r="C29" s="9"/>
      <c r="D29" s="9" t="s">
        <v>106</v>
      </c>
      <c r="E29" s="11" t="s">
        <v>70</v>
      </c>
      <c r="F29" s="11" t="s">
        <v>74</v>
      </c>
      <c r="G29" s="11" t="s">
        <v>71</v>
      </c>
      <c r="H29" s="11" t="s">
        <v>84</v>
      </c>
      <c r="I29" s="11" t="s">
        <v>76</v>
      </c>
      <c r="J29" s="11" t="s">
        <v>105</v>
      </c>
      <c r="K29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многожильныйоткрытобез защитыпо стенамH &lt; 0,3DeDe - диаметр кабеля, H - расстояние между кабелем и поверхностью</v>
      </c>
      <c r="L29" s="11" t="str">
        <f>Таблица1[[#This Row],[Ст.5]]&amp;Таблица1[[#This Row],[Ст.6]]&amp;Таблица1[[#This Row],[Ст.7]]&amp;Таблица1[[#This Row],[Ст.8]]</f>
        <v>кабель многожильныйоткрытобез защитыпо стенам</v>
      </c>
      <c r="M29" s="10" t="s">
        <v>103</v>
      </c>
      <c r="N29" s="16" t="s">
        <v>253</v>
      </c>
      <c r="O29" s="16" t="s">
        <v>254</v>
      </c>
      <c r="P29" s="16" t="s">
        <v>255</v>
      </c>
      <c r="Q29" s="16" t="s">
        <v>256</v>
      </c>
      <c r="R29" s="16" t="s">
        <v>257</v>
      </c>
      <c r="S29" s="16" t="s">
        <v>257</v>
      </c>
      <c r="T29" s="16" t="s">
        <v>258</v>
      </c>
      <c r="U29" s="16" t="s">
        <v>258</v>
      </c>
      <c r="V29" s="20" t="s">
        <v>240</v>
      </c>
      <c r="W29" s="23" t="s">
        <v>243</v>
      </c>
      <c r="AB29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многожильныйоткрытобез защитыпо стенамH &lt; 0,3DeDe - диаметр кабеля, H - расстояние между кабелем и поверхностью</v>
      </c>
      <c r="AC29" s="84"/>
      <c r="AD29" s="84"/>
      <c r="AE29" s="84"/>
      <c r="AF29" s="84"/>
      <c r="AG29" s="84"/>
      <c r="AH29" s="84"/>
      <c r="AI29" s="84"/>
      <c r="AJ29" s="84"/>
      <c r="AK29" s="84"/>
      <c r="AL29" s="84"/>
    </row>
    <row r="30" spans="1:38" ht="99.95" customHeight="1">
      <c r="A30" s="31">
        <v>24</v>
      </c>
      <c r="B30" s="12">
        <v>21</v>
      </c>
      <c r="C30" s="9"/>
      <c r="D30" s="9" t="s">
        <v>107</v>
      </c>
      <c r="E30" s="11" t="s">
        <v>67</v>
      </c>
      <c r="F30" s="11" t="s">
        <v>74</v>
      </c>
      <c r="G30" s="11" t="s">
        <v>71</v>
      </c>
      <c r="H30" s="11" t="s">
        <v>108</v>
      </c>
      <c r="I30" s="11" t="s">
        <v>17</v>
      </c>
      <c r="J30" s="11" t="s">
        <v>17</v>
      </c>
      <c r="K30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одножильныйоткрытобез защитыпод потолком--</v>
      </c>
      <c r="L30" s="11" t="str">
        <f>Таблица1[[#This Row],[Ст.5]]&amp;Таблица1[[#This Row],[Ст.6]]&amp;Таблица1[[#This Row],[Ст.7]]&amp;Таблица1[[#This Row],[Ст.8]]</f>
        <v>кабель одножильныйоткрытобез защитыпод потолком</v>
      </c>
      <c r="M30" s="10" t="s">
        <v>103</v>
      </c>
      <c r="N30" s="16" t="s">
        <v>253</v>
      </c>
      <c r="O30" s="16" t="s">
        <v>254</v>
      </c>
      <c r="P30" s="16" t="s">
        <v>255</v>
      </c>
      <c r="Q30" s="16" t="s">
        <v>256</v>
      </c>
      <c r="R30" s="16" t="s">
        <v>257</v>
      </c>
      <c r="S30" s="16" t="s">
        <v>257</v>
      </c>
      <c r="T30" s="16" t="s">
        <v>258</v>
      </c>
      <c r="U30" s="16" t="s">
        <v>258</v>
      </c>
      <c r="V30" s="20" t="s">
        <v>240</v>
      </c>
      <c r="W30" s="23" t="s">
        <v>243</v>
      </c>
      <c r="AB30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одножильныйоткрытобез защитыпод потолком--</v>
      </c>
      <c r="AC30" s="84"/>
      <c r="AD30" s="84"/>
      <c r="AE30" s="84"/>
      <c r="AF30" s="84"/>
      <c r="AG30" s="84"/>
      <c r="AH30" s="84"/>
      <c r="AI30" s="84"/>
      <c r="AJ30" s="84"/>
      <c r="AK30" s="84"/>
      <c r="AL30" s="84"/>
    </row>
    <row r="31" spans="1:38" ht="99.95" customHeight="1">
      <c r="A31" s="31">
        <v>25</v>
      </c>
      <c r="B31" s="12">
        <v>21</v>
      </c>
      <c r="C31" s="9"/>
      <c r="D31" s="9" t="s">
        <v>109</v>
      </c>
      <c r="E31" s="11" t="s">
        <v>70</v>
      </c>
      <c r="F31" s="11" t="s">
        <v>74</v>
      </c>
      <c r="G31" s="11" t="s">
        <v>71</v>
      </c>
      <c r="H31" s="11" t="s">
        <v>108</v>
      </c>
      <c r="I31" s="11" t="s">
        <v>17</v>
      </c>
      <c r="J31" s="11" t="s">
        <v>17</v>
      </c>
      <c r="K31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многожильныйоткрытобез защитыпод потолком--</v>
      </c>
      <c r="L31" s="11" t="str">
        <f>Таблица1[[#This Row],[Ст.5]]&amp;Таблица1[[#This Row],[Ст.6]]&amp;Таблица1[[#This Row],[Ст.7]]&amp;Таблица1[[#This Row],[Ст.8]]</f>
        <v>кабель многожильныйоткрытобез защитыпод потолком</v>
      </c>
      <c r="M31" s="10" t="s">
        <v>103</v>
      </c>
      <c r="N31" s="16" t="s">
        <v>253</v>
      </c>
      <c r="O31" s="16" t="s">
        <v>254</v>
      </c>
      <c r="P31" s="16" t="s">
        <v>255</v>
      </c>
      <c r="Q31" s="16" t="s">
        <v>256</v>
      </c>
      <c r="R31" s="16" t="s">
        <v>257</v>
      </c>
      <c r="S31" s="16" t="s">
        <v>257</v>
      </c>
      <c r="T31" s="16" t="s">
        <v>258</v>
      </c>
      <c r="U31" s="16" t="s">
        <v>258</v>
      </c>
      <c r="V31" s="20" t="s">
        <v>240</v>
      </c>
      <c r="W31" s="23" t="s">
        <v>243</v>
      </c>
      <c r="AB31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многожильныйоткрытобез защитыпод потолком--</v>
      </c>
      <c r="AC31" s="84"/>
      <c r="AD31" s="84"/>
      <c r="AE31" s="84"/>
      <c r="AF31" s="84"/>
      <c r="AG31" s="84"/>
      <c r="AH31" s="84"/>
      <c r="AI31" s="84"/>
      <c r="AJ31" s="84"/>
      <c r="AK31" s="84"/>
      <c r="AL31" s="84"/>
    </row>
    <row r="32" spans="1:38" ht="99.95" customHeight="1">
      <c r="A32" s="31">
        <v>26</v>
      </c>
      <c r="B32" s="12">
        <v>22</v>
      </c>
      <c r="C32" s="9"/>
      <c r="D32" s="9" t="s">
        <v>111</v>
      </c>
      <c r="E32" s="11" t="s">
        <v>70</v>
      </c>
      <c r="F32" s="11" t="s">
        <v>74</v>
      </c>
      <c r="G32" s="11" t="s">
        <v>71</v>
      </c>
      <c r="H32" s="11" t="s">
        <v>112</v>
      </c>
      <c r="I32" s="11" t="s">
        <v>17</v>
      </c>
      <c r="J32" s="11" t="s">
        <v>17</v>
      </c>
      <c r="K32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многожильныйоткрытобез защитына удалении от потолка--</v>
      </c>
      <c r="L32" s="11" t="str">
        <f>Таблица1[[#This Row],[Ст.5]]&amp;Таблица1[[#This Row],[Ст.6]]&amp;Таблица1[[#This Row],[Ст.7]]&amp;Таблица1[[#This Row],[Ст.8]]</f>
        <v>кабель многожильныйоткрытобез защитына удалении от потолка</v>
      </c>
      <c r="M32" s="10" t="s">
        <v>110</v>
      </c>
      <c r="N32" s="16" t="s">
        <v>272</v>
      </c>
      <c r="O32" s="16" t="s">
        <v>272</v>
      </c>
      <c r="P32" s="16" t="s">
        <v>273</v>
      </c>
      <c r="Q32" s="16" t="s">
        <v>273</v>
      </c>
      <c r="R32" s="16" t="s">
        <v>276</v>
      </c>
      <c r="S32" s="16" t="s">
        <v>276</v>
      </c>
      <c r="T32" s="16" t="s">
        <v>275</v>
      </c>
      <c r="U32" s="16" t="s">
        <v>275</v>
      </c>
      <c r="V32" s="20" t="s">
        <v>240</v>
      </c>
      <c r="W32" s="23" t="s">
        <v>274</v>
      </c>
      <c r="AB32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многожильныйоткрытобез защитына удалении от потолка--</v>
      </c>
      <c r="AC32" s="84"/>
      <c r="AD32" s="84"/>
      <c r="AE32" s="84"/>
      <c r="AF32" s="84"/>
      <c r="AG32" s="84"/>
      <c r="AH32" s="84"/>
      <c r="AI32" s="84"/>
      <c r="AJ32" s="84"/>
      <c r="AK32" s="84"/>
      <c r="AL32" s="84"/>
    </row>
    <row r="33" spans="1:38" ht="99.95" customHeight="1">
      <c r="A33" s="31">
        <v>27</v>
      </c>
      <c r="B33" s="12">
        <v>23</v>
      </c>
      <c r="C33" s="11"/>
      <c r="D33" s="11" t="s">
        <v>113</v>
      </c>
      <c r="E33" s="11" t="s">
        <v>70</v>
      </c>
      <c r="F33" s="11" t="s">
        <v>74</v>
      </c>
      <c r="G33" s="11" t="s">
        <v>71</v>
      </c>
      <c r="H33" s="11" t="s">
        <v>114</v>
      </c>
      <c r="I33" s="11" t="s">
        <v>17</v>
      </c>
      <c r="J33" s="11" t="s">
        <v>17</v>
      </c>
      <c r="K33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многожильныйоткрытобез защитыподключение оборудования--</v>
      </c>
      <c r="L33" s="11" t="str">
        <f>Таблица1[[#This Row],[Ст.5]]&amp;Таблица1[[#This Row],[Ст.6]]&amp;Таблица1[[#This Row],[Ст.7]]&amp;Таблица1[[#This Row],[Ст.8]]</f>
        <v>кабель многожильныйоткрытобез защитыподключение оборудования</v>
      </c>
      <c r="M33" s="10" t="s">
        <v>103</v>
      </c>
      <c r="N33" s="16" t="s">
        <v>253</v>
      </c>
      <c r="O33" s="16" t="s">
        <v>254</v>
      </c>
      <c r="P33" s="16" t="s">
        <v>255</v>
      </c>
      <c r="Q33" s="16" t="s">
        <v>256</v>
      </c>
      <c r="R33" s="16" t="s">
        <v>257</v>
      </c>
      <c r="S33" s="16" t="s">
        <v>257</v>
      </c>
      <c r="T33" s="16" t="s">
        <v>258</v>
      </c>
      <c r="U33" s="16" t="s">
        <v>258</v>
      </c>
      <c r="V33" s="20" t="s">
        <v>240</v>
      </c>
      <c r="W33" s="23" t="s">
        <v>243</v>
      </c>
      <c r="AB33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многожильныйоткрытобез защитыподключение оборудования--</v>
      </c>
      <c r="AC33" s="84"/>
      <c r="AD33" s="84"/>
      <c r="AE33" s="84"/>
      <c r="AF33" s="84"/>
      <c r="AG33" s="84"/>
      <c r="AH33" s="84"/>
      <c r="AI33" s="84"/>
      <c r="AJ33" s="84"/>
      <c r="AK33" s="84"/>
      <c r="AL33" s="84"/>
    </row>
    <row r="34" spans="1:38" ht="99.95" customHeight="1">
      <c r="A34" s="31">
        <v>28</v>
      </c>
      <c r="B34" s="12">
        <v>30</v>
      </c>
      <c r="C34" s="9"/>
      <c r="D34" s="9" t="s">
        <v>115</v>
      </c>
      <c r="E34" s="11" t="s">
        <v>67</v>
      </c>
      <c r="F34" s="11" t="s">
        <v>74</v>
      </c>
      <c r="G34" s="11" t="s">
        <v>71</v>
      </c>
      <c r="H34" s="11" t="s">
        <v>116</v>
      </c>
      <c r="I34" s="11" t="s">
        <v>17</v>
      </c>
      <c r="J34" s="11" t="s">
        <v>17</v>
      </c>
      <c r="K34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одножильныйоткрытобез защитына лотке неперфорированном--</v>
      </c>
      <c r="L34" s="11" t="str">
        <f>Таблица1[[#This Row],[Ст.5]]&amp;Таблица1[[#This Row],[Ст.6]]&amp;Таблица1[[#This Row],[Ст.7]]&amp;Таблица1[[#This Row],[Ст.8]]</f>
        <v>кабель одножильныйоткрытобез защитына лотке неперфорированном</v>
      </c>
      <c r="M34" s="10" t="s">
        <v>103</v>
      </c>
      <c r="N34" s="16" t="s">
        <v>253</v>
      </c>
      <c r="O34" s="16" t="s">
        <v>254</v>
      </c>
      <c r="P34" s="16" t="s">
        <v>255</v>
      </c>
      <c r="Q34" s="16" t="s">
        <v>256</v>
      </c>
      <c r="R34" s="16" t="s">
        <v>257</v>
      </c>
      <c r="S34" s="16" t="s">
        <v>257</v>
      </c>
      <c r="T34" s="16" t="s">
        <v>258</v>
      </c>
      <c r="U34" s="16" t="s">
        <v>258</v>
      </c>
      <c r="V34" s="20" t="s">
        <v>240</v>
      </c>
      <c r="W34" s="23" t="s">
        <v>243</v>
      </c>
      <c r="AB34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одножильныйоткрытобез защитына лотке неперфорированном--</v>
      </c>
      <c r="AC34" s="84"/>
      <c r="AD34" s="84"/>
      <c r="AE34" s="84"/>
      <c r="AF34" s="84"/>
      <c r="AG34" s="84"/>
      <c r="AH34" s="84"/>
      <c r="AI34" s="84"/>
      <c r="AJ34" s="84"/>
      <c r="AK34" s="84"/>
      <c r="AL34" s="84"/>
    </row>
    <row r="35" spans="1:38" ht="99.95" customHeight="1">
      <c r="A35" s="31">
        <v>29</v>
      </c>
      <c r="B35" s="12">
        <v>30</v>
      </c>
      <c r="C35" s="9"/>
      <c r="D35" s="9" t="s">
        <v>117</v>
      </c>
      <c r="E35" s="11" t="s">
        <v>70</v>
      </c>
      <c r="F35" s="11" t="s">
        <v>74</v>
      </c>
      <c r="G35" s="11" t="s">
        <v>71</v>
      </c>
      <c r="H35" s="11" t="s">
        <v>116</v>
      </c>
      <c r="I35" s="11" t="s">
        <v>17</v>
      </c>
      <c r="J35" s="11" t="s">
        <v>17</v>
      </c>
      <c r="K35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многожильныйоткрытобез защитына лотке неперфорированном--</v>
      </c>
      <c r="L35" s="11" t="str">
        <f>Таблица1[[#This Row],[Ст.5]]&amp;Таблица1[[#This Row],[Ст.6]]&amp;Таблица1[[#This Row],[Ст.7]]&amp;Таблица1[[#This Row],[Ст.8]]</f>
        <v>кабель многожильныйоткрытобез защитына лотке неперфорированном</v>
      </c>
      <c r="M35" s="10" t="s">
        <v>103</v>
      </c>
      <c r="N35" s="16" t="s">
        <v>253</v>
      </c>
      <c r="O35" s="16" t="s">
        <v>254</v>
      </c>
      <c r="P35" s="16" t="s">
        <v>255</v>
      </c>
      <c r="Q35" s="16" t="s">
        <v>256</v>
      </c>
      <c r="R35" s="16" t="s">
        <v>257</v>
      </c>
      <c r="S35" s="16" t="s">
        <v>257</v>
      </c>
      <c r="T35" s="16" t="s">
        <v>258</v>
      </c>
      <c r="U35" s="16" t="s">
        <v>258</v>
      </c>
      <c r="V35" s="20" t="s">
        <v>240</v>
      </c>
      <c r="W35" s="23" t="s">
        <v>243</v>
      </c>
      <c r="AB35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многожильныйоткрытобез защитына лотке неперфорированном--</v>
      </c>
      <c r="AC35" s="84"/>
      <c r="AD35" s="84"/>
      <c r="AE35" s="84"/>
      <c r="AF35" s="84"/>
      <c r="AG35" s="84"/>
      <c r="AH35" s="84"/>
      <c r="AI35" s="84"/>
      <c r="AJ35" s="84"/>
      <c r="AK35" s="84"/>
      <c r="AL35" s="84"/>
    </row>
    <row r="36" spans="1:38" ht="99.95" customHeight="1">
      <c r="A36" s="31">
        <v>30</v>
      </c>
      <c r="B36" s="12">
        <v>31</v>
      </c>
      <c r="C36" s="9"/>
      <c r="D36" s="9" t="s">
        <v>118</v>
      </c>
      <c r="E36" s="11" t="s">
        <v>70</v>
      </c>
      <c r="F36" s="11" t="s">
        <v>74</v>
      </c>
      <c r="G36" s="11" t="s">
        <v>71</v>
      </c>
      <c r="H36" s="11" t="s">
        <v>119</v>
      </c>
      <c r="I36" s="11" t="s">
        <v>17</v>
      </c>
      <c r="J36" s="11" t="s">
        <v>17</v>
      </c>
      <c r="K36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многожильныйоткрытобез защитына лотке перфорированном--</v>
      </c>
      <c r="L36" s="11" t="str">
        <f>Таблица1[[#This Row],[Ст.5]]&amp;Таблица1[[#This Row],[Ст.6]]&amp;Таблица1[[#This Row],[Ст.7]]&amp;Таблица1[[#This Row],[Ст.8]]</f>
        <v>кабель многожильныйоткрытобез защитына лотке перфорированном</v>
      </c>
      <c r="M36" s="10" t="s">
        <v>110</v>
      </c>
      <c r="N36" s="16" t="s">
        <v>272</v>
      </c>
      <c r="O36" s="16" t="s">
        <v>272</v>
      </c>
      <c r="P36" s="16" t="s">
        <v>273</v>
      </c>
      <c r="Q36" s="16" t="s">
        <v>273</v>
      </c>
      <c r="R36" s="16" t="s">
        <v>276</v>
      </c>
      <c r="S36" s="16" t="s">
        <v>276</v>
      </c>
      <c r="T36" s="16" t="s">
        <v>275</v>
      </c>
      <c r="U36" s="16" t="s">
        <v>275</v>
      </c>
      <c r="V36" s="20" t="s">
        <v>240</v>
      </c>
      <c r="W36" s="23" t="s">
        <v>274</v>
      </c>
      <c r="AB36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многожильныйоткрытобез защитына лотке перфорированном--</v>
      </c>
      <c r="AC36" s="84"/>
      <c r="AD36" s="84"/>
      <c r="AE36" s="84"/>
      <c r="AF36" s="84"/>
      <c r="AG36" s="84"/>
      <c r="AH36" s="84"/>
      <c r="AI36" s="84"/>
      <c r="AJ36" s="84"/>
      <c r="AK36" s="84"/>
      <c r="AL36" s="84"/>
    </row>
    <row r="37" spans="1:38" ht="99.95" customHeight="1">
      <c r="A37" s="31">
        <v>31</v>
      </c>
      <c r="B37" s="12">
        <v>31</v>
      </c>
      <c r="C37" s="9"/>
      <c r="D37" s="9" t="s">
        <v>121</v>
      </c>
      <c r="E37" s="11" t="s">
        <v>67</v>
      </c>
      <c r="F37" s="11" t="s">
        <v>74</v>
      </c>
      <c r="G37" s="11" t="s">
        <v>71</v>
      </c>
      <c r="H37" s="11" t="s">
        <v>119</v>
      </c>
      <c r="I37" s="11" t="s">
        <v>17</v>
      </c>
      <c r="J37" s="11" t="s">
        <v>17</v>
      </c>
      <c r="K37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одножильныйоткрытобез защитына лотке перфорированном--</v>
      </c>
      <c r="L37" s="11" t="str">
        <f>Таблица1[[#This Row],[Ст.5]]&amp;Таблица1[[#This Row],[Ст.6]]&amp;Таблица1[[#This Row],[Ст.7]]&amp;Таблица1[[#This Row],[Ст.8]]</f>
        <v>кабель одножильныйоткрытобез защитына лотке перфорированном</v>
      </c>
      <c r="M37" s="10" t="s">
        <v>120</v>
      </c>
      <c r="N37" s="16" t="s">
        <v>272</v>
      </c>
      <c r="O37" s="16" t="s">
        <v>272</v>
      </c>
      <c r="P37" s="16" t="s">
        <v>273</v>
      </c>
      <c r="Q37" s="16" t="s">
        <v>273</v>
      </c>
      <c r="R37" s="16" t="s">
        <v>276</v>
      </c>
      <c r="S37" s="16" t="s">
        <v>276</v>
      </c>
      <c r="T37" s="16" t="s">
        <v>275</v>
      </c>
      <c r="U37" s="16" t="s">
        <v>275</v>
      </c>
      <c r="V37" s="20" t="s">
        <v>240</v>
      </c>
      <c r="W37" s="23" t="s">
        <v>277</v>
      </c>
      <c r="AB37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одножильныйоткрытобез защитына лотке перфорированном--</v>
      </c>
      <c r="AC37" s="84"/>
      <c r="AD37" s="84"/>
      <c r="AE37" s="84"/>
      <c r="AF37" s="84"/>
      <c r="AG37" s="84"/>
      <c r="AH37" s="84"/>
      <c r="AI37" s="84"/>
      <c r="AJ37" s="84"/>
      <c r="AK37" s="84"/>
      <c r="AL37" s="84"/>
    </row>
    <row r="38" spans="1:38" ht="99.95" customHeight="1">
      <c r="A38" s="31">
        <v>32</v>
      </c>
      <c r="B38" s="12">
        <v>32</v>
      </c>
      <c r="C38" s="9"/>
      <c r="D38" s="9" t="s">
        <v>122</v>
      </c>
      <c r="E38" s="11" t="s">
        <v>70</v>
      </c>
      <c r="F38" s="11" t="s">
        <v>74</v>
      </c>
      <c r="G38" s="11" t="s">
        <v>71</v>
      </c>
      <c r="H38" s="11" t="s">
        <v>123</v>
      </c>
      <c r="I38" s="11" t="s">
        <v>17</v>
      </c>
      <c r="J38" s="11" t="s">
        <v>17</v>
      </c>
      <c r="K38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многожильныйоткрытобез защитына лотке проволочном или кронштейне--</v>
      </c>
      <c r="L38" s="11" t="str">
        <f>Таблица1[[#This Row],[Ст.5]]&amp;Таблица1[[#This Row],[Ст.6]]&amp;Таблица1[[#This Row],[Ст.7]]&amp;Таблица1[[#This Row],[Ст.8]]</f>
        <v>кабель многожильныйоткрытобез защитына лотке проволочном или кронштейне</v>
      </c>
      <c r="M38" s="10" t="s">
        <v>110</v>
      </c>
      <c r="N38" s="16" t="s">
        <v>272</v>
      </c>
      <c r="O38" s="16" t="s">
        <v>272</v>
      </c>
      <c r="P38" s="16" t="s">
        <v>273</v>
      </c>
      <c r="Q38" s="16" t="s">
        <v>273</v>
      </c>
      <c r="R38" s="16" t="s">
        <v>276</v>
      </c>
      <c r="S38" s="16" t="s">
        <v>276</v>
      </c>
      <c r="T38" s="16" t="s">
        <v>275</v>
      </c>
      <c r="U38" s="16" t="s">
        <v>275</v>
      </c>
      <c r="V38" s="20" t="s">
        <v>240</v>
      </c>
      <c r="W38" s="23" t="s">
        <v>274</v>
      </c>
      <c r="AB38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многожильныйоткрытобез защитына лотке проволочном или кронштейне--</v>
      </c>
      <c r="AC38" s="84"/>
      <c r="AD38" s="84"/>
      <c r="AE38" s="84"/>
      <c r="AF38" s="84"/>
      <c r="AG38" s="84"/>
      <c r="AH38" s="84"/>
      <c r="AI38" s="84"/>
      <c r="AJ38" s="84"/>
      <c r="AK38" s="84"/>
      <c r="AL38" s="84"/>
    </row>
    <row r="39" spans="1:38" ht="99.95" customHeight="1">
      <c r="A39" s="31">
        <v>33</v>
      </c>
      <c r="B39" s="12">
        <v>32</v>
      </c>
      <c r="C39" s="9"/>
      <c r="D39" s="9" t="s">
        <v>124</v>
      </c>
      <c r="E39" s="11" t="s">
        <v>67</v>
      </c>
      <c r="F39" s="11" t="s">
        <v>74</v>
      </c>
      <c r="G39" s="11" t="s">
        <v>71</v>
      </c>
      <c r="H39" s="11" t="s">
        <v>123</v>
      </c>
      <c r="I39" s="11" t="s">
        <v>17</v>
      </c>
      <c r="J39" s="11" t="s">
        <v>17</v>
      </c>
      <c r="K39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одножильныйоткрытобез защитына лотке проволочном или кронштейне--</v>
      </c>
      <c r="L39" s="11" t="str">
        <f>Таблица1[[#This Row],[Ст.5]]&amp;Таблица1[[#This Row],[Ст.6]]&amp;Таблица1[[#This Row],[Ст.7]]&amp;Таблица1[[#This Row],[Ст.8]]</f>
        <v>кабель одножильныйоткрытобез защитына лотке проволочном или кронштейне</v>
      </c>
      <c r="M39" s="10" t="s">
        <v>120</v>
      </c>
      <c r="N39" s="16" t="s">
        <v>272</v>
      </c>
      <c r="O39" s="16" t="s">
        <v>272</v>
      </c>
      <c r="P39" s="16" t="s">
        <v>273</v>
      </c>
      <c r="Q39" s="16" t="s">
        <v>273</v>
      </c>
      <c r="R39" s="16" t="s">
        <v>276</v>
      </c>
      <c r="S39" s="16" t="s">
        <v>276</v>
      </c>
      <c r="T39" s="16" t="s">
        <v>275</v>
      </c>
      <c r="U39" s="16" t="s">
        <v>275</v>
      </c>
      <c r="V39" s="20" t="s">
        <v>240</v>
      </c>
      <c r="W39" s="23" t="s">
        <v>277</v>
      </c>
      <c r="AB39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одножильныйоткрытобез защитына лотке проволочном или кронштейне--</v>
      </c>
      <c r="AC39" s="84"/>
      <c r="AD39" s="84"/>
      <c r="AE39" s="84"/>
      <c r="AF39" s="84"/>
      <c r="AG39" s="84"/>
      <c r="AH39" s="84"/>
      <c r="AI39" s="84"/>
      <c r="AJ39" s="84"/>
      <c r="AK39" s="84"/>
      <c r="AL39" s="84"/>
    </row>
    <row r="40" spans="1:38" ht="99.95" customHeight="1">
      <c r="A40" s="31">
        <v>34</v>
      </c>
      <c r="B40" s="12">
        <v>33</v>
      </c>
      <c r="C40" s="9"/>
      <c r="D40" s="9" t="s">
        <v>125</v>
      </c>
      <c r="E40" s="11" t="s">
        <v>70</v>
      </c>
      <c r="F40" s="11" t="s">
        <v>74</v>
      </c>
      <c r="G40" s="11" t="s">
        <v>71</v>
      </c>
      <c r="H40" s="11" t="s">
        <v>84</v>
      </c>
      <c r="I40" s="11" t="s">
        <v>126</v>
      </c>
      <c r="J40" s="11" t="s">
        <v>105</v>
      </c>
      <c r="K40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многожильныйоткрытобез защитыпо стенамH &gt; 0,3DeDe - диаметр кабеля, H - расстояние между кабелем и поверхностью</v>
      </c>
      <c r="L40" s="11" t="str">
        <f>Таблица1[[#This Row],[Ст.5]]&amp;Таблица1[[#This Row],[Ст.6]]&amp;Таблица1[[#This Row],[Ст.7]]&amp;Таблица1[[#This Row],[Ст.8]]</f>
        <v>кабель многожильныйоткрытобез защитыпо стенам</v>
      </c>
      <c r="M40" s="10" t="s">
        <v>110</v>
      </c>
      <c r="N40" s="16" t="s">
        <v>272</v>
      </c>
      <c r="O40" s="16" t="s">
        <v>272</v>
      </c>
      <c r="P40" s="16" t="s">
        <v>273</v>
      </c>
      <c r="Q40" s="16" t="s">
        <v>273</v>
      </c>
      <c r="R40" s="16" t="s">
        <v>276</v>
      </c>
      <c r="S40" s="16" t="s">
        <v>276</v>
      </c>
      <c r="T40" s="16" t="s">
        <v>275</v>
      </c>
      <c r="U40" s="16" t="s">
        <v>275</v>
      </c>
      <c r="V40" s="20" t="s">
        <v>240</v>
      </c>
      <c r="W40" s="23" t="s">
        <v>274</v>
      </c>
      <c r="AB40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многожильныйоткрытобез защитыпо стенамH &gt; 0,3DeDe - диаметр кабеля, H - расстояние между кабелем и поверхностью</v>
      </c>
      <c r="AC40" s="84"/>
      <c r="AD40" s="84"/>
      <c r="AE40" s="84"/>
      <c r="AF40" s="84"/>
      <c r="AG40" s="84"/>
      <c r="AH40" s="84"/>
      <c r="AI40" s="84"/>
      <c r="AJ40" s="84"/>
      <c r="AK40" s="84"/>
      <c r="AL40" s="84"/>
    </row>
    <row r="41" spans="1:38" ht="99.95" customHeight="1">
      <c r="A41" s="31">
        <v>35</v>
      </c>
      <c r="B41" s="12">
        <v>33</v>
      </c>
      <c r="C41" s="9"/>
      <c r="D41" s="9" t="s">
        <v>127</v>
      </c>
      <c r="E41" s="11" t="s">
        <v>67</v>
      </c>
      <c r="F41" s="11" t="s">
        <v>74</v>
      </c>
      <c r="G41" s="11" t="s">
        <v>71</v>
      </c>
      <c r="H41" s="11" t="s">
        <v>84</v>
      </c>
      <c r="I41" s="11" t="s">
        <v>128</v>
      </c>
      <c r="J41" s="11" t="s">
        <v>105</v>
      </c>
      <c r="K41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одножильныйоткрытобез защитыпо стенамH &gt; 0,3De, кабели касаются в воздухеDe - диаметр кабеля, H - расстояние между кабелем и поверхностью</v>
      </c>
      <c r="L41" s="11" t="str">
        <f>Таблица1[[#This Row],[Ст.5]]&amp;Таблица1[[#This Row],[Ст.6]]&amp;Таблица1[[#This Row],[Ст.7]]&amp;Таблица1[[#This Row],[Ст.8]]</f>
        <v>кабель одножильныйоткрытобез защитыпо стенам</v>
      </c>
      <c r="M41" s="10" t="s">
        <v>120</v>
      </c>
      <c r="N41" s="16" t="s">
        <v>272</v>
      </c>
      <c r="O41" s="16" t="s">
        <v>272</v>
      </c>
      <c r="P41" s="16" t="s">
        <v>273</v>
      </c>
      <c r="Q41" s="16" t="s">
        <v>273</v>
      </c>
      <c r="R41" s="16" t="s">
        <v>276</v>
      </c>
      <c r="S41" s="16" t="s">
        <v>276</v>
      </c>
      <c r="T41" s="16" t="s">
        <v>275</v>
      </c>
      <c r="U41" s="16" t="s">
        <v>275</v>
      </c>
      <c r="V41" s="20" t="s">
        <v>240</v>
      </c>
      <c r="W41" s="23" t="s">
        <v>277</v>
      </c>
      <c r="AB41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одножильныйоткрытобез защитыпо стенамH &gt; 0,3De, кабели касаются в воздухеDe - диаметр кабеля, H - расстояние между кабелем и поверхностью</v>
      </c>
      <c r="AC41" s="84"/>
      <c r="AD41" s="84"/>
      <c r="AE41" s="84"/>
      <c r="AF41" s="84"/>
      <c r="AG41" s="84"/>
      <c r="AH41" s="84"/>
      <c r="AI41" s="84"/>
      <c r="AJ41" s="84"/>
      <c r="AK41" s="84"/>
      <c r="AL41" s="84"/>
    </row>
    <row r="42" spans="1:38" ht="99.95" customHeight="1">
      <c r="A42" s="31">
        <v>36</v>
      </c>
      <c r="B42" s="12">
        <v>33</v>
      </c>
      <c r="C42" s="11"/>
      <c r="D42" s="11" t="s">
        <v>130</v>
      </c>
      <c r="E42" s="11" t="s">
        <v>67</v>
      </c>
      <c r="F42" s="11" t="s">
        <v>74</v>
      </c>
      <c r="G42" s="11" t="s">
        <v>71</v>
      </c>
      <c r="H42" s="11" t="s">
        <v>84</v>
      </c>
      <c r="I42" s="11" t="s">
        <v>131</v>
      </c>
      <c r="J42" s="11" t="s">
        <v>105</v>
      </c>
      <c r="K42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одножильныйоткрытобез защитыпо стенамH &gt; 0,3De, интервал между кабелями не менее одного кабельного диаметраDe - диаметр кабеля, H - расстояние между кабелем и поверхностью</v>
      </c>
      <c r="L42" s="11" t="str">
        <f>Таблица1[[#This Row],[Ст.5]]&amp;Таблица1[[#This Row],[Ст.6]]&amp;Таблица1[[#This Row],[Ст.7]]&amp;Таблица1[[#This Row],[Ст.8]]</f>
        <v>кабель одножильныйоткрытобез защитыпо стенам</v>
      </c>
      <c r="M42" s="10" t="s">
        <v>129</v>
      </c>
      <c r="N42" s="16" t="s">
        <v>272</v>
      </c>
      <c r="O42" s="16" t="s">
        <v>272</v>
      </c>
      <c r="P42" s="16" t="s">
        <v>273</v>
      </c>
      <c r="Q42" s="16" t="s">
        <v>273</v>
      </c>
      <c r="R42" s="16" t="s">
        <v>276</v>
      </c>
      <c r="S42" s="16" t="s">
        <v>276</v>
      </c>
      <c r="T42" s="16" t="s">
        <v>275</v>
      </c>
      <c r="U42" s="16" t="s">
        <v>275</v>
      </c>
      <c r="V42" s="20" t="s">
        <v>240</v>
      </c>
      <c r="W42" s="23" t="s">
        <v>17</v>
      </c>
      <c r="AB42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одножильныйоткрытобез защитыпо стенамH &gt; 0,3De, интервал между кабелями не менее одного кабельного диаметраDe - диаметр кабеля, H - расстояние между кабелем и поверхностью</v>
      </c>
      <c r="AC42" s="84"/>
      <c r="AD42" s="84"/>
      <c r="AE42" s="84"/>
      <c r="AF42" s="84"/>
      <c r="AG42" s="84"/>
      <c r="AH42" s="84"/>
      <c r="AI42" s="84"/>
      <c r="AJ42" s="84"/>
      <c r="AK42" s="84"/>
      <c r="AL42" s="84"/>
    </row>
    <row r="43" spans="1:38" ht="99.95" customHeight="1">
      <c r="A43" s="31">
        <v>37</v>
      </c>
      <c r="B43" s="12">
        <v>34</v>
      </c>
      <c r="C43" s="9"/>
      <c r="D43" s="9" t="s">
        <v>132</v>
      </c>
      <c r="E43" s="11" t="s">
        <v>70</v>
      </c>
      <c r="F43" s="11" t="s">
        <v>74</v>
      </c>
      <c r="G43" s="11" t="s">
        <v>71</v>
      </c>
      <c r="H43" s="11" t="s">
        <v>133</v>
      </c>
      <c r="I43" s="11" t="s">
        <v>17</v>
      </c>
      <c r="J43" s="11" t="s">
        <v>17</v>
      </c>
      <c r="K43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многожильныйоткрытобез защитына лотоке лестничном--</v>
      </c>
      <c r="L43" s="11" t="str">
        <f>Таблица1[[#This Row],[Ст.5]]&amp;Таблица1[[#This Row],[Ст.6]]&amp;Таблица1[[#This Row],[Ст.7]]&amp;Таблица1[[#This Row],[Ст.8]]</f>
        <v>кабель многожильныйоткрытобез защитына лотоке лестничном</v>
      </c>
      <c r="M43" s="10" t="s">
        <v>110</v>
      </c>
      <c r="N43" s="16" t="s">
        <v>272</v>
      </c>
      <c r="O43" s="16" t="s">
        <v>272</v>
      </c>
      <c r="P43" s="16" t="s">
        <v>273</v>
      </c>
      <c r="Q43" s="16" t="s">
        <v>273</v>
      </c>
      <c r="R43" s="16" t="s">
        <v>276</v>
      </c>
      <c r="S43" s="16" t="s">
        <v>276</v>
      </c>
      <c r="T43" s="16" t="s">
        <v>275</v>
      </c>
      <c r="U43" s="16" t="s">
        <v>275</v>
      </c>
      <c r="V43" s="20" t="s">
        <v>240</v>
      </c>
      <c r="W43" s="23" t="s">
        <v>274</v>
      </c>
      <c r="AB43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многожильныйоткрытобез защитына лотоке лестничном--</v>
      </c>
      <c r="AC43" s="84"/>
      <c r="AD43" s="84"/>
      <c r="AE43" s="84"/>
      <c r="AF43" s="84"/>
      <c r="AG43" s="84"/>
      <c r="AH43" s="84"/>
      <c r="AI43" s="84"/>
      <c r="AJ43" s="84"/>
      <c r="AK43" s="84"/>
      <c r="AL43" s="84"/>
    </row>
    <row r="44" spans="1:38" ht="99.95" customHeight="1">
      <c r="A44" s="31">
        <v>38</v>
      </c>
      <c r="B44" s="12">
        <v>34</v>
      </c>
      <c r="C44" s="9"/>
      <c r="D44" s="9" t="s">
        <v>134</v>
      </c>
      <c r="E44" s="11" t="s">
        <v>67</v>
      </c>
      <c r="F44" s="11" t="s">
        <v>74</v>
      </c>
      <c r="G44" s="11" t="s">
        <v>71</v>
      </c>
      <c r="H44" s="11" t="s">
        <v>133</v>
      </c>
      <c r="I44" s="11" t="s">
        <v>17</v>
      </c>
      <c r="J44" s="11" t="s">
        <v>17</v>
      </c>
      <c r="K44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одножильныйоткрытобез защитына лотоке лестничном--</v>
      </c>
      <c r="L44" s="11" t="str">
        <f>Таблица1[[#This Row],[Ст.5]]&amp;Таблица1[[#This Row],[Ст.6]]&amp;Таблица1[[#This Row],[Ст.7]]&amp;Таблица1[[#This Row],[Ст.8]]</f>
        <v>кабель одножильныйоткрытобез защитына лотоке лестничном</v>
      </c>
      <c r="M44" s="10" t="s">
        <v>120</v>
      </c>
      <c r="N44" s="16" t="s">
        <v>272</v>
      </c>
      <c r="O44" s="16" t="s">
        <v>272</v>
      </c>
      <c r="P44" s="16" t="s">
        <v>273</v>
      </c>
      <c r="Q44" s="16" t="s">
        <v>273</v>
      </c>
      <c r="R44" s="16" t="s">
        <v>276</v>
      </c>
      <c r="S44" s="16" t="s">
        <v>276</v>
      </c>
      <c r="T44" s="16" t="s">
        <v>275</v>
      </c>
      <c r="U44" s="16" t="s">
        <v>275</v>
      </c>
      <c r="V44" s="20" t="s">
        <v>240</v>
      </c>
      <c r="W44" s="23" t="s">
        <v>277</v>
      </c>
      <c r="AB44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одножильныйоткрытобез защитына лотоке лестничном--</v>
      </c>
      <c r="AC44" s="84"/>
      <c r="AD44" s="84"/>
      <c r="AE44" s="84"/>
      <c r="AF44" s="84"/>
      <c r="AG44" s="84"/>
      <c r="AH44" s="84"/>
      <c r="AI44" s="84"/>
      <c r="AJ44" s="84"/>
      <c r="AK44" s="84"/>
      <c r="AL44" s="84"/>
    </row>
    <row r="45" spans="1:38" ht="99.95" customHeight="1">
      <c r="A45" s="31">
        <v>39</v>
      </c>
      <c r="B45" s="12">
        <v>35</v>
      </c>
      <c r="C45" s="9"/>
      <c r="D45" s="9" t="s">
        <v>135</v>
      </c>
      <c r="E45" s="11" t="s">
        <v>70</v>
      </c>
      <c r="F45" s="11" t="s">
        <v>74</v>
      </c>
      <c r="G45" s="11" t="s">
        <v>71</v>
      </c>
      <c r="H45" s="11" t="s">
        <v>136</v>
      </c>
      <c r="I45" s="11" t="s">
        <v>17</v>
      </c>
      <c r="J45" s="11" t="s">
        <v>17</v>
      </c>
      <c r="K45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многожильныйоткрытобез защитына тросе--</v>
      </c>
      <c r="L45" s="11" t="str">
        <f>Таблица1[[#This Row],[Ст.5]]&amp;Таблица1[[#This Row],[Ст.6]]&amp;Таблица1[[#This Row],[Ст.7]]&amp;Таблица1[[#This Row],[Ст.8]]</f>
        <v>кабель многожильныйоткрытобез защитына тросе</v>
      </c>
      <c r="M45" s="10" t="s">
        <v>110</v>
      </c>
      <c r="N45" s="16" t="s">
        <v>272</v>
      </c>
      <c r="O45" s="16" t="s">
        <v>272</v>
      </c>
      <c r="P45" s="16" t="s">
        <v>273</v>
      </c>
      <c r="Q45" s="16" t="s">
        <v>273</v>
      </c>
      <c r="R45" s="16" t="s">
        <v>276</v>
      </c>
      <c r="S45" s="16" t="s">
        <v>276</v>
      </c>
      <c r="T45" s="16" t="s">
        <v>275</v>
      </c>
      <c r="U45" s="16" t="s">
        <v>275</v>
      </c>
      <c r="V45" s="20" t="s">
        <v>240</v>
      </c>
      <c r="W45" s="23" t="s">
        <v>274</v>
      </c>
      <c r="AB45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многожильныйоткрытобез защитына тросе--</v>
      </c>
      <c r="AC45" s="84"/>
      <c r="AD45" s="84"/>
      <c r="AE45" s="84"/>
      <c r="AF45" s="84"/>
      <c r="AG45" s="84"/>
      <c r="AH45" s="84"/>
      <c r="AI45" s="84"/>
      <c r="AJ45" s="84"/>
      <c r="AK45" s="84"/>
      <c r="AL45" s="84"/>
    </row>
    <row r="46" spans="1:38" ht="99.95" customHeight="1">
      <c r="A46" s="31">
        <v>40</v>
      </c>
      <c r="B46" s="12">
        <v>35</v>
      </c>
      <c r="C46" s="9"/>
      <c r="D46" s="9" t="s">
        <v>137</v>
      </c>
      <c r="E46" s="11" t="s">
        <v>67</v>
      </c>
      <c r="F46" s="11" t="s">
        <v>74</v>
      </c>
      <c r="G46" s="11" t="s">
        <v>71</v>
      </c>
      <c r="H46" s="11" t="s">
        <v>136</v>
      </c>
      <c r="I46" s="11" t="s">
        <v>17</v>
      </c>
      <c r="J46" s="11" t="s">
        <v>17</v>
      </c>
      <c r="K46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одножильныйоткрытобез защитына тросе--</v>
      </c>
      <c r="L46" s="11" t="str">
        <f>Таблица1[[#This Row],[Ст.5]]&amp;Таблица1[[#This Row],[Ст.6]]&amp;Таблица1[[#This Row],[Ст.7]]&amp;Таблица1[[#This Row],[Ст.8]]</f>
        <v>кабель одножильныйоткрытобез защитына тросе</v>
      </c>
      <c r="M46" s="10" t="s">
        <v>120</v>
      </c>
      <c r="N46" s="16" t="s">
        <v>272</v>
      </c>
      <c r="O46" s="16" t="s">
        <v>272</v>
      </c>
      <c r="P46" s="16" t="s">
        <v>273</v>
      </c>
      <c r="Q46" s="16" t="s">
        <v>273</v>
      </c>
      <c r="R46" s="16" t="s">
        <v>276</v>
      </c>
      <c r="S46" s="16" t="s">
        <v>276</v>
      </c>
      <c r="T46" s="16" t="s">
        <v>275</v>
      </c>
      <c r="U46" s="16" t="s">
        <v>275</v>
      </c>
      <c r="V46" s="20" t="s">
        <v>240</v>
      </c>
      <c r="W46" s="23" t="s">
        <v>277</v>
      </c>
      <c r="AB46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одножильныйоткрытобез защитына тросе--</v>
      </c>
      <c r="AC46" s="84"/>
      <c r="AD46" s="84"/>
      <c r="AE46" s="84"/>
      <c r="AF46" s="84"/>
      <c r="AG46" s="84"/>
      <c r="AH46" s="84"/>
      <c r="AI46" s="84"/>
      <c r="AJ46" s="84"/>
      <c r="AK46" s="84"/>
      <c r="AL46" s="84"/>
    </row>
    <row r="47" spans="1:38" ht="99.95" customHeight="1">
      <c r="A47" s="31">
        <v>41</v>
      </c>
      <c r="B47" s="12">
        <v>36</v>
      </c>
      <c r="C47" s="11"/>
      <c r="D47" s="11" t="s">
        <v>138</v>
      </c>
      <c r="E47" s="11" t="s">
        <v>62</v>
      </c>
      <c r="F47" s="11" t="s">
        <v>74</v>
      </c>
      <c r="G47" s="11" t="s">
        <v>71</v>
      </c>
      <c r="H47" s="11" t="s">
        <v>139</v>
      </c>
      <c r="I47" s="11" t="s">
        <v>17</v>
      </c>
      <c r="J47" s="11" t="s">
        <v>17</v>
      </c>
      <c r="K47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проводоткрытобез защитыпровода на изоляторах--</v>
      </c>
      <c r="L47" s="11" t="str">
        <f>Таблица1[[#This Row],[Ст.5]]&amp;Таблица1[[#This Row],[Ст.6]]&amp;Таблица1[[#This Row],[Ст.7]]&amp;Таблица1[[#This Row],[Ст.8]]</f>
        <v>проводоткрытобез защитыпровода на изоляторах</v>
      </c>
      <c r="M47" s="10" t="s">
        <v>129</v>
      </c>
      <c r="N47" s="16" t="s">
        <v>272</v>
      </c>
      <c r="O47" s="16" t="s">
        <v>272</v>
      </c>
      <c r="P47" s="16" t="s">
        <v>273</v>
      </c>
      <c r="Q47" s="16" t="s">
        <v>273</v>
      </c>
      <c r="R47" s="16" t="s">
        <v>276</v>
      </c>
      <c r="S47" s="16" t="s">
        <v>276</v>
      </c>
      <c r="T47" s="16" t="s">
        <v>275</v>
      </c>
      <c r="U47" s="16" t="s">
        <v>275</v>
      </c>
      <c r="V47" s="20" t="s">
        <v>240</v>
      </c>
      <c r="W47" s="23" t="s">
        <v>17</v>
      </c>
      <c r="AB47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проводоткрытобез защитыпровода на изоляторах--</v>
      </c>
      <c r="AC47" s="84"/>
      <c r="AD47" s="84"/>
      <c r="AE47" s="84"/>
      <c r="AF47" s="84"/>
      <c r="AG47" s="84"/>
      <c r="AH47" s="84"/>
      <c r="AI47" s="84"/>
      <c r="AJ47" s="84"/>
      <c r="AK47" s="84"/>
      <c r="AL47" s="84"/>
    </row>
    <row r="48" spans="1:38" ht="99.95" customHeight="1">
      <c r="A48" s="31">
        <v>42</v>
      </c>
      <c r="B48" s="12">
        <v>40</v>
      </c>
      <c r="C48" s="9"/>
      <c r="D48" s="9" t="s">
        <v>140</v>
      </c>
      <c r="E48" s="11" t="s">
        <v>67</v>
      </c>
      <c r="F48" s="11" t="s">
        <v>63</v>
      </c>
      <c r="G48" s="11" t="s">
        <v>71</v>
      </c>
      <c r="H48" s="11" t="s">
        <v>141</v>
      </c>
      <c r="I48" s="11" t="s">
        <v>142</v>
      </c>
      <c r="J48" s="11" t="s">
        <v>143</v>
      </c>
      <c r="K48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одножильныйскрытобез защитыв пустотах строительных конструкций1,5De ≤ V &lt; 5DeDe - диаметр кабеля, V - высота пустоты строительной конструкции</v>
      </c>
      <c r="L48" s="11" t="str">
        <f>Таблица1[[#This Row],[Ст.5]]&amp;Таблица1[[#This Row],[Ст.6]]&amp;Таблица1[[#This Row],[Ст.7]]&amp;Таблица1[[#This Row],[Ст.8]]</f>
        <v>кабель одножильныйскрытобез защитыв пустотах строительных конструкций</v>
      </c>
      <c r="M48" s="10" t="s">
        <v>79</v>
      </c>
      <c r="N48" s="16" t="s">
        <v>252</v>
      </c>
      <c r="O48" s="16" t="s">
        <v>260</v>
      </c>
      <c r="P48" s="16" t="s">
        <v>261</v>
      </c>
      <c r="Q48" s="16" t="s">
        <v>262</v>
      </c>
      <c r="R48" s="16" t="s">
        <v>17</v>
      </c>
      <c r="S48" s="16" t="s">
        <v>17</v>
      </c>
      <c r="T48" s="16" t="s">
        <v>17</v>
      </c>
      <c r="U48" s="16" t="s">
        <v>17</v>
      </c>
      <c r="V48" s="20" t="s">
        <v>240</v>
      </c>
      <c r="W48" s="23" t="s">
        <v>243</v>
      </c>
      <c r="AB48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одножильныйскрытобез защитыв пустотах строительных конструкций1,5De ≤ V &lt; 5DeDe - диаметр кабеля, V - высота пустоты строительной конструкции</v>
      </c>
      <c r="AC48" s="84"/>
      <c r="AD48" s="84"/>
      <c r="AE48" s="84"/>
      <c r="AF48" s="84"/>
      <c r="AG48" s="84"/>
      <c r="AH48" s="84"/>
      <c r="AI48" s="84"/>
      <c r="AJ48" s="84"/>
      <c r="AK48" s="84"/>
      <c r="AL48" s="84"/>
    </row>
    <row r="49" spans="1:38" ht="99.95" customHeight="1">
      <c r="A49" s="31">
        <v>43</v>
      </c>
      <c r="B49" s="12">
        <v>40</v>
      </c>
      <c r="C49" s="9"/>
      <c r="D49" s="9" t="s">
        <v>144</v>
      </c>
      <c r="E49" s="11" t="s">
        <v>70</v>
      </c>
      <c r="F49" s="11" t="s">
        <v>63</v>
      </c>
      <c r="G49" s="11" t="s">
        <v>71</v>
      </c>
      <c r="H49" s="11" t="s">
        <v>141</v>
      </c>
      <c r="I49" s="11" t="s">
        <v>142</v>
      </c>
      <c r="J49" s="11" t="s">
        <v>143</v>
      </c>
      <c r="K49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многожильныйскрытобез защитыв пустотах строительных конструкций1,5De ≤ V &lt; 5DeDe - диаметр кабеля, V - высота пустоты строительной конструкции</v>
      </c>
      <c r="L49" s="11" t="str">
        <f>Таблица1[[#This Row],[Ст.5]]&amp;Таблица1[[#This Row],[Ст.6]]&amp;Таблица1[[#This Row],[Ст.7]]&amp;Таблица1[[#This Row],[Ст.8]]</f>
        <v>кабель многожильныйскрытобез защитыв пустотах строительных конструкций</v>
      </c>
      <c r="M49" s="10" t="s">
        <v>79</v>
      </c>
      <c r="N49" s="16" t="s">
        <v>252</v>
      </c>
      <c r="O49" s="16" t="s">
        <v>260</v>
      </c>
      <c r="P49" s="16" t="s">
        <v>261</v>
      </c>
      <c r="Q49" s="16" t="s">
        <v>262</v>
      </c>
      <c r="R49" s="16" t="s">
        <v>17</v>
      </c>
      <c r="S49" s="16" t="s">
        <v>17</v>
      </c>
      <c r="T49" s="16" t="s">
        <v>17</v>
      </c>
      <c r="U49" s="16" t="s">
        <v>17</v>
      </c>
      <c r="V49" s="20" t="s">
        <v>240</v>
      </c>
      <c r="W49" s="23" t="s">
        <v>243</v>
      </c>
      <c r="AB49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многожильныйскрытобез защитыв пустотах строительных конструкций1,5De ≤ V &lt; 5DeDe - диаметр кабеля, V - высота пустоты строительной конструкции</v>
      </c>
      <c r="AC49" s="84"/>
      <c r="AD49" s="84"/>
      <c r="AE49" s="84"/>
      <c r="AF49" s="84"/>
      <c r="AG49" s="84"/>
      <c r="AH49" s="84"/>
      <c r="AI49" s="84"/>
      <c r="AJ49" s="84"/>
      <c r="AK49" s="84"/>
      <c r="AL49" s="84"/>
    </row>
    <row r="50" spans="1:38" ht="99.95" customHeight="1">
      <c r="A50" s="31">
        <v>44</v>
      </c>
      <c r="B50" s="12">
        <v>40</v>
      </c>
      <c r="C50" s="9"/>
      <c r="D50" s="9" t="s">
        <v>145</v>
      </c>
      <c r="E50" s="11" t="s">
        <v>67</v>
      </c>
      <c r="F50" s="11" t="s">
        <v>63</v>
      </c>
      <c r="G50" s="11" t="s">
        <v>71</v>
      </c>
      <c r="H50" s="11" t="s">
        <v>141</v>
      </c>
      <c r="I50" s="11" t="s">
        <v>146</v>
      </c>
      <c r="J50" s="11" t="s">
        <v>143</v>
      </c>
      <c r="K50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одножильныйскрытобез защитыв пустотах строительных конструкций5De ≤ V &lt; 20DeDe - диаметр кабеля, V - высота пустоты строительной конструкции</v>
      </c>
      <c r="L50" s="11" t="str">
        <f>Таблица1[[#This Row],[Ст.5]]&amp;Таблица1[[#This Row],[Ст.6]]&amp;Таблица1[[#This Row],[Ст.7]]&amp;Таблица1[[#This Row],[Ст.8]]</f>
        <v>кабель одножильныйскрытобез защитыв пустотах строительных конструкций</v>
      </c>
      <c r="M50" s="10" t="s">
        <v>72</v>
      </c>
      <c r="N50" s="16" t="s">
        <v>248</v>
      </c>
      <c r="O50" s="16" t="s">
        <v>249</v>
      </c>
      <c r="P50" s="16" t="s">
        <v>250</v>
      </c>
      <c r="Q50" s="16" t="s">
        <v>251</v>
      </c>
      <c r="R50" s="16" t="s">
        <v>17</v>
      </c>
      <c r="S50" s="16" t="s">
        <v>17</v>
      </c>
      <c r="T50" s="16" t="s">
        <v>17</v>
      </c>
      <c r="U50" s="16" t="s">
        <v>17</v>
      </c>
      <c r="V50" s="20" t="s">
        <v>240</v>
      </c>
      <c r="W50" s="23" t="s">
        <v>243</v>
      </c>
      <c r="AB50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одножильныйскрытобез защитыв пустотах строительных конструкций5De ≤ V &lt; 20DeDe - диаметр кабеля, V - высота пустоты строительной конструкции</v>
      </c>
      <c r="AC50" s="84"/>
      <c r="AD50" s="84"/>
      <c r="AE50" s="84"/>
      <c r="AF50" s="84"/>
      <c r="AG50" s="84"/>
      <c r="AH50" s="84"/>
      <c r="AI50" s="84"/>
      <c r="AJ50" s="84"/>
      <c r="AK50" s="84"/>
      <c r="AL50" s="84"/>
    </row>
    <row r="51" spans="1:38" ht="99.95" customHeight="1">
      <c r="A51" s="31">
        <v>45</v>
      </c>
      <c r="B51" s="12">
        <v>40</v>
      </c>
      <c r="C51" s="9"/>
      <c r="D51" s="9" t="s">
        <v>147</v>
      </c>
      <c r="E51" s="11" t="s">
        <v>70</v>
      </c>
      <c r="F51" s="11" t="s">
        <v>63</v>
      </c>
      <c r="G51" s="11" t="s">
        <v>71</v>
      </c>
      <c r="H51" s="11" t="s">
        <v>141</v>
      </c>
      <c r="I51" s="11" t="s">
        <v>146</v>
      </c>
      <c r="J51" s="11" t="s">
        <v>143</v>
      </c>
      <c r="K51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многожильныйскрытобез защитыв пустотах строительных конструкций5De ≤ V &lt; 20DeDe - диаметр кабеля, V - высота пустоты строительной конструкции</v>
      </c>
      <c r="L51" s="11" t="str">
        <f>Таблица1[[#This Row],[Ст.5]]&amp;Таблица1[[#This Row],[Ст.6]]&amp;Таблица1[[#This Row],[Ст.7]]&amp;Таблица1[[#This Row],[Ст.8]]</f>
        <v>кабель многожильныйскрытобез защитыв пустотах строительных конструкций</v>
      </c>
      <c r="M51" s="10" t="s">
        <v>72</v>
      </c>
      <c r="N51" s="16" t="s">
        <v>248</v>
      </c>
      <c r="O51" s="16" t="s">
        <v>249</v>
      </c>
      <c r="P51" s="16" t="s">
        <v>250</v>
      </c>
      <c r="Q51" s="16" t="s">
        <v>251</v>
      </c>
      <c r="R51" s="16" t="s">
        <v>17</v>
      </c>
      <c r="S51" s="16" t="s">
        <v>17</v>
      </c>
      <c r="T51" s="16" t="s">
        <v>17</v>
      </c>
      <c r="U51" s="16" t="s">
        <v>17</v>
      </c>
      <c r="V51" s="20" t="s">
        <v>240</v>
      </c>
      <c r="W51" s="23" t="s">
        <v>243</v>
      </c>
      <c r="AB51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многожильныйскрытобез защитыв пустотах строительных конструкций5De ≤ V &lt; 20DeDe - диаметр кабеля, V - высота пустоты строительной конструкции</v>
      </c>
      <c r="AC51" s="84"/>
      <c r="AD51" s="84"/>
      <c r="AE51" s="84"/>
      <c r="AF51" s="84"/>
      <c r="AG51" s="84"/>
      <c r="AH51" s="84"/>
      <c r="AI51" s="84"/>
      <c r="AJ51" s="84"/>
      <c r="AK51" s="84"/>
      <c r="AL51" s="84"/>
    </row>
    <row r="52" spans="1:38" ht="99.95" customHeight="1">
      <c r="A52" s="31">
        <v>46</v>
      </c>
      <c r="B52" s="12">
        <v>41</v>
      </c>
      <c r="C52" s="9"/>
      <c r="D52" s="9" t="s">
        <v>148</v>
      </c>
      <c r="E52" s="11" t="s">
        <v>62</v>
      </c>
      <c r="F52" s="11" t="s">
        <v>63</v>
      </c>
      <c r="G52" s="11" t="s">
        <v>64</v>
      </c>
      <c r="H52" s="11" t="s">
        <v>141</v>
      </c>
      <c r="I52" s="11" t="s">
        <v>149</v>
      </c>
      <c r="J52" s="11" t="s">
        <v>150</v>
      </c>
      <c r="K52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проводскрытов трубев пустотах строительных конструкций1,5De  ≤ V &lt; 20DeDe - диаметр трубы, V - высота пустоты строительной конструкции</v>
      </c>
      <c r="L52" s="11" t="str">
        <f>Таблица1[[#This Row],[Ст.5]]&amp;Таблица1[[#This Row],[Ст.6]]&amp;Таблица1[[#This Row],[Ст.7]]&amp;Таблица1[[#This Row],[Ст.8]]</f>
        <v>проводскрытов трубев пустотах строительных конструкций</v>
      </c>
      <c r="M52" s="10" t="s">
        <v>79</v>
      </c>
      <c r="N52" s="16" t="s">
        <v>252</v>
      </c>
      <c r="O52" s="16" t="s">
        <v>260</v>
      </c>
      <c r="P52" s="16" t="s">
        <v>261</v>
      </c>
      <c r="Q52" s="16" t="s">
        <v>262</v>
      </c>
      <c r="R52" s="16" t="s">
        <v>17</v>
      </c>
      <c r="S52" s="16" t="s">
        <v>17</v>
      </c>
      <c r="T52" s="16" t="s">
        <v>17</v>
      </c>
      <c r="U52" s="16" t="s">
        <v>17</v>
      </c>
      <c r="V52" s="20" t="s">
        <v>240</v>
      </c>
      <c r="W52" s="23" t="s">
        <v>243</v>
      </c>
      <c r="AB52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проводскрытов трубев пустотах строительных конструкций1,5De  ≤ V &lt; 20DeDe - диаметр трубы, V - высота пустоты строительной конструкции</v>
      </c>
      <c r="AC52" s="84"/>
      <c r="AD52" s="84"/>
      <c r="AE52" s="84"/>
      <c r="AF52" s="84"/>
      <c r="AG52" s="84"/>
      <c r="AH52" s="84"/>
      <c r="AI52" s="84"/>
      <c r="AJ52" s="84"/>
      <c r="AK52" s="84"/>
      <c r="AL52" s="84"/>
    </row>
    <row r="53" spans="1:38" ht="99.95" customHeight="1">
      <c r="A53" s="31">
        <v>47</v>
      </c>
      <c r="B53" s="12">
        <v>41</v>
      </c>
      <c r="C53" s="9"/>
      <c r="D53" s="9" t="s">
        <v>151</v>
      </c>
      <c r="E53" s="11" t="s">
        <v>62</v>
      </c>
      <c r="F53" s="11" t="s">
        <v>63</v>
      </c>
      <c r="G53" s="11" t="s">
        <v>64</v>
      </c>
      <c r="H53" s="11" t="s">
        <v>141</v>
      </c>
      <c r="I53" s="11" t="s">
        <v>152</v>
      </c>
      <c r="J53" s="11" t="s">
        <v>150</v>
      </c>
      <c r="K53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проводскрытов трубев пустотах строительных конструкцийV ≥ 20DeDe - диаметр трубы, V - высота пустоты строительной конструкции</v>
      </c>
      <c r="L53" s="11" t="str">
        <f>Таблица1[[#This Row],[Ст.5]]&amp;Таблица1[[#This Row],[Ст.6]]&amp;Таблица1[[#This Row],[Ст.7]]&amp;Таблица1[[#This Row],[Ст.8]]</f>
        <v>проводскрытов трубев пустотах строительных конструкций</v>
      </c>
      <c r="M53" s="10" t="s">
        <v>72</v>
      </c>
      <c r="N53" s="16" t="s">
        <v>248</v>
      </c>
      <c r="O53" s="16" t="s">
        <v>249</v>
      </c>
      <c r="P53" s="16" t="s">
        <v>250</v>
      </c>
      <c r="Q53" s="16" t="s">
        <v>251</v>
      </c>
      <c r="R53" s="16" t="s">
        <v>17</v>
      </c>
      <c r="S53" s="16" t="s">
        <v>17</v>
      </c>
      <c r="T53" s="16" t="s">
        <v>17</v>
      </c>
      <c r="U53" s="16" t="s">
        <v>17</v>
      </c>
      <c r="V53" s="20" t="s">
        <v>240</v>
      </c>
      <c r="W53" s="23" t="s">
        <v>243</v>
      </c>
      <c r="AB53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проводскрытов трубев пустотах строительных конструкцийV ≥ 20DeDe - диаметр трубы, V - высота пустоты строительной конструкции</v>
      </c>
      <c r="AC53" s="84"/>
      <c r="AD53" s="84"/>
      <c r="AE53" s="84"/>
      <c r="AF53" s="84"/>
      <c r="AG53" s="84"/>
      <c r="AH53" s="84"/>
      <c r="AI53" s="84"/>
      <c r="AJ53" s="84"/>
      <c r="AK53" s="84"/>
      <c r="AL53" s="84"/>
    </row>
    <row r="54" spans="1:38" ht="99.95" customHeight="1">
      <c r="A54" s="31">
        <v>48</v>
      </c>
      <c r="B54" s="12">
        <v>42</v>
      </c>
      <c r="C54" s="9"/>
      <c r="D54" s="9" t="s">
        <v>153</v>
      </c>
      <c r="E54" s="11" t="s">
        <v>67</v>
      </c>
      <c r="F54" s="11" t="s">
        <v>63</v>
      </c>
      <c r="G54" s="11" t="s">
        <v>64</v>
      </c>
      <c r="H54" s="11" t="s">
        <v>141</v>
      </c>
      <c r="I54" s="11" t="s">
        <v>149</v>
      </c>
      <c r="J54" s="11" t="s">
        <v>150</v>
      </c>
      <c r="K54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одножильныйскрытов трубев пустотах строительных конструкций1,5De  ≤ V &lt; 20DeDe - диаметр трубы, V - высота пустоты строительной конструкции</v>
      </c>
      <c r="L54" s="11" t="str">
        <f>Таблица1[[#This Row],[Ст.5]]&amp;Таблица1[[#This Row],[Ст.6]]&amp;Таблица1[[#This Row],[Ст.7]]&amp;Таблица1[[#This Row],[Ст.8]]</f>
        <v>кабель одножильныйскрытов трубев пустотах строительных конструкций</v>
      </c>
      <c r="M54" s="10" t="s">
        <v>79</v>
      </c>
      <c r="N54" s="16" t="s">
        <v>252</v>
      </c>
      <c r="O54" s="16" t="s">
        <v>260</v>
      </c>
      <c r="P54" s="16" t="s">
        <v>261</v>
      </c>
      <c r="Q54" s="16" t="s">
        <v>262</v>
      </c>
      <c r="R54" s="16" t="s">
        <v>17</v>
      </c>
      <c r="S54" s="16" t="s">
        <v>17</v>
      </c>
      <c r="T54" s="16" t="s">
        <v>17</v>
      </c>
      <c r="U54" s="16" t="s">
        <v>17</v>
      </c>
      <c r="V54" s="20" t="s">
        <v>240</v>
      </c>
      <c r="W54" s="23" t="s">
        <v>243</v>
      </c>
      <c r="AB54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одножильныйскрытов трубев пустотах строительных конструкций1,5De  ≤ V &lt; 20DeDe - диаметр трубы, V - высота пустоты строительной конструкции</v>
      </c>
      <c r="AC54" s="84"/>
      <c r="AD54" s="84"/>
      <c r="AE54" s="84"/>
      <c r="AF54" s="84"/>
      <c r="AG54" s="84"/>
      <c r="AH54" s="84"/>
      <c r="AI54" s="84"/>
      <c r="AJ54" s="84"/>
      <c r="AK54" s="84"/>
      <c r="AL54" s="84"/>
    </row>
    <row r="55" spans="1:38" ht="99.95" customHeight="1">
      <c r="A55" s="31">
        <v>49</v>
      </c>
      <c r="B55" s="12">
        <v>42</v>
      </c>
      <c r="C55" s="9"/>
      <c r="D55" s="9" t="s">
        <v>154</v>
      </c>
      <c r="E55" s="11" t="s">
        <v>70</v>
      </c>
      <c r="F55" s="11" t="s">
        <v>63</v>
      </c>
      <c r="G55" s="11" t="s">
        <v>64</v>
      </c>
      <c r="H55" s="11" t="s">
        <v>141</v>
      </c>
      <c r="I55" s="11" t="s">
        <v>149</v>
      </c>
      <c r="J55" s="11" t="s">
        <v>150</v>
      </c>
      <c r="K55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многожильныйскрытов трубев пустотах строительных конструкций1,5De  ≤ V &lt; 20DeDe - диаметр трубы, V - высота пустоты строительной конструкции</v>
      </c>
      <c r="L55" s="11" t="str">
        <f>Таблица1[[#This Row],[Ст.5]]&amp;Таблица1[[#This Row],[Ст.6]]&amp;Таблица1[[#This Row],[Ст.7]]&amp;Таблица1[[#This Row],[Ст.8]]</f>
        <v>кабель многожильныйскрытов трубев пустотах строительных конструкций</v>
      </c>
      <c r="M55" s="10" t="s">
        <v>79</v>
      </c>
      <c r="N55" s="16" t="s">
        <v>252</v>
      </c>
      <c r="O55" s="16" t="s">
        <v>260</v>
      </c>
      <c r="P55" s="16" t="s">
        <v>261</v>
      </c>
      <c r="Q55" s="16" t="s">
        <v>262</v>
      </c>
      <c r="R55" s="16" t="s">
        <v>17</v>
      </c>
      <c r="S55" s="16" t="s">
        <v>17</v>
      </c>
      <c r="T55" s="16" t="s">
        <v>17</v>
      </c>
      <c r="U55" s="16" t="s">
        <v>17</v>
      </c>
      <c r="V55" s="20" t="s">
        <v>240</v>
      </c>
      <c r="W55" s="23" t="s">
        <v>243</v>
      </c>
      <c r="AB55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многожильныйскрытов трубев пустотах строительных конструкций1,5De  ≤ V &lt; 20DeDe - диаметр трубы, V - высота пустоты строительной конструкции</v>
      </c>
      <c r="AC55" s="84"/>
      <c r="AD55" s="84"/>
      <c r="AE55" s="84"/>
      <c r="AF55" s="84"/>
      <c r="AG55" s="84"/>
      <c r="AH55" s="84"/>
      <c r="AI55" s="84"/>
      <c r="AJ55" s="84"/>
      <c r="AK55" s="84"/>
      <c r="AL55" s="84"/>
    </row>
    <row r="56" spans="1:38" ht="99.95" customHeight="1">
      <c r="A56" s="31">
        <v>50</v>
      </c>
      <c r="B56" s="12">
        <v>42</v>
      </c>
      <c r="C56" s="9"/>
      <c r="D56" s="9" t="s">
        <v>155</v>
      </c>
      <c r="E56" s="11" t="s">
        <v>67</v>
      </c>
      <c r="F56" s="11" t="s">
        <v>63</v>
      </c>
      <c r="G56" s="11" t="s">
        <v>64</v>
      </c>
      <c r="H56" s="11" t="s">
        <v>141</v>
      </c>
      <c r="I56" s="11" t="s">
        <v>152</v>
      </c>
      <c r="J56" s="11" t="s">
        <v>150</v>
      </c>
      <c r="K56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одножильныйскрытов трубев пустотах строительных конструкцийV ≥ 20DeDe - диаметр трубы, V - высота пустоты строительной конструкции</v>
      </c>
      <c r="L56" s="11" t="str">
        <f>Таблица1[[#This Row],[Ст.5]]&amp;Таблица1[[#This Row],[Ст.6]]&amp;Таблица1[[#This Row],[Ст.7]]&amp;Таблица1[[#This Row],[Ст.8]]</f>
        <v>кабель одножильныйскрытов трубев пустотах строительных конструкций</v>
      </c>
      <c r="M56" s="10" t="s">
        <v>72</v>
      </c>
      <c r="N56" s="16" t="s">
        <v>248</v>
      </c>
      <c r="O56" s="16" t="s">
        <v>249</v>
      </c>
      <c r="P56" s="16" t="s">
        <v>250</v>
      </c>
      <c r="Q56" s="16" t="s">
        <v>251</v>
      </c>
      <c r="R56" s="16" t="s">
        <v>17</v>
      </c>
      <c r="S56" s="16" t="s">
        <v>17</v>
      </c>
      <c r="T56" s="16" t="s">
        <v>17</v>
      </c>
      <c r="U56" s="16" t="s">
        <v>17</v>
      </c>
      <c r="V56" s="20" t="s">
        <v>240</v>
      </c>
      <c r="W56" s="23" t="s">
        <v>243</v>
      </c>
      <c r="AB56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одножильныйскрытов трубев пустотах строительных конструкцийV ≥ 20DeDe - диаметр трубы, V - высота пустоты строительной конструкции</v>
      </c>
      <c r="AC56" s="84"/>
      <c r="AD56" s="84"/>
      <c r="AE56" s="84"/>
      <c r="AF56" s="84"/>
      <c r="AG56" s="84"/>
      <c r="AH56" s="84"/>
      <c r="AI56" s="84"/>
      <c r="AJ56" s="84"/>
      <c r="AK56" s="84"/>
      <c r="AL56" s="84"/>
    </row>
    <row r="57" spans="1:38" ht="99.95" customHeight="1">
      <c r="A57" s="31">
        <v>51</v>
      </c>
      <c r="B57" s="12">
        <v>42</v>
      </c>
      <c r="C57" s="11"/>
      <c r="D57" s="11" t="s">
        <v>156</v>
      </c>
      <c r="E57" s="11" t="s">
        <v>70</v>
      </c>
      <c r="F57" s="11" t="s">
        <v>63</v>
      </c>
      <c r="G57" s="11" t="s">
        <v>64</v>
      </c>
      <c r="H57" s="11" t="s">
        <v>141</v>
      </c>
      <c r="I57" s="11" t="s">
        <v>152</v>
      </c>
      <c r="J57" s="11" t="s">
        <v>150</v>
      </c>
      <c r="K57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многожильныйскрытов трубев пустотах строительных конструкцийV ≥ 20DeDe - диаметр трубы, V - высота пустоты строительной конструкции</v>
      </c>
      <c r="L57" s="11" t="str">
        <f>Таблица1[[#This Row],[Ст.5]]&amp;Таблица1[[#This Row],[Ст.6]]&amp;Таблица1[[#This Row],[Ст.7]]&amp;Таблица1[[#This Row],[Ст.8]]</f>
        <v>кабель многожильныйскрытов трубев пустотах строительных конструкций</v>
      </c>
      <c r="M57" s="10" t="s">
        <v>72</v>
      </c>
      <c r="N57" s="16" t="s">
        <v>248</v>
      </c>
      <c r="O57" s="16" t="s">
        <v>249</v>
      </c>
      <c r="P57" s="16" t="s">
        <v>250</v>
      </c>
      <c r="Q57" s="16" t="s">
        <v>251</v>
      </c>
      <c r="R57" s="16" t="s">
        <v>17</v>
      </c>
      <c r="S57" s="16" t="s">
        <v>17</v>
      </c>
      <c r="T57" s="16" t="s">
        <v>17</v>
      </c>
      <c r="U57" s="16" t="s">
        <v>17</v>
      </c>
      <c r="V57" s="20" t="s">
        <v>240</v>
      </c>
      <c r="W57" s="23" t="s">
        <v>243</v>
      </c>
      <c r="AB57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многожильныйскрытов трубев пустотах строительных конструкцийV ≥ 20DeDe - диаметр трубы, V - высота пустоты строительной конструкции</v>
      </c>
      <c r="AC57" s="84"/>
      <c r="AD57" s="84"/>
      <c r="AE57" s="84"/>
      <c r="AF57" s="84"/>
      <c r="AG57" s="84"/>
      <c r="AH57" s="84"/>
      <c r="AI57" s="84"/>
      <c r="AJ57" s="84"/>
      <c r="AK57" s="84"/>
      <c r="AL57" s="84"/>
    </row>
    <row r="58" spans="1:38" ht="99.95" customHeight="1">
      <c r="A58" s="31">
        <v>52</v>
      </c>
      <c r="B58" s="12">
        <v>43</v>
      </c>
      <c r="C58" s="9"/>
      <c r="D58" s="9" t="s">
        <v>157</v>
      </c>
      <c r="E58" s="11" t="s">
        <v>62</v>
      </c>
      <c r="F58" s="11" t="s">
        <v>63</v>
      </c>
      <c r="G58" s="11" t="s">
        <v>83</v>
      </c>
      <c r="H58" s="11" t="s">
        <v>141</v>
      </c>
      <c r="I58" s="11" t="s">
        <v>149</v>
      </c>
      <c r="J58" s="11" t="s">
        <v>158</v>
      </c>
      <c r="K58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проводскрытов коробев пустотах строительных конструкций1,5De  ≤ V &lt; 20DeDe - высота короба, V - высота пустоты строительной конструкции</v>
      </c>
      <c r="L58" s="11" t="str">
        <f>Таблица1[[#This Row],[Ст.5]]&amp;Таблица1[[#This Row],[Ст.6]]&amp;Таблица1[[#This Row],[Ст.7]]&amp;Таблица1[[#This Row],[Ст.8]]</f>
        <v>проводскрытов коробев пустотах строительных конструкций</v>
      </c>
      <c r="M58" s="10" t="s">
        <v>79</v>
      </c>
      <c r="N58" s="16" t="s">
        <v>252</v>
      </c>
      <c r="O58" s="16" t="s">
        <v>260</v>
      </c>
      <c r="P58" s="16" t="s">
        <v>261</v>
      </c>
      <c r="Q58" s="16" t="s">
        <v>262</v>
      </c>
      <c r="R58" s="16" t="s">
        <v>17</v>
      </c>
      <c r="S58" s="16" t="s">
        <v>17</v>
      </c>
      <c r="T58" s="16" t="s">
        <v>17</v>
      </c>
      <c r="U58" s="16" t="s">
        <v>17</v>
      </c>
      <c r="V58" s="20" t="s">
        <v>240</v>
      </c>
      <c r="W58" s="23" t="s">
        <v>243</v>
      </c>
      <c r="AB58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проводскрытов коробев пустотах строительных конструкций1,5De  ≤ V &lt; 20DeDe - высота короба, V - высота пустоты строительной конструкции</v>
      </c>
      <c r="AC58" s="84"/>
      <c r="AD58" s="84"/>
      <c r="AE58" s="84"/>
      <c r="AF58" s="84"/>
      <c r="AG58" s="84"/>
      <c r="AH58" s="84"/>
      <c r="AI58" s="84"/>
      <c r="AJ58" s="84"/>
      <c r="AK58" s="84"/>
      <c r="AL58" s="84"/>
    </row>
    <row r="59" spans="1:38" ht="99.95" customHeight="1">
      <c r="A59" s="31">
        <v>53</v>
      </c>
      <c r="B59" s="12">
        <v>43</v>
      </c>
      <c r="C59" s="9"/>
      <c r="D59" s="9" t="s">
        <v>159</v>
      </c>
      <c r="E59" s="11" t="s">
        <v>62</v>
      </c>
      <c r="F59" s="11" t="s">
        <v>63</v>
      </c>
      <c r="G59" s="11" t="s">
        <v>83</v>
      </c>
      <c r="H59" s="11" t="s">
        <v>141</v>
      </c>
      <c r="I59" s="11" t="s">
        <v>152</v>
      </c>
      <c r="J59" s="11" t="s">
        <v>160</v>
      </c>
      <c r="K59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проводскрытов коробев пустотах строительных конструкцийV ≥ 20De De - высота короба, V - высота пустоты строительной конструкции</v>
      </c>
      <c r="L59" s="11" t="str">
        <f>Таблица1[[#This Row],[Ст.5]]&amp;Таблица1[[#This Row],[Ст.6]]&amp;Таблица1[[#This Row],[Ст.7]]&amp;Таблица1[[#This Row],[Ст.8]]</f>
        <v>проводскрытов коробев пустотах строительных конструкций</v>
      </c>
      <c r="M59" s="10" t="s">
        <v>72</v>
      </c>
      <c r="N59" s="16" t="s">
        <v>248</v>
      </c>
      <c r="O59" s="16" t="s">
        <v>249</v>
      </c>
      <c r="P59" s="16" t="s">
        <v>250</v>
      </c>
      <c r="Q59" s="16" t="s">
        <v>251</v>
      </c>
      <c r="R59" s="16" t="s">
        <v>17</v>
      </c>
      <c r="S59" s="16" t="s">
        <v>17</v>
      </c>
      <c r="T59" s="16" t="s">
        <v>17</v>
      </c>
      <c r="U59" s="16" t="s">
        <v>17</v>
      </c>
      <c r="V59" s="20" t="s">
        <v>240</v>
      </c>
      <c r="W59" s="23" t="s">
        <v>243</v>
      </c>
      <c r="AB59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проводскрытов коробев пустотах строительных конструкцийV ≥ 20De De - высота короба, V - высота пустоты строительной конструкции</v>
      </c>
      <c r="AC59" s="84"/>
      <c r="AD59" s="84"/>
      <c r="AE59" s="84"/>
      <c r="AF59" s="84"/>
      <c r="AG59" s="84"/>
      <c r="AH59" s="84"/>
      <c r="AI59" s="84"/>
      <c r="AJ59" s="84"/>
      <c r="AK59" s="84"/>
      <c r="AL59" s="84"/>
    </row>
    <row r="60" spans="1:38" ht="99.95" customHeight="1">
      <c r="A60" s="31">
        <v>54</v>
      </c>
      <c r="B60" s="12">
        <v>44</v>
      </c>
      <c r="C60" s="9"/>
      <c r="D60" s="9" t="s">
        <v>161</v>
      </c>
      <c r="E60" s="11" t="s">
        <v>67</v>
      </c>
      <c r="F60" s="11" t="s">
        <v>63</v>
      </c>
      <c r="G60" s="11" t="s">
        <v>83</v>
      </c>
      <c r="H60" s="11" t="s">
        <v>141</v>
      </c>
      <c r="I60" s="11" t="s">
        <v>149</v>
      </c>
      <c r="J60" s="11" t="s">
        <v>158</v>
      </c>
      <c r="K60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одножильныйскрытов коробев пустотах строительных конструкций1,5De  ≤ V &lt; 20DeDe - высота короба, V - высота пустоты строительной конструкции</v>
      </c>
      <c r="L60" s="11" t="str">
        <f>Таблица1[[#This Row],[Ст.5]]&amp;Таблица1[[#This Row],[Ст.6]]&amp;Таблица1[[#This Row],[Ст.7]]&amp;Таблица1[[#This Row],[Ст.8]]</f>
        <v>кабель одножильныйскрытов коробев пустотах строительных конструкций</v>
      </c>
      <c r="M60" s="10" t="s">
        <v>79</v>
      </c>
      <c r="N60" s="16" t="s">
        <v>252</v>
      </c>
      <c r="O60" s="16" t="s">
        <v>252</v>
      </c>
      <c r="P60" s="16" t="s">
        <v>252</v>
      </c>
      <c r="Q60" s="16" t="s">
        <v>252</v>
      </c>
      <c r="R60" s="16" t="s">
        <v>17</v>
      </c>
      <c r="S60" s="16" t="s">
        <v>17</v>
      </c>
      <c r="T60" s="16" t="s">
        <v>17</v>
      </c>
      <c r="U60" s="16" t="s">
        <v>17</v>
      </c>
      <c r="V60" s="20" t="s">
        <v>240</v>
      </c>
      <c r="W60" s="23" t="s">
        <v>243</v>
      </c>
      <c r="AB60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одножильныйскрытов коробев пустотах строительных конструкций1,5De  ≤ V &lt; 20DeDe - высота короба, V - высота пустоты строительной конструкции</v>
      </c>
      <c r="AC60" s="84"/>
      <c r="AD60" s="84"/>
      <c r="AE60" s="84"/>
      <c r="AF60" s="84"/>
      <c r="AG60" s="84"/>
      <c r="AH60" s="84"/>
      <c r="AI60" s="84"/>
      <c r="AJ60" s="84"/>
      <c r="AK60" s="84"/>
      <c r="AL60" s="84"/>
    </row>
    <row r="61" spans="1:38" ht="99.95" customHeight="1">
      <c r="A61" s="31">
        <v>55</v>
      </c>
      <c r="B61" s="12">
        <v>44</v>
      </c>
      <c r="C61" s="9"/>
      <c r="D61" s="9" t="s">
        <v>162</v>
      </c>
      <c r="E61" s="11" t="s">
        <v>70</v>
      </c>
      <c r="F61" s="11" t="s">
        <v>63</v>
      </c>
      <c r="G61" s="11" t="s">
        <v>83</v>
      </c>
      <c r="H61" s="11" t="s">
        <v>141</v>
      </c>
      <c r="I61" s="11" t="s">
        <v>149</v>
      </c>
      <c r="J61" s="11" t="s">
        <v>158</v>
      </c>
      <c r="K61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многожильныйскрытов коробев пустотах строительных конструкций1,5De  ≤ V &lt; 20DeDe - высота короба, V - высота пустоты строительной конструкции</v>
      </c>
      <c r="L61" s="11" t="str">
        <f>Таблица1[[#This Row],[Ст.5]]&amp;Таблица1[[#This Row],[Ст.6]]&amp;Таблица1[[#This Row],[Ст.7]]&amp;Таблица1[[#This Row],[Ст.8]]</f>
        <v>кабель многожильныйскрытов коробев пустотах строительных конструкций</v>
      </c>
      <c r="M61" s="10" t="s">
        <v>79</v>
      </c>
      <c r="N61" s="16" t="s">
        <v>252</v>
      </c>
      <c r="O61" s="16" t="s">
        <v>260</v>
      </c>
      <c r="P61" s="16" t="s">
        <v>261</v>
      </c>
      <c r="Q61" s="16" t="s">
        <v>262</v>
      </c>
      <c r="R61" s="16" t="s">
        <v>17</v>
      </c>
      <c r="S61" s="16" t="s">
        <v>17</v>
      </c>
      <c r="T61" s="16" t="s">
        <v>17</v>
      </c>
      <c r="U61" s="16" t="s">
        <v>17</v>
      </c>
      <c r="V61" s="20" t="s">
        <v>240</v>
      </c>
      <c r="W61" s="23" t="s">
        <v>243</v>
      </c>
      <c r="AB61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многожильныйскрытов коробев пустотах строительных конструкций1,5De  ≤ V &lt; 20DeDe - высота короба, V - высота пустоты строительной конструкции</v>
      </c>
      <c r="AC61" s="84"/>
      <c r="AD61" s="84"/>
      <c r="AE61" s="84"/>
      <c r="AF61" s="84"/>
      <c r="AG61" s="84"/>
      <c r="AH61" s="84"/>
      <c r="AI61" s="84"/>
      <c r="AJ61" s="84"/>
      <c r="AK61" s="84"/>
      <c r="AL61" s="84"/>
    </row>
    <row r="62" spans="1:38" ht="99.95" customHeight="1">
      <c r="A62" s="31">
        <v>56</v>
      </c>
      <c r="B62" s="12">
        <v>44</v>
      </c>
      <c r="C62" s="9"/>
      <c r="D62" s="9" t="s">
        <v>163</v>
      </c>
      <c r="E62" s="11" t="s">
        <v>67</v>
      </c>
      <c r="F62" s="11" t="s">
        <v>63</v>
      </c>
      <c r="G62" s="11" t="s">
        <v>83</v>
      </c>
      <c r="H62" s="11" t="s">
        <v>141</v>
      </c>
      <c r="I62" s="11" t="s">
        <v>152</v>
      </c>
      <c r="J62" s="11" t="s">
        <v>160</v>
      </c>
      <c r="K62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одножильныйскрытов коробев пустотах строительных конструкцийV ≥ 20De De - высота короба, V - высота пустоты строительной конструкции</v>
      </c>
      <c r="L62" s="11" t="str">
        <f>Таблица1[[#This Row],[Ст.5]]&amp;Таблица1[[#This Row],[Ст.6]]&amp;Таблица1[[#This Row],[Ст.7]]&amp;Таблица1[[#This Row],[Ст.8]]</f>
        <v>кабель одножильныйскрытов коробев пустотах строительных конструкций</v>
      </c>
      <c r="M62" s="10" t="s">
        <v>72</v>
      </c>
      <c r="N62" s="16" t="s">
        <v>248</v>
      </c>
      <c r="O62" s="16" t="s">
        <v>249</v>
      </c>
      <c r="P62" s="16" t="s">
        <v>250</v>
      </c>
      <c r="Q62" s="16" t="s">
        <v>251</v>
      </c>
      <c r="R62" s="16" t="s">
        <v>17</v>
      </c>
      <c r="S62" s="16" t="s">
        <v>17</v>
      </c>
      <c r="T62" s="16" t="s">
        <v>17</v>
      </c>
      <c r="U62" s="16" t="s">
        <v>17</v>
      </c>
      <c r="V62" s="20" t="s">
        <v>240</v>
      </c>
      <c r="W62" s="23" t="s">
        <v>243</v>
      </c>
      <c r="AB62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одножильныйскрытов коробев пустотах строительных конструкцийV ≥ 20De De - высота короба, V - высота пустоты строительной конструкции</v>
      </c>
      <c r="AC62" s="84"/>
      <c r="AD62" s="84"/>
      <c r="AE62" s="84"/>
      <c r="AF62" s="84"/>
      <c r="AG62" s="84"/>
      <c r="AH62" s="84"/>
      <c r="AI62" s="84"/>
      <c r="AJ62" s="84"/>
      <c r="AK62" s="84"/>
      <c r="AL62" s="84"/>
    </row>
    <row r="63" spans="1:38" ht="99.95" customHeight="1">
      <c r="A63" s="31">
        <v>57</v>
      </c>
      <c r="B63" s="12">
        <v>44</v>
      </c>
      <c r="C63" s="9"/>
      <c r="D63" s="9" t="s">
        <v>164</v>
      </c>
      <c r="E63" s="11" t="s">
        <v>70</v>
      </c>
      <c r="F63" s="11" t="s">
        <v>63</v>
      </c>
      <c r="G63" s="11" t="s">
        <v>83</v>
      </c>
      <c r="H63" s="11" t="s">
        <v>141</v>
      </c>
      <c r="I63" s="11" t="s">
        <v>152</v>
      </c>
      <c r="J63" s="11" t="s">
        <v>160</v>
      </c>
      <c r="K63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многожильныйскрытов коробев пустотах строительных конструкцийV ≥ 20De De - высота короба, V - высота пустоты строительной конструкции</v>
      </c>
      <c r="L63" s="11" t="str">
        <f>Таблица1[[#This Row],[Ст.5]]&amp;Таблица1[[#This Row],[Ст.6]]&amp;Таблица1[[#This Row],[Ст.7]]&amp;Таблица1[[#This Row],[Ст.8]]</f>
        <v>кабель многожильныйскрытов коробев пустотах строительных конструкций</v>
      </c>
      <c r="M63" s="10" t="s">
        <v>72</v>
      </c>
      <c r="N63" s="16" t="s">
        <v>248</v>
      </c>
      <c r="O63" s="16" t="s">
        <v>249</v>
      </c>
      <c r="P63" s="16" t="s">
        <v>250</v>
      </c>
      <c r="Q63" s="16" t="s">
        <v>251</v>
      </c>
      <c r="R63" s="16" t="s">
        <v>17</v>
      </c>
      <c r="S63" s="16" t="s">
        <v>17</v>
      </c>
      <c r="T63" s="16" t="s">
        <v>17</v>
      </c>
      <c r="U63" s="16" t="s">
        <v>17</v>
      </c>
      <c r="V63" s="20" t="s">
        <v>240</v>
      </c>
      <c r="W63" s="23" t="s">
        <v>243</v>
      </c>
      <c r="AB63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многожильныйскрытов коробев пустотах строительных конструкцийV ≥ 20De De - высота короба, V - высота пустоты строительной конструкции</v>
      </c>
      <c r="AC63" s="84"/>
      <c r="AD63" s="84"/>
      <c r="AE63" s="84"/>
      <c r="AF63" s="84"/>
      <c r="AG63" s="84"/>
      <c r="AH63" s="84"/>
      <c r="AI63" s="84"/>
      <c r="AJ63" s="84"/>
      <c r="AK63" s="84"/>
      <c r="AL63" s="84"/>
    </row>
    <row r="64" spans="1:38" ht="99.95" customHeight="1">
      <c r="A64" s="31">
        <v>58</v>
      </c>
      <c r="B64" s="12">
        <v>45</v>
      </c>
      <c r="C64" s="9"/>
      <c r="D64" s="9" t="s">
        <v>165</v>
      </c>
      <c r="E64" s="11" t="s">
        <v>62</v>
      </c>
      <c r="F64" s="11" t="s">
        <v>63</v>
      </c>
      <c r="G64" s="11" t="s">
        <v>83</v>
      </c>
      <c r="H64" s="11" t="s">
        <v>166</v>
      </c>
      <c r="I64" s="11" t="s">
        <v>142</v>
      </c>
      <c r="J64" s="11" t="s">
        <v>167</v>
      </c>
      <c r="K64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проводскрытов коробезамоноличено в кладке (бетоне)1,5De ≤ V &lt; 5DeDe - диаметр провода, V - высота короба</v>
      </c>
      <c r="L64" s="11" t="str">
        <f>Таблица1[[#This Row],[Ст.5]]&amp;Таблица1[[#This Row],[Ст.6]]&amp;Таблица1[[#This Row],[Ст.7]]&amp;Таблица1[[#This Row],[Ст.8]]</f>
        <v>проводскрытов коробезамоноличено в кладке (бетоне)</v>
      </c>
      <c r="M64" s="10" t="s">
        <v>79</v>
      </c>
      <c r="N64" s="16" t="s">
        <v>252</v>
      </c>
      <c r="O64" s="16" t="s">
        <v>260</v>
      </c>
      <c r="P64" s="16" t="s">
        <v>261</v>
      </c>
      <c r="Q64" s="16" t="s">
        <v>262</v>
      </c>
      <c r="R64" s="16" t="s">
        <v>17</v>
      </c>
      <c r="S64" s="16" t="s">
        <v>17</v>
      </c>
      <c r="T64" s="16" t="s">
        <v>17</v>
      </c>
      <c r="U64" s="16" t="s">
        <v>17</v>
      </c>
      <c r="V64" s="20" t="s">
        <v>240</v>
      </c>
      <c r="W64" s="23" t="s">
        <v>243</v>
      </c>
      <c r="AB64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проводскрытов коробезамоноличено в кладке (бетоне)1,5De ≤ V &lt; 5DeDe - диаметр провода, V - высота короба</v>
      </c>
      <c r="AC64" s="84"/>
      <c r="AD64" s="84"/>
      <c r="AE64" s="84"/>
      <c r="AF64" s="84"/>
      <c r="AG64" s="84"/>
      <c r="AH64" s="84"/>
      <c r="AI64" s="84"/>
      <c r="AJ64" s="84"/>
      <c r="AK64" s="84"/>
      <c r="AL64" s="84"/>
    </row>
    <row r="65" spans="1:38" ht="99.95" customHeight="1">
      <c r="A65" s="31">
        <v>59</v>
      </c>
      <c r="B65" s="12">
        <v>45</v>
      </c>
      <c r="C65" s="9"/>
      <c r="D65" s="9" t="s">
        <v>168</v>
      </c>
      <c r="E65" s="11" t="s">
        <v>62</v>
      </c>
      <c r="F65" s="11" t="s">
        <v>63</v>
      </c>
      <c r="G65" s="11" t="s">
        <v>83</v>
      </c>
      <c r="H65" s="11" t="s">
        <v>166</v>
      </c>
      <c r="I65" s="11" t="s">
        <v>169</v>
      </c>
      <c r="J65" s="11" t="s">
        <v>167</v>
      </c>
      <c r="K65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проводскрытов коробезамоноличено в кладке (бетоне)5De ≤ V &lt; 50DeDe - диаметр провода, V - высота короба</v>
      </c>
      <c r="L65" s="11" t="str">
        <f>Таблица1[[#This Row],[Ст.5]]&amp;Таблица1[[#This Row],[Ст.6]]&amp;Таблица1[[#This Row],[Ст.7]]&amp;Таблица1[[#This Row],[Ст.8]]</f>
        <v>проводскрытов коробезамоноличено в кладке (бетоне)</v>
      </c>
      <c r="M65" s="10" t="s">
        <v>72</v>
      </c>
      <c r="N65" s="16" t="s">
        <v>248</v>
      </c>
      <c r="O65" s="16" t="s">
        <v>249</v>
      </c>
      <c r="P65" s="16" t="s">
        <v>250</v>
      </c>
      <c r="Q65" s="16" t="s">
        <v>251</v>
      </c>
      <c r="R65" s="16" t="s">
        <v>17</v>
      </c>
      <c r="S65" s="16" t="s">
        <v>17</v>
      </c>
      <c r="T65" s="16" t="s">
        <v>17</v>
      </c>
      <c r="U65" s="16" t="s">
        <v>17</v>
      </c>
      <c r="V65" s="20" t="s">
        <v>240</v>
      </c>
      <c r="W65" s="23" t="s">
        <v>243</v>
      </c>
      <c r="AB65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проводскрытов коробезамоноличено в кладке (бетоне)5De ≤ V &lt; 50DeDe - диаметр провода, V - высота короба</v>
      </c>
      <c r="AC65" s="84"/>
      <c r="AD65" s="84"/>
      <c r="AE65" s="84"/>
      <c r="AF65" s="84"/>
      <c r="AG65" s="84"/>
      <c r="AH65" s="84"/>
      <c r="AI65" s="84"/>
      <c r="AJ65" s="84"/>
      <c r="AK65" s="84"/>
      <c r="AL65" s="84"/>
    </row>
    <row r="66" spans="1:38" ht="99.95" customHeight="1">
      <c r="A66" s="31">
        <v>60</v>
      </c>
      <c r="B66" s="12">
        <v>46</v>
      </c>
      <c r="C66" s="9"/>
      <c r="D66" s="9" t="s">
        <v>170</v>
      </c>
      <c r="E66" s="11" t="s">
        <v>67</v>
      </c>
      <c r="F66" s="11" t="s">
        <v>63</v>
      </c>
      <c r="G66" s="11" t="s">
        <v>83</v>
      </c>
      <c r="H66" s="11" t="s">
        <v>166</v>
      </c>
      <c r="I66" s="11" t="s">
        <v>146</v>
      </c>
      <c r="J66" s="11" t="s">
        <v>171</v>
      </c>
      <c r="K66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одножильныйскрытов коробезамоноличено в кладке (бетоне)5De ≤ V &lt; 20DeDe - диаметр кабеля, V - высота короба</v>
      </c>
      <c r="L66" s="11" t="str">
        <f>Таблица1[[#This Row],[Ст.5]]&amp;Таблица1[[#This Row],[Ст.6]]&amp;Таблица1[[#This Row],[Ст.7]]&amp;Таблица1[[#This Row],[Ст.8]]</f>
        <v>кабель одножильныйскрытов коробезамоноличено в кладке (бетоне)</v>
      </c>
      <c r="M66" s="10" t="s">
        <v>79</v>
      </c>
      <c r="N66" s="16" t="s">
        <v>252</v>
      </c>
      <c r="O66" s="16" t="s">
        <v>260</v>
      </c>
      <c r="P66" s="16" t="s">
        <v>261</v>
      </c>
      <c r="Q66" s="16" t="s">
        <v>262</v>
      </c>
      <c r="R66" s="16" t="s">
        <v>17</v>
      </c>
      <c r="S66" s="16" t="s">
        <v>17</v>
      </c>
      <c r="T66" s="16" t="s">
        <v>17</v>
      </c>
      <c r="U66" s="16" t="s">
        <v>17</v>
      </c>
      <c r="V66" s="20" t="s">
        <v>240</v>
      </c>
      <c r="W66" s="23" t="s">
        <v>243</v>
      </c>
      <c r="AB66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одножильныйскрытов коробезамоноличено в кладке (бетоне)5De ≤ V &lt; 20DeDe - диаметр кабеля, V - высота короба</v>
      </c>
      <c r="AC66" s="84"/>
      <c r="AD66" s="84"/>
      <c r="AE66" s="84"/>
      <c r="AF66" s="84"/>
      <c r="AG66" s="84"/>
      <c r="AH66" s="84"/>
      <c r="AI66" s="84"/>
      <c r="AJ66" s="84"/>
      <c r="AK66" s="84"/>
      <c r="AL66" s="84"/>
    </row>
    <row r="67" spans="1:38" ht="99.95" customHeight="1">
      <c r="A67" s="31">
        <v>61</v>
      </c>
      <c r="B67" s="12">
        <v>46</v>
      </c>
      <c r="C67" s="9"/>
      <c r="D67" s="9" t="s">
        <v>172</v>
      </c>
      <c r="E67" s="11" t="s">
        <v>70</v>
      </c>
      <c r="F67" s="11" t="s">
        <v>63</v>
      </c>
      <c r="G67" s="11" t="s">
        <v>83</v>
      </c>
      <c r="H67" s="11" t="s">
        <v>166</v>
      </c>
      <c r="I67" s="11" t="s">
        <v>146</v>
      </c>
      <c r="J67" s="11" t="s">
        <v>171</v>
      </c>
      <c r="K67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многожильныйскрытов коробезамоноличено в кладке (бетоне)5De ≤ V &lt; 20DeDe - диаметр кабеля, V - высота короба</v>
      </c>
      <c r="L67" s="11" t="str">
        <f>Таблица1[[#This Row],[Ст.5]]&amp;Таблица1[[#This Row],[Ст.6]]&amp;Таблица1[[#This Row],[Ст.7]]&amp;Таблица1[[#This Row],[Ст.8]]</f>
        <v>кабель многожильныйскрытов коробезамоноличено в кладке (бетоне)</v>
      </c>
      <c r="M67" s="10" t="s">
        <v>79</v>
      </c>
      <c r="N67" s="16" t="s">
        <v>252</v>
      </c>
      <c r="O67" s="16" t="s">
        <v>260</v>
      </c>
      <c r="P67" s="16" t="s">
        <v>261</v>
      </c>
      <c r="Q67" s="16" t="s">
        <v>262</v>
      </c>
      <c r="R67" s="16" t="s">
        <v>17</v>
      </c>
      <c r="S67" s="16" t="s">
        <v>17</v>
      </c>
      <c r="T67" s="16" t="s">
        <v>17</v>
      </c>
      <c r="U67" s="16" t="s">
        <v>17</v>
      </c>
      <c r="V67" s="20" t="s">
        <v>240</v>
      </c>
      <c r="W67" s="23" t="s">
        <v>243</v>
      </c>
      <c r="AB67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многожильныйскрытов коробезамоноличено в кладке (бетоне)5De ≤ V &lt; 20DeDe - диаметр кабеля, V - высота короба</v>
      </c>
      <c r="AC67" s="84"/>
      <c r="AD67" s="84"/>
      <c r="AE67" s="84"/>
      <c r="AF67" s="84"/>
      <c r="AG67" s="84"/>
      <c r="AH67" s="84"/>
      <c r="AI67" s="84"/>
      <c r="AJ67" s="84"/>
      <c r="AK67" s="84"/>
      <c r="AL67" s="84"/>
    </row>
    <row r="68" spans="1:38" ht="99.95" customHeight="1">
      <c r="A68" s="31">
        <v>62</v>
      </c>
      <c r="B68" s="12">
        <v>46</v>
      </c>
      <c r="C68" s="9"/>
      <c r="D68" s="9" t="s">
        <v>173</v>
      </c>
      <c r="E68" s="11" t="s">
        <v>67</v>
      </c>
      <c r="F68" s="11" t="s">
        <v>63</v>
      </c>
      <c r="G68" s="11" t="s">
        <v>83</v>
      </c>
      <c r="H68" s="11" t="s">
        <v>166</v>
      </c>
      <c r="I68" s="11" t="s">
        <v>152</v>
      </c>
      <c r="J68" s="11" t="s">
        <v>167</v>
      </c>
      <c r="K68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одножильныйскрытов коробезамоноличено в кладке (бетоне)V ≥ 20DeDe - диаметр провода, V - высота короба</v>
      </c>
      <c r="L68" s="11" t="str">
        <f>Таблица1[[#This Row],[Ст.5]]&amp;Таблица1[[#This Row],[Ст.6]]&amp;Таблица1[[#This Row],[Ст.7]]&amp;Таблица1[[#This Row],[Ст.8]]</f>
        <v>кабель одножильныйскрытов коробезамоноличено в кладке (бетоне)</v>
      </c>
      <c r="M68" s="10" t="s">
        <v>72</v>
      </c>
      <c r="N68" s="16" t="s">
        <v>248</v>
      </c>
      <c r="O68" s="16" t="s">
        <v>249</v>
      </c>
      <c r="P68" s="16" t="s">
        <v>250</v>
      </c>
      <c r="Q68" s="16" t="s">
        <v>251</v>
      </c>
      <c r="R68" s="16" t="s">
        <v>17</v>
      </c>
      <c r="S68" s="16" t="s">
        <v>17</v>
      </c>
      <c r="T68" s="16" t="s">
        <v>17</v>
      </c>
      <c r="U68" s="16" t="s">
        <v>17</v>
      </c>
      <c r="V68" s="20" t="s">
        <v>240</v>
      </c>
      <c r="W68" s="23" t="s">
        <v>243</v>
      </c>
      <c r="AB68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одножильныйскрытов коробезамоноличено в кладке (бетоне)V ≥ 20DeDe - диаметр провода, V - высота короба</v>
      </c>
      <c r="AC68" s="84"/>
      <c r="AD68" s="84"/>
      <c r="AE68" s="84"/>
      <c r="AF68" s="84"/>
      <c r="AG68" s="84"/>
      <c r="AH68" s="84"/>
      <c r="AI68" s="84"/>
      <c r="AJ68" s="84"/>
      <c r="AK68" s="84"/>
      <c r="AL68" s="84"/>
    </row>
    <row r="69" spans="1:38" ht="99.95" customHeight="1">
      <c r="A69" s="31">
        <v>63</v>
      </c>
      <c r="B69" s="12">
        <v>46</v>
      </c>
      <c r="C69" s="9"/>
      <c r="D69" s="9" t="s">
        <v>174</v>
      </c>
      <c r="E69" s="11" t="s">
        <v>70</v>
      </c>
      <c r="F69" s="11" t="s">
        <v>63</v>
      </c>
      <c r="G69" s="11" t="s">
        <v>83</v>
      </c>
      <c r="H69" s="11" t="s">
        <v>166</v>
      </c>
      <c r="I69" s="11" t="s">
        <v>152</v>
      </c>
      <c r="J69" s="11" t="s">
        <v>167</v>
      </c>
      <c r="K69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многожильныйскрытов коробезамоноличено в кладке (бетоне)V ≥ 20DeDe - диаметр провода, V - высота короба</v>
      </c>
      <c r="L69" s="11" t="str">
        <f>Таблица1[[#This Row],[Ст.5]]&amp;Таблица1[[#This Row],[Ст.6]]&amp;Таблица1[[#This Row],[Ст.7]]&amp;Таблица1[[#This Row],[Ст.8]]</f>
        <v>кабель многожильныйскрытов коробезамоноличено в кладке (бетоне)</v>
      </c>
      <c r="M69" s="10" t="s">
        <v>72</v>
      </c>
      <c r="N69" s="16" t="s">
        <v>248</v>
      </c>
      <c r="O69" s="16" t="s">
        <v>249</v>
      </c>
      <c r="P69" s="16" t="s">
        <v>250</v>
      </c>
      <c r="Q69" s="16" t="s">
        <v>251</v>
      </c>
      <c r="R69" s="16" t="s">
        <v>17</v>
      </c>
      <c r="S69" s="16" t="s">
        <v>17</v>
      </c>
      <c r="T69" s="16" t="s">
        <v>17</v>
      </c>
      <c r="U69" s="16" t="s">
        <v>17</v>
      </c>
      <c r="V69" s="20" t="s">
        <v>240</v>
      </c>
      <c r="W69" s="23" t="s">
        <v>243</v>
      </c>
      <c r="AB69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многожильныйскрытов коробезамоноличено в кладке (бетоне)V ≥ 20DeDe - диаметр провода, V - высота короба</v>
      </c>
      <c r="AC69" s="84"/>
      <c r="AD69" s="84"/>
      <c r="AE69" s="84"/>
      <c r="AF69" s="84"/>
      <c r="AG69" s="84"/>
      <c r="AH69" s="84"/>
      <c r="AI69" s="84"/>
      <c r="AJ69" s="84"/>
      <c r="AK69" s="84"/>
      <c r="AL69" s="84"/>
    </row>
    <row r="70" spans="1:38" ht="99.95" customHeight="1">
      <c r="A70" s="31">
        <v>64</v>
      </c>
      <c r="B70" s="12">
        <v>47</v>
      </c>
      <c r="C70" s="9"/>
      <c r="D70" s="9" t="s">
        <v>175</v>
      </c>
      <c r="E70" s="11" t="s">
        <v>67</v>
      </c>
      <c r="F70" s="11" t="s">
        <v>63</v>
      </c>
      <c r="G70" s="11" t="s">
        <v>71</v>
      </c>
      <c r="H70" s="11" t="s">
        <v>176</v>
      </c>
      <c r="I70" s="11" t="s">
        <v>142</v>
      </c>
      <c r="J70" s="11" t="s">
        <v>177</v>
      </c>
      <c r="K70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одножильныйскрытобез защитыв подвесных потолках1,5De ≤ V &lt; 5DeDe - диаметр кабеля, V - высота межпотолочного пространства</v>
      </c>
      <c r="L70" s="11" t="str">
        <f>Таблица1[[#This Row],[Ст.5]]&amp;Таблица1[[#This Row],[Ст.6]]&amp;Таблица1[[#This Row],[Ст.7]]&amp;Таблица1[[#This Row],[Ст.8]]</f>
        <v>кабель одножильныйскрытобез защитыв подвесных потолках</v>
      </c>
      <c r="M70" s="10" t="s">
        <v>79</v>
      </c>
      <c r="N70" s="16" t="s">
        <v>252</v>
      </c>
      <c r="O70" s="16" t="s">
        <v>260</v>
      </c>
      <c r="P70" s="16" t="s">
        <v>261</v>
      </c>
      <c r="Q70" s="16" t="s">
        <v>262</v>
      </c>
      <c r="R70" s="16" t="s">
        <v>17</v>
      </c>
      <c r="S70" s="16" t="s">
        <v>17</v>
      </c>
      <c r="T70" s="16" t="s">
        <v>17</v>
      </c>
      <c r="U70" s="16" t="s">
        <v>17</v>
      </c>
      <c r="V70" s="20" t="s">
        <v>240</v>
      </c>
      <c r="W70" s="23" t="s">
        <v>243</v>
      </c>
      <c r="AB70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одножильныйскрытобез защитыв подвесных потолках1,5De ≤ V &lt; 5DeDe - диаметр кабеля, V - высота межпотолочного пространства</v>
      </c>
      <c r="AC70" s="84"/>
      <c r="AD70" s="84"/>
      <c r="AE70" s="84"/>
      <c r="AF70" s="84"/>
      <c r="AG70" s="84"/>
      <c r="AH70" s="84"/>
      <c r="AI70" s="84"/>
      <c r="AJ70" s="84"/>
      <c r="AK70" s="84"/>
      <c r="AL70" s="84"/>
    </row>
    <row r="71" spans="1:38" ht="99.95" customHeight="1">
      <c r="A71" s="31">
        <v>65</v>
      </c>
      <c r="B71" s="12">
        <v>47</v>
      </c>
      <c r="C71" s="9"/>
      <c r="D71" s="9" t="s">
        <v>178</v>
      </c>
      <c r="E71" s="11" t="s">
        <v>70</v>
      </c>
      <c r="F71" s="11" t="s">
        <v>63</v>
      </c>
      <c r="G71" s="11" t="s">
        <v>71</v>
      </c>
      <c r="H71" s="11" t="s">
        <v>176</v>
      </c>
      <c r="I71" s="11" t="s">
        <v>142</v>
      </c>
      <c r="J71" s="11" t="s">
        <v>177</v>
      </c>
      <c r="K71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многожильныйскрытобез защитыв подвесных потолках1,5De ≤ V &lt; 5DeDe - диаметр кабеля, V - высота межпотолочного пространства</v>
      </c>
      <c r="L71" s="11" t="str">
        <f>Таблица1[[#This Row],[Ст.5]]&amp;Таблица1[[#This Row],[Ст.6]]&amp;Таблица1[[#This Row],[Ст.7]]&amp;Таблица1[[#This Row],[Ст.8]]</f>
        <v>кабель многожильныйскрытобез защитыв подвесных потолках</v>
      </c>
      <c r="M71" s="10" t="s">
        <v>79</v>
      </c>
      <c r="N71" s="16" t="s">
        <v>252</v>
      </c>
      <c r="O71" s="16" t="s">
        <v>260</v>
      </c>
      <c r="P71" s="16" t="s">
        <v>261</v>
      </c>
      <c r="Q71" s="16" t="s">
        <v>262</v>
      </c>
      <c r="R71" s="16" t="s">
        <v>17</v>
      </c>
      <c r="S71" s="16" t="s">
        <v>17</v>
      </c>
      <c r="T71" s="16" t="s">
        <v>17</v>
      </c>
      <c r="U71" s="16" t="s">
        <v>17</v>
      </c>
      <c r="V71" s="20" t="s">
        <v>240</v>
      </c>
      <c r="W71" s="23" t="s">
        <v>243</v>
      </c>
      <c r="AB71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многожильныйскрытобез защитыв подвесных потолках1,5De ≤ V &lt; 5DeDe - диаметр кабеля, V - высота межпотолочного пространства</v>
      </c>
      <c r="AC71" s="84"/>
      <c r="AD71" s="84"/>
      <c r="AE71" s="84"/>
      <c r="AF71" s="84"/>
      <c r="AG71" s="84"/>
      <c r="AH71" s="84"/>
      <c r="AI71" s="84"/>
      <c r="AJ71" s="84"/>
      <c r="AK71" s="84"/>
      <c r="AL71" s="84"/>
    </row>
    <row r="72" spans="1:38" ht="99.95" customHeight="1">
      <c r="A72" s="31">
        <v>66</v>
      </c>
      <c r="B72" s="12">
        <v>47</v>
      </c>
      <c r="C72" s="9"/>
      <c r="D72" s="9" t="s">
        <v>179</v>
      </c>
      <c r="E72" s="11" t="s">
        <v>67</v>
      </c>
      <c r="F72" s="11" t="s">
        <v>63</v>
      </c>
      <c r="G72" s="11" t="s">
        <v>71</v>
      </c>
      <c r="H72" s="11" t="s">
        <v>176</v>
      </c>
      <c r="I72" s="11" t="s">
        <v>169</v>
      </c>
      <c r="J72" s="11" t="s">
        <v>180</v>
      </c>
      <c r="K72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одножильныйскрытобез защитыв подвесных потолках5De ≤ V &lt; 50DeDe - диаметр провода, V - высота межпотолочного пространства</v>
      </c>
      <c r="L72" s="11" t="str">
        <f>Таблица1[[#This Row],[Ст.5]]&amp;Таблица1[[#This Row],[Ст.6]]&amp;Таблица1[[#This Row],[Ст.7]]&amp;Таблица1[[#This Row],[Ст.8]]</f>
        <v>кабель одножильныйскрытобез защитыв подвесных потолках</v>
      </c>
      <c r="M72" s="10" t="s">
        <v>72</v>
      </c>
      <c r="N72" s="16" t="s">
        <v>248</v>
      </c>
      <c r="O72" s="16" t="s">
        <v>249</v>
      </c>
      <c r="P72" s="16" t="s">
        <v>250</v>
      </c>
      <c r="Q72" s="16" t="s">
        <v>251</v>
      </c>
      <c r="R72" s="16" t="s">
        <v>17</v>
      </c>
      <c r="S72" s="16" t="s">
        <v>17</v>
      </c>
      <c r="T72" s="16" t="s">
        <v>17</v>
      </c>
      <c r="U72" s="16" t="s">
        <v>17</v>
      </c>
      <c r="V72" s="20" t="s">
        <v>240</v>
      </c>
      <c r="W72" s="23" t="s">
        <v>243</v>
      </c>
      <c r="AB72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одножильныйскрытобез защитыв подвесных потолках5De ≤ V &lt; 50DeDe - диаметр провода, V - высота межпотолочного пространства</v>
      </c>
      <c r="AC72" s="84"/>
      <c r="AD72" s="84"/>
      <c r="AE72" s="84"/>
      <c r="AF72" s="84"/>
      <c r="AG72" s="84"/>
      <c r="AH72" s="84"/>
      <c r="AI72" s="84"/>
      <c r="AJ72" s="84"/>
      <c r="AK72" s="84"/>
      <c r="AL72" s="84"/>
    </row>
    <row r="73" spans="1:38" ht="99.95" customHeight="1">
      <c r="A73" s="31">
        <v>67</v>
      </c>
      <c r="B73" s="12">
        <v>47</v>
      </c>
      <c r="C73" s="9"/>
      <c r="D73" s="9" t="s">
        <v>181</v>
      </c>
      <c r="E73" s="11" t="s">
        <v>70</v>
      </c>
      <c r="F73" s="11" t="s">
        <v>63</v>
      </c>
      <c r="G73" s="11" t="s">
        <v>71</v>
      </c>
      <c r="H73" s="11" t="s">
        <v>176</v>
      </c>
      <c r="I73" s="11" t="s">
        <v>169</v>
      </c>
      <c r="J73" s="11" t="s">
        <v>180</v>
      </c>
      <c r="K73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многожильныйскрытобез защитыв подвесных потолках5De ≤ V &lt; 50DeDe - диаметр провода, V - высота межпотолочного пространства</v>
      </c>
      <c r="L73" s="11" t="str">
        <f>Таблица1[[#This Row],[Ст.5]]&amp;Таблица1[[#This Row],[Ст.6]]&amp;Таблица1[[#This Row],[Ст.7]]&amp;Таблица1[[#This Row],[Ст.8]]</f>
        <v>кабель многожильныйскрытобез защитыв подвесных потолках</v>
      </c>
      <c r="M73" s="10" t="s">
        <v>72</v>
      </c>
      <c r="N73" s="16" t="s">
        <v>248</v>
      </c>
      <c r="O73" s="16" t="s">
        <v>249</v>
      </c>
      <c r="P73" s="16" t="s">
        <v>250</v>
      </c>
      <c r="Q73" s="16" t="s">
        <v>251</v>
      </c>
      <c r="R73" s="16" t="s">
        <v>17</v>
      </c>
      <c r="S73" s="16" t="s">
        <v>17</v>
      </c>
      <c r="T73" s="16" t="s">
        <v>17</v>
      </c>
      <c r="U73" s="16" t="s">
        <v>17</v>
      </c>
      <c r="V73" s="20" t="s">
        <v>240</v>
      </c>
      <c r="W73" s="23" t="s">
        <v>243</v>
      </c>
      <c r="AB73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многожильныйскрытобез защитыв подвесных потолках5De ≤ V &lt; 50DeDe - диаметр провода, V - высота межпотолочного пространства</v>
      </c>
      <c r="AC73" s="84"/>
      <c r="AD73" s="84"/>
      <c r="AE73" s="84"/>
      <c r="AF73" s="84"/>
      <c r="AG73" s="84"/>
      <c r="AH73" s="84"/>
      <c r="AI73" s="84"/>
      <c r="AJ73" s="84"/>
      <c r="AK73" s="84"/>
      <c r="AL73" s="84"/>
    </row>
    <row r="74" spans="1:38" ht="99.95" customHeight="1">
      <c r="A74" s="31">
        <v>68</v>
      </c>
      <c r="B74" s="12">
        <v>47</v>
      </c>
      <c r="C74" s="9"/>
      <c r="D74" s="9" t="s">
        <v>182</v>
      </c>
      <c r="E74" s="11" t="s">
        <v>67</v>
      </c>
      <c r="F74" s="11" t="s">
        <v>63</v>
      </c>
      <c r="G74" s="11" t="s">
        <v>71</v>
      </c>
      <c r="H74" s="11" t="s">
        <v>183</v>
      </c>
      <c r="I74" s="11" t="s">
        <v>142</v>
      </c>
      <c r="J74" s="11" t="s">
        <v>184</v>
      </c>
      <c r="K74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одножильныйскрытобез защитыв полах1,5De ≤ V &lt; 5DeDe - диаметр кабеля, V - высота межпольного пространства</v>
      </c>
      <c r="L74" s="11" t="str">
        <f>Таблица1[[#This Row],[Ст.5]]&amp;Таблица1[[#This Row],[Ст.6]]&amp;Таблица1[[#This Row],[Ст.7]]&amp;Таблица1[[#This Row],[Ст.8]]</f>
        <v>кабель одножильныйскрытобез защитыв полах</v>
      </c>
      <c r="M74" s="10" t="s">
        <v>79</v>
      </c>
      <c r="N74" s="16" t="s">
        <v>252</v>
      </c>
      <c r="O74" s="16" t="s">
        <v>260</v>
      </c>
      <c r="P74" s="16" t="s">
        <v>261</v>
      </c>
      <c r="Q74" s="16" t="s">
        <v>262</v>
      </c>
      <c r="R74" s="16" t="s">
        <v>17</v>
      </c>
      <c r="S74" s="16" t="s">
        <v>17</v>
      </c>
      <c r="T74" s="16" t="s">
        <v>17</v>
      </c>
      <c r="U74" s="16" t="s">
        <v>17</v>
      </c>
      <c r="V74" s="20" t="s">
        <v>240</v>
      </c>
      <c r="W74" s="23" t="s">
        <v>243</v>
      </c>
      <c r="AB74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одножильныйскрытобез защитыв полах1,5De ≤ V &lt; 5DeDe - диаметр кабеля, V - высота межпольного пространства</v>
      </c>
      <c r="AC74" s="84"/>
      <c r="AD74" s="84"/>
      <c r="AE74" s="84"/>
      <c r="AF74" s="84"/>
      <c r="AG74" s="84"/>
      <c r="AH74" s="84"/>
      <c r="AI74" s="84"/>
      <c r="AJ74" s="84"/>
      <c r="AK74" s="84"/>
      <c r="AL74" s="84"/>
    </row>
    <row r="75" spans="1:38" ht="99.95" customHeight="1">
      <c r="A75" s="31">
        <v>69</v>
      </c>
      <c r="B75" s="12">
        <v>47</v>
      </c>
      <c r="C75" s="9"/>
      <c r="D75" s="9" t="s">
        <v>185</v>
      </c>
      <c r="E75" s="11" t="s">
        <v>70</v>
      </c>
      <c r="F75" s="11" t="s">
        <v>63</v>
      </c>
      <c r="G75" s="11" t="s">
        <v>71</v>
      </c>
      <c r="H75" s="11" t="s">
        <v>183</v>
      </c>
      <c r="I75" s="11" t="s">
        <v>142</v>
      </c>
      <c r="J75" s="11" t="s">
        <v>184</v>
      </c>
      <c r="K75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многожильныйскрытобез защитыв полах1,5De ≤ V &lt; 5DeDe - диаметр кабеля, V - высота межпольного пространства</v>
      </c>
      <c r="L75" s="11" t="str">
        <f>Таблица1[[#This Row],[Ст.5]]&amp;Таблица1[[#This Row],[Ст.6]]&amp;Таблица1[[#This Row],[Ст.7]]&amp;Таблица1[[#This Row],[Ст.8]]</f>
        <v>кабель многожильныйскрытобез защитыв полах</v>
      </c>
      <c r="M75" s="10" t="s">
        <v>79</v>
      </c>
      <c r="N75" s="16" t="s">
        <v>252</v>
      </c>
      <c r="O75" s="16" t="s">
        <v>252</v>
      </c>
      <c r="P75" s="16" t="s">
        <v>252</v>
      </c>
      <c r="Q75" s="16" t="s">
        <v>252</v>
      </c>
      <c r="R75" s="16" t="s">
        <v>17</v>
      </c>
      <c r="S75" s="16" t="s">
        <v>17</v>
      </c>
      <c r="T75" s="16" t="s">
        <v>17</v>
      </c>
      <c r="U75" s="16" t="s">
        <v>17</v>
      </c>
      <c r="V75" s="20" t="s">
        <v>240</v>
      </c>
      <c r="W75" s="23" t="s">
        <v>243</v>
      </c>
      <c r="AB75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многожильныйскрытобез защитыв полах1,5De ≤ V &lt; 5DeDe - диаметр кабеля, V - высота межпольного пространства</v>
      </c>
      <c r="AC75" s="84"/>
      <c r="AD75" s="84"/>
      <c r="AE75" s="84"/>
      <c r="AF75" s="84"/>
      <c r="AG75" s="84"/>
      <c r="AH75" s="84"/>
      <c r="AI75" s="84"/>
      <c r="AJ75" s="84"/>
      <c r="AK75" s="84"/>
      <c r="AL75" s="84"/>
    </row>
    <row r="76" spans="1:38" ht="99.95" customHeight="1">
      <c r="A76" s="31">
        <v>70</v>
      </c>
      <c r="B76" s="12">
        <v>47</v>
      </c>
      <c r="C76" s="9"/>
      <c r="D76" s="9" t="s">
        <v>186</v>
      </c>
      <c r="E76" s="11" t="s">
        <v>67</v>
      </c>
      <c r="F76" s="11" t="s">
        <v>63</v>
      </c>
      <c r="G76" s="11" t="s">
        <v>71</v>
      </c>
      <c r="H76" s="11" t="s">
        <v>183</v>
      </c>
      <c r="I76" s="11" t="s">
        <v>169</v>
      </c>
      <c r="J76" s="11" t="s">
        <v>187</v>
      </c>
      <c r="K76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одножильныйскрытобез защитыв полах5De ≤ V &lt; 50DeDe - диаметр провода, V - высота межпольного пространства</v>
      </c>
      <c r="L76" s="11" t="str">
        <f>Таблица1[[#This Row],[Ст.5]]&amp;Таблица1[[#This Row],[Ст.6]]&amp;Таблица1[[#This Row],[Ст.7]]&amp;Таблица1[[#This Row],[Ст.8]]</f>
        <v>кабель одножильныйскрытобез защитыв полах</v>
      </c>
      <c r="M76" s="10" t="s">
        <v>72</v>
      </c>
      <c r="N76" s="16" t="s">
        <v>248</v>
      </c>
      <c r="O76" s="16" t="s">
        <v>249</v>
      </c>
      <c r="P76" s="16" t="s">
        <v>250</v>
      </c>
      <c r="Q76" s="16" t="s">
        <v>251</v>
      </c>
      <c r="R76" s="16" t="s">
        <v>17</v>
      </c>
      <c r="S76" s="16" t="s">
        <v>17</v>
      </c>
      <c r="T76" s="16" t="s">
        <v>17</v>
      </c>
      <c r="U76" s="16" t="s">
        <v>17</v>
      </c>
      <c r="V76" s="20" t="s">
        <v>240</v>
      </c>
      <c r="W76" s="23" t="s">
        <v>243</v>
      </c>
      <c r="AB76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одножильныйскрытобез защитыв полах5De ≤ V &lt; 50DeDe - диаметр провода, V - высота межпольного пространства</v>
      </c>
      <c r="AC76" s="84"/>
      <c r="AD76" s="84"/>
      <c r="AE76" s="84"/>
      <c r="AF76" s="84"/>
      <c r="AG76" s="84"/>
      <c r="AH76" s="84"/>
      <c r="AI76" s="84"/>
      <c r="AJ76" s="84"/>
      <c r="AK76" s="84"/>
      <c r="AL76" s="84"/>
    </row>
    <row r="77" spans="1:38" ht="99.95" customHeight="1">
      <c r="A77" s="31">
        <v>71</v>
      </c>
      <c r="B77" s="12">
        <v>47</v>
      </c>
      <c r="C77" s="9"/>
      <c r="D77" s="9" t="s">
        <v>188</v>
      </c>
      <c r="E77" s="11" t="s">
        <v>70</v>
      </c>
      <c r="F77" s="11" t="s">
        <v>63</v>
      </c>
      <c r="G77" s="11" t="s">
        <v>71</v>
      </c>
      <c r="H77" s="11" t="s">
        <v>183</v>
      </c>
      <c r="I77" s="11" t="s">
        <v>169</v>
      </c>
      <c r="J77" s="11" t="s">
        <v>187</v>
      </c>
      <c r="K77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многожильныйскрытобез защитыв полах5De ≤ V &lt; 50DeDe - диаметр провода, V - высота межпольного пространства</v>
      </c>
      <c r="L77" s="11" t="str">
        <f>Таблица1[[#This Row],[Ст.5]]&amp;Таблица1[[#This Row],[Ст.6]]&amp;Таблица1[[#This Row],[Ст.7]]&amp;Таблица1[[#This Row],[Ст.8]]</f>
        <v>кабель многожильныйскрытобез защитыв полах</v>
      </c>
      <c r="M77" s="10" t="s">
        <v>72</v>
      </c>
      <c r="N77" s="16" t="s">
        <v>248</v>
      </c>
      <c r="O77" s="16" t="s">
        <v>249</v>
      </c>
      <c r="P77" s="16" t="s">
        <v>250</v>
      </c>
      <c r="Q77" s="16" t="s">
        <v>251</v>
      </c>
      <c r="R77" s="16" t="s">
        <v>17</v>
      </c>
      <c r="S77" s="16" t="s">
        <v>17</v>
      </c>
      <c r="T77" s="16" t="s">
        <v>17</v>
      </c>
      <c r="U77" s="16" t="s">
        <v>17</v>
      </c>
      <c r="V77" s="20" t="s">
        <v>240</v>
      </c>
      <c r="W77" s="23" t="s">
        <v>243</v>
      </c>
      <c r="AB77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многожильныйскрытобез защитыв полах5De ≤ V &lt; 50DeDe - диаметр провода, V - высота межпольного пространства</v>
      </c>
      <c r="AC77" s="84"/>
      <c r="AD77" s="84"/>
      <c r="AE77" s="84"/>
      <c r="AF77" s="84"/>
      <c r="AG77" s="84"/>
      <c r="AH77" s="84"/>
      <c r="AI77" s="84"/>
      <c r="AJ77" s="84"/>
      <c r="AK77" s="84"/>
      <c r="AL77" s="84"/>
    </row>
    <row r="78" spans="1:38" ht="99.95" customHeight="1">
      <c r="A78" s="31">
        <v>72</v>
      </c>
      <c r="B78" s="12">
        <v>50</v>
      </c>
      <c r="C78" s="9"/>
      <c r="D78" s="9" t="s">
        <v>189</v>
      </c>
      <c r="E78" s="11" t="s">
        <v>62</v>
      </c>
      <c r="F78" s="11" t="s">
        <v>63</v>
      </c>
      <c r="G78" s="11" t="s">
        <v>190</v>
      </c>
      <c r="H78" s="11" t="s">
        <v>183</v>
      </c>
      <c r="I78" s="11" t="s">
        <v>17</v>
      </c>
      <c r="J78" s="11" t="s">
        <v>17</v>
      </c>
      <c r="K78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проводскрытов кабельном каналев полах--</v>
      </c>
      <c r="L78" s="11" t="str">
        <f>Таблица1[[#This Row],[Ст.5]]&amp;Таблица1[[#This Row],[Ст.6]]&amp;Таблица1[[#This Row],[Ст.7]]&amp;Таблица1[[#This Row],[Ст.8]]</f>
        <v>проводскрытов кабельном каналев полах</v>
      </c>
      <c r="M78" s="10" t="s">
        <v>72</v>
      </c>
      <c r="N78" s="16" t="s">
        <v>248</v>
      </c>
      <c r="O78" s="16" t="s">
        <v>249</v>
      </c>
      <c r="P78" s="16" t="s">
        <v>250</v>
      </c>
      <c r="Q78" s="16" t="s">
        <v>251</v>
      </c>
      <c r="R78" s="16" t="s">
        <v>17</v>
      </c>
      <c r="S78" s="16" t="s">
        <v>17</v>
      </c>
      <c r="T78" s="16" t="s">
        <v>17</v>
      </c>
      <c r="U78" s="16" t="s">
        <v>17</v>
      </c>
      <c r="V78" s="20" t="s">
        <v>240</v>
      </c>
      <c r="W78" s="23" t="s">
        <v>243</v>
      </c>
      <c r="AB78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проводскрытов кабельном каналев полах--</v>
      </c>
      <c r="AC78" s="84"/>
      <c r="AD78" s="84"/>
      <c r="AE78" s="84"/>
      <c r="AF78" s="84"/>
      <c r="AG78" s="84"/>
      <c r="AH78" s="84"/>
      <c r="AI78" s="84"/>
      <c r="AJ78" s="84"/>
      <c r="AK78" s="84"/>
      <c r="AL78" s="84"/>
    </row>
    <row r="79" spans="1:38" ht="99.95" customHeight="1">
      <c r="A79" s="31">
        <v>73</v>
      </c>
      <c r="B79" s="12">
        <v>50</v>
      </c>
      <c r="C79" s="9"/>
      <c r="D79" s="9" t="s">
        <v>191</v>
      </c>
      <c r="E79" s="11" t="s">
        <v>67</v>
      </c>
      <c r="F79" s="11" t="s">
        <v>63</v>
      </c>
      <c r="G79" s="11" t="s">
        <v>190</v>
      </c>
      <c r="H79" s="11" t="s">
        <v>183</v>
      </c>
      <c r="I79" s="11" t="s">
        <v>17</v>
      </c>
      <c r="J79" s="11" t="s">
        <v>17</v>
      </c>
      <c r="K79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одножильныйскрытов кабельном каналев полах--</v>
      </c>
      <c r="L79" s="11" t="str">
        <f>Таблица1[[#This Row],[Ст.5]]&amp;Таблица1[[#This Row],[Ст.6]]&amp;Таблица1[[#This Row],[Ст.7]]&amp;Таблица1[[#This Row],[Ст.8]]</f>
        <v>кабель одножильныйскрытов кабельном каналев полах</v>
      </c>
      <c r="M79" s="10" t="s">
        <v>72</v>
      </c>
      <c r="N79" s="16" t="s">
        <v>248</v>
      </c>
      <c r="O79" s="16" t="s">
        <v>249</v>
      </c>
      <c r="P79" s="16" t="s">
        <v>250</v>
      </c>
      <c r="Q79" s="16" t="s">
        <v>251</v>
      </c>
      <c r="R79" s="16" t="s">
        <v>17</v>
      </c>
      <c r="S79" s="16" t="s">
        <v>17</v>
      </c>
      <c r="T79" s="16" t="s">
        <v>17</v>
      </c>
      <c r="U79" s="16" t="s">
        <v>17</v>
      </c>
      <c r="V79" s="20" t="s">
        <v>240</v>
      </c>
      <c r="W79" s="23" t="s">
        <v>243</v>
      </c>
      <c r="AB79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одножильныйскрытов кабельном каналев полах--</v>
      </c>
      <c r="AC79" s="84"/>
      <c r="AD79" s="84"/>
      <c r="AE79" s="84"/>
      <c r="AF79" s="84"/>
      <c r="AG79" s="84"/>
      <c r="AH79" s="84"/>
      <c r="AI79" s="84"/>
      <c r="AJ79" s="84"/>
      <c r="AK79" s="84"/>
      <c r="AL79" s="84"/>
    </row>
    <row r="80" spans="1:38" ht="99.95" customHeight="1">
      <c r="A80" s="31">
        <v>74</v>
      </c>
      <c r="B80" s="12">
        <v>51</v>
      </c>
      <c r="C80" s="9"/>
      <c r="D80" s="9" t="s">
        <v>192</v>
      </c>
      <c r="E80" s="11" t="s">
        <v>70</v>
      </c>
      <c r="F80" s="11" t="s">
        <v>63</v>
      </c>
      <c r="G80" s="11" t="s">
        <v>190</v>
      </c>
      <c r="H80" s="11" t="s">
        <v>183</v>
      </c>
      <c r="I80" s="11" t="s">
        <v>17</v>
      </c>
      <c r="J80" s="11" t="s">
        <v>17</v>
      </c>
      <c r="K80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многожильныйскрытов кабельном каналев полах--</v>
      </c>
      <c r="L80" s="11" t="str">
        <f>Таблица1[[#This Row],[Ст.5]]&amp;Таблица1[[#This Row],[Ст.6]]&amp;Таблица1[[#This Row],[Ст.7]]&amp;Таблица1[[#This Row],[Ст.8]]</f>
        <v>кабель многожильныйскрытов кабельном каналев полах</v>
      </c>
      <c r="M80" s="10" t="s">
        <v>79</v>
      </c>
      <c r="N80" s="16" t="s">
        <v>252</v>
      </c>
      <c r="O80" s="16" t="s">
        <v>260</v>
      </c>
      <c r="P80" s="16" t="s">
        <v>261</v>
      </c>
      <c r="Q80" s="16" t="s">
        <v>262</v>
      </c>
      <c r="R80" s="16" t="s">
        <v>17</v>
      </c>
      <c r="S80" s="16" t="s">
        <v>17</v>
      </c>
      <c r="T80" s="16" t="s">
        <v>17</v>
      </c>
      <c r="U80" s="16" t="s">
        <v>17</v>
      </c>
      <c r="V80" s="20" t="s">
        <v>240</v>
      </c>
      <c r="W80" s="23" t="s">
        <v>243</v>
      </c>
      <c r="AB80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многожильныйскрытов кабельном каналев полах--</v>
      </c>
      <c r="AC80" s="84"/>
      <c r="AD80" s="84"/>
      <c r="AE80" s="84"/>
      <c r="AF80" s="84"/>
      <c r="AG80" s="84"/>
      <c r="AH80" s="84"/>
      <c r="AI80" s="84"/>
      <c r="AJ80" s="84"/>
      <c r="AK80" s="84"/>
      <c r="AL80" s="84"/>
    </row>
    <row r="81" spans="1:38" ht="99.95" customHeight="1">
      <c r="A81" s="31">
        <v>75</v>
      </c>
      <c r="B81" s="12">
        <v>52</v>
      </c>
      <c r="C81" s="9"/>
      <c r="D81" s="9" t="s">
        <v>193</v>
      </c>
      <c r="E81" s="11" t="s">
        <v>62</v>
      </c>
      <c r="F81" s="11" t="s">
        <v>63</v>
      </c>
      <c r="G81" s="11" t="s">
        <v>190</v>
      </c>
      <c r="H81" s="11" t="s">
        <v>166</v>
      </c>
      <c r="I81" s="11" t="s">
        <v>17</v>
      </c>
      <c r="J81" s="11" t="s">
        <v>17</v>
      </c>
      <c r="K81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проводскрытов кабельном каналезамоноличено в кладке (бетоне)--</v>
      </c>
      <c r="L81" s="11" t="str">
        <f>Таблица1[[#This Row],[Ст.5]]&amp;Таблица1[[#This Row],[Ст.6]]&amp;Таблица1[[#This Row],[Ст.7]]&amp;Таблица1[[#This Row],[Ст.8]]</f>
        <v>проводскрытов кабельном каналезамоноличено в кладке (бетоне)</v>
      </c>
      <c r="M81" s="10" t="s">
        <v>72</v>
      </c>
      <c r="N81" s="16" t="s">
        <v>248</v>
      </c>
      <c r="O81" s="16" t="s">
        <v>249</v>
      </c>
      <c r="P81" s="16" t="s">
        <v>250</v>
      </c>
      <c r="Q81" s="16" t="s">
        <v>251</v>
      </c>
      <c r="R81" s="16" t="s">
        <v>17</v>
      </c>
      <c r="S81" s="16" t="s">
        <v>17</v>
      </c>
      <c r="T81" s="16" t="s">
        <v>17</v>
      </c>
      <c r="U81" s="16" t="s">
        <v>17</v>
      </c>
      <c r="V81" s="20" t="s">
        <v>240</v>
      </c>
      <c r="W81" s="23" t="s">
        <v>243</v>
      </c>
      <c r="AB81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проводскрытов кабельном каналезамоноличено в кладке (бетоне)--</v>
      </c>
      <c r="AC81" s="84"/>
      <c r="AD81" s="84"/>
      <c r="AE81" s="84"/>
      <c r="AF81" s="84"/>
      <c r="AG81" s="84"/>
      <c r="AH81" s="84"/>
      <c r="AI81" s="84"/>
      <c r="AJ81" s="84"/>
      <c r="AK81" s="84"/>
      <c r="AL81" s="84"/>
    </row>
    <row r="82" spans="1:38" ht="99.95" customHeight="1">
      <c r="A82" s="31">
        <v>76</v>
      </c>
      <c r="B82" s="12">
        <v>52</v>
      </c>
      <c r="C82" s="9"/>
      <c r="D82" s="9" t="s">
        <v>194</v>
      </c>
      <c r="E82" s="11" t="s">
        <v>67</v>
      </c>
      <c r="F82" s="11" t="s">
        <v>63</v>
      </c>
      <c r="G82" s="11" t="s">
        <v>190</v>
      </c>
      <c r="H82" s="11" t="s">
        <v>166</v>
      </c>
      <c r="I82" s="11" t="s">
        <v>17</v>
      </c>
      <c r="J82" s="11" t="s">
        <v>17</v>
      </c>
      <c r="K82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одножильныйскрытов кабельном каналезамоноличено в кладке (бетоне)--</v>
      </c>
      <c r="L82" s="11" t="str">
        <f>Таблица1[[#This Row],[Ст.5]]&amp;Таблица1[[#This Row],[Ст.6]]&amp;Таблица1[[#This Row],[Ст.7]]&amp;Таблица1[[#This Row],[Ст.8]]</f>
        <v>кабель одножильныйскрытов кабельном каналезамоноличено в кладке (бетоне)</v>
      </c>
      <c r="M82" s="10" t="s">
        <v>72</v>
      </c>
      <c r="N82" s="16" t="s">
        <v>248</v>
      </c>
      <c r="O82" s="16" t="s">
        <v>249</v>
      </c>
      <c r="P82" s="16" t="s">
        <v>250</v>
      </c>
      <c r="Q82" s="16" t="s">
        <v>251</v>
      </c>
      <c r="R82" s="16" t="s">
        <v>17</v>
      </c>
      <c r="S82" s="16" t="s">
        <v>17</v>
      </c>
      <c r="T82" s="16" t="s">
        <v>17</v>
      </c>
      <c r="U82" s="16" t="s">
        <v>17</v>
      </c>
      <c r="V82" s="20" t="s">
        <v>240</v>
      </c>
      <c r="W82" s="23" t="s">
        <v>243</v>
      </c>
      <c r="AB82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одножильныйскрытов кабельном каналезамоноличено в кладке (бетоне)--</v>
      </c>
      <c r="AC82" s="84"/>
      <c r="AD82" s="84"/>
      <c r="AE82" s="84"/>
      <c r="AF82" s="84"/>
      <c r="AG82" s="84"/>
      <c r="AH82" s="84"/>
      <c r="AI82" s="84"/>
      <c r="AJ82" s="84"/>
      <c r="AK82" s="84"/>
      <c r="AL82" s="84"/>
    </row>
    <row r="83" spans="1:38" ht="99.95" customHeight="1">
      <c r="A83" s="31">
        <v>77</v>
      </c>
      <c r="B83" s="12">
        <v>53</v>
      </c>
      <c r="C83" s="9"/>
      <c r="D83" s="9" t="s">
        <v>195</v>
      </c>
      <c r="E83" s="11" t="s">
        <v>70</v>
      </c>
      <c r="F83" s="11" t="s">
        <v>63</v>
      </c>
      <c r="G83" s="11" t="s">
        <v>190</v>
      </c>
      <c r="H83" s="11" t="s">
        <v>166</v>
      </c>
      <c r="I83" s="11" t="s">
        <v>17</v>
      </c>
      <c r="J83" s="11" t="s">
        <v>17</v>
      </c>
      <c r="K83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многожильныйскрытов кабельном каналезамоноличено в кладке (бетоне)--</v>
      </c>
      <c r="L83" s="11" t="str">
        <f>Таблица1[[#This Row],[Ст.5]]&amp;Таблица1[[#This Row],[Ст.6]]&amp;Таблица1[[#This Row],[Ст.7]]&amp;Таблица1[[#This Row],[Ст.8]]</f>
        <v>кабель многожильныйскрытов кабельном каналезамоноличено в кладке (бетоне)</v>
      </c>
      <c r="M83" s="10" t="s">
        <v>79</v>
      </c>
      <c r="N83" s="16" t="s">
        <v>252</v>
      </c>
      <c r="O83" s="16" t="s">
        <v>260</v>
      </c>
      <c r="P83" s="16" t="s">
        <v>261</v>
      </c>
      <c r="Q83" s="16" t="s">
        <v>262</v>
      </c>
      <c r="R83" s="16" t="s">
        <v>17</v>
      </c>
      <c r="S83" s="16" t="s">
        <v>17</v>
      </c>
      <c r="T83" s="16" t="s">
        <v>17</v>
      </c>
      <c r="U83" s="16" t="s">
        <v>17</v>
      </c>
      <c r="V83" s="20" t="s">
        <v>240</v>
      </c>
      <c r="W83" s="23" t="s">
        <v>243</v>
      </c>
      <c r="AB83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многожильныйскрытов кабельном каналезамоноличено в кладке (бетоне)--</v>
      </c>
      <c r="AC83" s="84"/>
      <c r="AD83" s="84"/>
      <c r="AE83" s="84"/>
      <c r="AF83" s="84"/>
      <c r="AG83" s="84"/>
      <c r="AH83" s="84"/>
      <c r="AI83" s="84"/>
      <c r="AJ83" s="84"/>
      <c r="AK83" s="84"/>
      <c r="AL83" s="84"/>
    </row>
    <row r="84" spans="1:38" ht="99.95" customHeight="1">
      <c r="A84" s="31">
        <v>78</v>
      </c>
      <c r="B84" s="12">
        <v>54</v>
      </c>
      <c r="C84" s="9"/>
      <c r="D84" s="9" t="s">
        <v>196</v>
      </c>
      <c r="E84" s="11" t="s">
        <v>62</v>
      </c>
      <c r="F84" s="11" t="s">
        <v>74</v>
      </c>
      <c r="G84" s="11" t="s">
        <v>197</v>
      </c>
      <c r="H84" s="11" t="s">
        <v>75</v>
      </c>
      <c r="I84" s="11" t="s">
        <v>146</v>
      </c>
      <c r="J84" s="11" t="s">
        <v>198</v>
      </c>
      <c r="K84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проводоткрыто в трубах в невентилируемых кабельных каналахпо стенам или поверхностям5De ≤ V &lt; 20DeDe - диаметр трубы, V - высота канала</v>
      </c>
      <c r="L84" s="11" t="str">
        <f>Таблица1[[#This Row],[Ст.5]]&amp;Таблица1[[#This Row],[Ст.6]]&amp;Таблица1[[#This Row],[Ст.7]]&amp;Таблица1[[#This Row],[Ст.8]]</f>
        <v>проводоткрыто в трубах в невентилируемых кабельных каналахпо стенам или поверхностям</v>
      </c>
      <c r="M84" s="10" t="s">
        <v>79</v>
      </c>
      <c r="N84" s="16" t="s">
        <v>252</v>
      </c>
      <c r="O84" s="16" t="s">
        <v>260</v>
      </c>
      <c r="P84" s="16" t="s">
        <v>261</v>
      </c>
      <c r="Q84" s="16" t="s">
        <v>262</v>
      </c>
      <c r="R84" s="16" t="s">
        <v>17</v>
      </c>
      <c r="S84" s="16" t="s">
        <v>17</v>
      </c>
      <c r="T84" s="16" t="s">
        <v>17</v>
      </c>
      <c r="U84" s="16" t="s">
        <v>17</v>
      </c>
      <c r="V84" s="20" t="s">
        <v>240</v>
      </c>
      <c r="W84" s="23" t="s">
        <v>243</v>
      </c>
      <c r="AB84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проводоткрыто в трубах в невентилируемых кабельных каналахпо стенам или поверхностям5De ≤ V &lt; 20DeDe - диаметр трубы, V - высота канала</v>
      </c>
      <c r="AC84" s="84"/>
      <c r="AD84" s="84"/>
      <c r="AE84" s="84"/>
      <c r="AF84" s="84"/>
      <c r="AG84" s="84"/>
      <c r="AH84" s="84"/>
      <c r="AI84" s="84"/>
      <c r="AJ84" s="84"/>
      <c r="AK84" s="84"/>
      <c r="AL84" s="84"/>
    </row>
    <row r="85" spans="1:38" ht="99.95" customHeight="1">
      <c r="A85" s="31">
        <v>79</v>
      </c>
      <c r="B85" s="12">
        <v>54</v>
      </c>
      <c r="C85" s="9"/>
      <c r="D85" s="9" t="s">
        <v>199</v>
      </c>
      <c r="E85" s="11" t="s">
        <v>67</v>
      </c>
      <c r="F85" s="11" t="s">
        <v>74</v>
      </c>
      <c r="G85" s="11" t="s">
        <v>197</v>
      </c>
      <c r="H85" s="11" t="s">
        <v>75</v>
      </c>
      <c r="I85" s="11" t="s">
        <v>146</v>
      </c>
      <c r="J85" s="11" t="s">
        <v>198</v>
      </c>
      <c r="K85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одножильныйоткрыто в трубах в невентилируемых кабельных каналахпо стенам или поверхностям5De ≤ V &lt; 20DeDe - диаметр трубы, V - высота канала</v>
      </c>
      <c r="L85" s="11" t="str">
        <f>Таблица1[[#This Row],[Ст.5]]&amp;Таблица1[[#This Row],[Ст.6]]&amp;Таблица1[[#This Row],[Ст.7]]&amp;Таблица1[[#This Row],[Ст.8]]</f>
        <v>кабель одножильныйоткрыто в трубах в невентилируемых кабельных каналахпо стенам или поверхностям</v>
      </c>
      <c r="M85" s="10" t="s">
        <v>79</v>
      </c>
      <c r="N85" s="16" t="s">
        <v>252</v>
      </c>
      <c r="O85" s="16" t="s">
        <v>260</v>
      </c>
      <c r="P85" s="16" t="s">
        <v>261</v>
      </c>
      <c r="Q85" s="16" t="s">
        <v>262</v>
      </c>
      <c r="R85" s="16" t="s">
        <v>17</v>
      </c>
      <c r="S85" s="16" t="s">
        <v>17</v>
      </c>
      <c r="T85" s="16" t="s">
        <v>17</v>
      </c>
      <c r="U85" s="16" t="s">
        <v>17</v>
      </c>
      <c r="V85" s="20" t="s">
        <v>240</v>
      </c>
      <c r="W85" s="23" t="s">
        <v>243</v>
      </c>
      <c r="AB85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одножильныйоткрыто в трубах в невентилируемых кабельных каналахпо стенам или поверхностям5De ≤ V &lt; 20DeDe - диаметр трубы, V - высота канала</v>
      </c>
      <c r="AC85" s="84"/>
      <c r="AD85" s="84"/>
      <c r="AE85" s="84"/>
      <c r="AF85" s="84"/>
      <c r="AG85" s="84"/>
      <c r="AH85" s="84"/>
      <c r="AI85" s="84"/>
      <c r="AJ85" s="84"/>
      <c r="AK85" s="84"/>
      <c r="AL85" s="84"/>
    </row>
    <row r="86" spans="1:38" ht="99.95" customHeight="1">
      <c r="A86" s="31">
        <v>80</v>
      </c>
      <c r="B86" s="12">
        <v>54</v>
      </c>
      <c r="C86" s="9"/>
      <c r="D86" s="9" t="s">
        <v>200</v>
      </c>
      <c r="E86" s="11" t="s">
        <v>62</v>
      </c>
      <c r="F86" s="11" t="s">
        <v>74</v>
      </c>
      <c r="G86" s="11" t="s">
        <v>197</v>
      </c>
      <c r="H86" s="11" t="s">
        <v>75</v>
      </c>
      <c r="I86" s="11" t="s">
        <v>152</v>
      </c>
      <c r="J86" s="11" t="s">
        <v>198</v>
      </c>
      <c r="K86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проводоткрыто в трубах в невентилируемых кабельных каналахпо стенам или поверхностямV ≥ 20DeDe - диаметр трубы, V - высота канала</v>
      </c>
      <c r="L86" s="11" t="str">
        <f>Таблица1[[#This Row],[Ст.5]]&amp;Таблица1[[#This Row],[Ст.6]]&amp;Таблица1[[#This Row],[Ст.7]]&amp;Таблица1[[#This Row],[Ст.8]]</f>
        <v>проводоткрыто в трубах в невентилируемых кабельных каналахпо стенам или поверхностям</v>
      </c>
      <c r="M86" s="10" t="s">
        <v>72</v>
      </c>
      <c r="N86" s="16" t="s">
        <v>248</v>
      </c>
      <c r="O86" s="16" t="s">
        <v>249</v>
      </c>
      <c r="P86" s="16" t="s">
        <v>250</v>
      </c>
      <c r="Q86" s="16" t="s">
        <v>251</v>
      </c>
      <c r="R86" s="16" t="s">
        <v>17</v>
      </c>
      <c r="S86" s="16" t="s">
        <v>17</v>
      </c>
      <c r="T86" s="16" t="s">
        <v>17</v>
      </c>
      <c r="U86" s="16" t="s">
        <v>17</v>
      </c>
      <c r="V86" s="20" t="s">
        <v>240</v>
      </c>
      <c r="W86" s="23" t="s">
        <v>243</v>
      </c>
      <c r="AB86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проводоткрыто в трубах в невентилируемых кабельных каналахпо стенам или поверхностямV ≥ 20DeDe - диаметр трубы, V - высота канала</v>
      </c>
      <c r="AC86" s="84"/>
      <c r="AD86" s="84"/>
      <c r="AE86" s="84"/>
      <c r="AF86" s="84"/>
      <c r="AG86" s="84"/>
      <c r="AH86" s="84"/>
      <c r="AI86" s="84"/>
      <c r="AJ86" s="84"/>
      <c r="AK86" s="84"/>
      <c r="AL86" s="84"/>
    </row>
    <row r="87" spans="1:38" ht="99.95" customHeight="1">
      <c r="A87" s="31">
        <v>81</v>
      </c>
      <c r="B87" s="12">
        <v>54</v>
      </c>
      <c r="C87" s="9"/>
      <c r="D87" s="9" t="s">
        <v>201</v>
      </c>
      <c r="E87" s="11" t="s">
        <v>67</v>
      </c>
      <c r="F87" s="11" t="s">
        <v>74</v>
      </c>
      <c r="G87" s="11" t="s">
        <v>197</v>
      </c>
      <c r="H87" s="11" t="s">
        <v>75</v>
      </c>
      <c r="I87" s="11" t="s">
        <v>152</v>
      </c>
      <c r="J87" s="11" t="s">
        <v>198</v>
      </c>
      <c r="K87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одножильныйоткрыто в трубах в невентилируемых кабельных каналахпо стенам или поверхностямV ≥ 20DeDe - диаметр трубы, V - высота канала</v>
      </c>
      <c r="L87" s="11" t="str">
        <f>Таблица1[[#This Row],[Ст.5]]&amp;Таблица1[[#This Row],[Ст.6]]&amp;Таблица1[[#This Row],[Ст.7]]&amp;Таблица1[[#This Row],[Ст.8]]</f>
        <v>кабель одножильныйоткрыто в трубах в невентилируемых кабельных каналахпо стенам или поверхностям</v>
      </c>
      <c r="M87" s="10" t="s">
        <v>72</v>
      </c>
      <c r="N87" s="16" t="s">
        <v>248</v>
      </c>
      <c r="O87" s="16" t="s">
        <v>249</v>
      </c>
      <c r="P87" s="16" t="s">
        <v>250</v>
      </c>
      <c r="Q87" s="16" t="s">
        <v>251</v>
      </c>
      <c r="R87" s="16" t="s">
        <v>17</v>
      </c>
      <c r="S87" s="16" t="s">
        <v>17</v>
      </c>
      <c r="T87" s="16" t="s">
        <v>17</v>
      </c>
      <c r="U87" s="16" t="s">
        <v>17</v>
      </c>
      <c r="V87" s="20" t="s">
        <v>240</v>
      </c>
      <c r="W87" s="23" t="s">
        <v>243</v>
      </c>
      <c r="AB87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одножильныйоткрыто в трубах в невентилируемых кабельных каналахпо стенам или поверхностямV ≥ 20DeDe - диаметр трубы, V - высота канала</v>
      </c>
      <c r="AC87" s="84"/>
      <c r="AD87" s="84"/>
      <c r="AE87" s="84"/>
      <c r="AF87" s="84"/>
      <c r="AG87" s="84"/>
      <c r="AH87" s="84"/>
      <c r="AI87" s="84"/>
      <c r="AJ87" s="84"/>
      <c r="AK87" s="84"/>
      <c r="AL87" s="84"/>
    </row>
    <row r="88" spans="1:38" ht="99.95" customHeight="1">
      <c r="A88" s="31">
        <v>82</v>
      </c>
      <c r="B88" s="12">
        <v>55</v>
      </c>
      <c r="C88" s="9"/>
      <c r="D88" s="9" t="s">
        <v>202</v>
      </c>
      <c r="E88" s="11" t="s">
        <v>62</v>
      </c>
      <c r="F88" s="11" t="s">
        <v>74</v>
      </c>
      <c r="G88" s="11" t="s">
        <v>203</v>
      </c>
      <c r="H88" s="11" t="s">
        <v>183</v>
      </c>
      <c r="I88" s="11" t="s">
        <v>17</v>
      </c>
      <c r="J88" s="11" t="s">
        <v>17</v>
      </c>
      <c r="K88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проводоткрытов трубах в открытых или в вентилируемых кабельных каналахв полах--</v>
      </c>
      <c r="L88" s="11" t="str">
        <f>Таблица1[[#This Row],[Ст.5]]&amp;Таблица1[[#This Row],[Ст.6]]&amp;Таблица1[[#This Row],[Ст.7]]&amp;Таблица1[[#This Row],[Ст.8]]</f>
        <v>проводоткрытов трубах в открытых или в вентилируемых кабельных каналахв полах</v>
      </c>
      <c r="M88" s="10" t="s">
        <v>72</v>
      </c>
      <c r="N88" s="16" t="s">
        <v>248</v>
      </c>
      <c r="O88" s="16" t="s">
        <v>249</v>
      </c>
      <c r="P88" s="16" t="s">
        <v>250</v>
      </c>
      <c r="Q88" s="16" t="s">
        <v>251</v>
      </c>
      <c r="R88" s="16" t="s">
        <v>17</v>
      </c>
      <c r="S88" s="16" t="s">
        <v>17</v>
      </c>
      <c r="T88" s="16" t="s">
        <v>17</v>
      </c>
      <c r="U88" s="16" t="s">
        <v>17</v>
      </c>
      <c r="V88" s="20" t="s">
        <v>240</v>
      </c>
      <c r="W88" s="23" t="s">
        <v>243</v>
      </c>
      <c r="AB88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проводоткрытов трубах в открытых или в вентилируемых кабельных каналахв полах--</v>
      </c>
      <c r="AC88" s="84"/>
      <c r="AD88" s="84"/>
      <c r="AE88" s="84"/>
      <c r="AF88" s="84"/>
      <c r="AG88" s="84"/>
      <c r="AH88" s="84"/>
      <c r="AI88" s="84"/>
      <c r="AJ88" s="84"/>
      <c r="AK88" s="84"/>
      <c r="AL88" s="84"/>
    </row>
    <row r="89" spans="1:38" ht="99.95" customHeight="1">
      <c r="A89" s="31">
        <v>83</v>
      </c>
      <c r="B89" s="12">
        <v>56</v>
      </c>
      <c r="C89" s="9"/>
      <c r="D89" s="9" t="s">
        <v>204</v>
      </c>
      <c r="E89" s="11" t="s">
        <v>67</v>
      </c>
      <c r="F89" s="11" t="s">
        <v>74</v>
      </c>
      <c r="G89" s="11" t="s">
        <v>203</v>
      </c>
      <c r="H89" s="11" t="s">
        <v>75</v>
      </c>
      <c r="I89" s="11" t="s">
        <v>17</v>
      </c>
      <c r="J89" s="11" t="s">
        <v>17</v>
      </c>
      <c r="K89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одножильныйоткрытов трубах в открытых или в вентилируемых кабельных каналахпо стенам или поверхностям--</v>
      </c>
      <c r="L89" s="11" t="str">
        <f>Таблица1[[#This Row],[Ст.5]]&amp;Таблица1[[#This Row],[Ст.6]]&amp;Таблица1[[#This Row],[Ст.7]]&amp;Таблица1[[#This Row],[Ст.8]]</f>
        <v>кабель одножильныйоткрытов трубах в открытых или в вентилируемых кабельных каналахпо стенам или поверхностям</v>
      </c>
      <c r="M89" s="10" t="s">
        <v>72</v>
      </c>
      <c r="N89" s="16" t="s">
        <v>248</v>
      </c>
      <c r="O89" s="16" t="s">
        <v>249</v>
      </c>
      <c r="P89" s="16" t="s">
        <v>250</v>
      </c>
      <c r="Q89" s="16" t="s">
        <v>251</v>
      </c>
      <c r="R89" s="16" t="s">
        <v>17</v>
      </c>
      <c r="S89" s="16" t="s">
        <v>17</v>
      </c>
      <c r="T89" s="16" t="s">
        <v>17</v>
      </c>
      <c r="U89" s="16" t="s">
        <v>17</v>
      </c>
      <c r="V89" s="20" t="s">
        <v>240</v>
      </c>
      <c r="W89" s="23" t="s">
        <v>243</v>
      </c>
      <c r="AB89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одножильныйоткрытов трубах в открытых или в вентилируемых кабельных каналахпо стенам или поверхностям--</v>
      </c>
      <c r="AC89" s="84"/>
      <c r="AD89" s="84"/>
      <c r="AE89" s="84"/>
      <c r="AF89" s="84"/>
      <c r="AG89" s="84"/>
      <c r="AH89" s="84"/>
      <c r="AI89" s="84"/>
      <c r="AJ89" s="84"/>
      <c r="AK89" s="84"/>
      <c r="AL89" s="84"/>
    </row>
    <row r="90" spans="1:38" ht="99.95" customHeight="1">
      <c r="A90" s="31">
        <v>84</v>
      </c>
      <c r="B90" s="12">
        <v>56</v>
      </c>
      <c r="C90" s="11"/>
      <c r="D90" s="11" t="s">
        <v>205</v>
      </c>
      <c r="E90" s="11" t="s">
        <v>70</v>
      </c>
      <c r="F90" s="11" t="s">
        <v>74</v>
      </c>
      <c r="G90" s="11" t="s">
        <v>203</v>
      </c>
      <c r="H90" s="11" t="s">
        <v>75</v>
      </c>
      <c r="I90" s="11" t="s">
        <v>17</v>
      </c>
      <c r="J90" s="11" t="s">
        <v>17</v>
      </c>
      <c r="K90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многожильныйоткрытов трубах в открытых или в вентилируемых кабельных каналахпо стенам или поверхностям--</v>
      </c>
      <c r="L90" s="11" t="str">
        <f>Таблица1[[#This Row],[Ст.5]]&amp;Таблица1[[#This Row],[Ст.6]]&amp;Таблица1[[#This Row],[Ст.7]]&amp;Таблица1[[#This Row],[Ст.8]]</f>
        <v>кабель многожильныйоткрытов трубах в открытых или в вентилируемых кабельных каналахпо стенам или поверхностям</v>
      </c>
      <c r="M90" s="10" t="s">
        <v>72</v>
      </c>
      <c r="N90" s="16" t="s">
        <v>248</v>
      </c>
      <c r="O90" s="16" t="s">
        <v>249</v>
      </c>
      <c r="P90" s="16" t="s">
        <v>250</v>
      </c>
      <c r="Q90" s="16" t="s">
        <v>251</v>
      </c>
      <c r="R90" s="16" t="s">
        <v>17</v>
      </c>
      <c r="S90" s="16" t="s">
        <v>17</v>
      </c>
      <c r="T90" s="16" t="s">
        <v>17</v>
      </c>
      <c r="U90" s="16" t="s">
        <v>17</v>
      </c>
      <c r="V90" s="20" t="s">
        <v>240</v>
      </c>
      <c r="W90" s="23" t="s">
        <v>243</v>
      </c>
      <c r="AB90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многожильныйоткрытов трубах в открытых или в вентилируемых кабельных каналахпо стенам или поверхностям--</v>
      </c>
      <c r="AC90" s="84"/>
      <c r="AD90" s="84"/>
      <c r="AE90" s="84"/>
      <c r="AF90" s="84"/>
      <c r="AG90" s="84"/>
      <c r="AH90" s="84"/>
      <c r="AI90" s="84"/>
      <c r="AJ90" s="84"/>
      <c r="AK90" s="84"/>
      <c r="AL90" s="84"/>
    </row>
    <row r="91" spans="1:38" ht="99.95" customHeight="1">
      <c r="A91" s="31">
        <v>85</v>
      </c>
      <c r="B91" s="12">
        <v>57</v>
      </c>
      <c r="C91" s="9"/>
      <c r="D91" s="9" t="s">
        <v>206</v>
      </c>
      <c r="E91" s="11" t="s">
        <v>67</v>
      </c>
      <c r="F91" s="11" t="s">
        <v>63</v>
      </c>
      <c r="G91" s="11" t="s">
        <v>71</v>
      </c>
      <c r="H91" s="11" t="s">
        <v>166</v>
      </c>
      <c r="I91" s="11" t="s">
        <v>17</v>
      </c>
      <c r="J91" s="11" t="s">
        <v>17</v>
      </c>
      <c r="K91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одножильныйскрытобез защитызамоноличено в кладке (бетоне)--</v>
      </c>
      <c r="L91" s="11" t="str">
        <f>Таблица1[[#This Row],[Ст.5]]&amp;Таблица1[[#This Row],[Ст.6]]&amp;Таблица1[[#This Row],[Ст.7]]&amp;Таблица1[[#This Row],[Ст.8]]</f>
        <v>кабель одножильныйскрытобез защитызамоноличено в кладке (бетоне)</v>
      </c>
      <c r="M91" s="10" t="s">
        <v>103</v>
      </c>
      <c r="N91" s="16" t="s">
        <v>253</v>
      </c>
      <c r="O91" s="16" t="s">
        <v>254</v>
      </c>
      <c r="P91" s="16" t="s">
        <v>255</v>
      </c>
      <c r="Q91" s="16" t="s">
        <v>256</v>
      </c>
      <c r="R91" s="16" t="s">
        <v>257</v>
      </c>
      <c r="S91" s="16" t="s">
        <v>257</v>
      </c>
      <c r="T91" s="16" t="s">
        <v>258</v>
      </c>
      <c r="U91" s="16" t="s">
        <v>258</v>
      </c>
      <c r="V91" s="20" t="s">
        <v>240</v>
      </c>
      <c r="W91" s="23" t="s">
        <v>243</v>
      </c>
      <c r="AB91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одножильныйскрытобез защитызамоноличено в кладке (бетоне)--</v>
      </c>
      <c r="AC91" s="84"/>
      <c r="AD91" s="84"/>
      <c r="AE91" s="84"/>
      <c r="AF91" s="84"/>
      <c r="AG91" s="84"/>
      <c r="AH91" s="84"/>
      <c r="AI91" s="84"/>
      <c r="AJ91" s="84"/>
      <c r="AK91" s="84"/>
      <c r="AL91" s="84"/>
    </row>
    <row r="92" spans="1:38" ht="99.95" customHeight="1">
      <c r="A92" s="31">
        <v>86</v>
      </c>
      <c r="B92" s="12">
        <v>57</v>
      </c>
      <c r="C92" s="9"/>
      <c r="D92" s="9" t="s">
        <v>207</v>
      </c>
      <c r="E92" s="11" t="s">
        <v>70</v>
      </c>
      <c r="F92" s="11" t="s">
        <v>63</v>
      </c>
      <c r="G92" s="11" t="s">
        <v>71</v>
      </c>
      <c r="H92" s="11" t="s">
        <v>209</v>
      </c>
      <c r="I92" s="11" t="s">
        <v>17</v>
      </c>
      <c r="J92" s="11" t="s">
        <v>17</v>
      </c>
      <c r="K92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многожильныйскрытобез защитызамоноличено в кладке (бетоне) с дополнительной механической защитой--</v>
      </c>
      <c r="L92" s="11" t="str">
        <f>Таблица1[[#This Row],[Ст.5]]&amp;Таблица1[[#This Row],[Ст.6]]&amp;Таблица1[[#This Row],[Ст.7]]&amp;Таблица1[[#This Row],[Ст.8]]</f>
        <v>кабель многожильныйскрытобез защитызамоноличено в кладке (бетоне) с дополнительной механической защитой</v>
      </c>
      <c r="M92" s="10" t="s">
        <v>103</v>
      </c>
      <c r="N92" s="16" t="s">
        <v>253</v>
      </c>
      <c r="O92" s="16" t="s">
        <v>254</v>
      </c>
      <c r="P92" s="16" t="s">
        <v>255</v>
      </c>
      <c r="Q92" s="16" t="s">
        <v>256</v>
      </c>
      <c r="R92" s="16" t="s">
        <v>257</v>
      </c>
      <c r="S92" s="16" t="s">
        <v>257</v>
      </c>
      <c r="T92" s="16" t="s">
        <v>258</v>
      </c>
      <c r="U92" s="16" t="s">
        <v>258</v>
      </c>
      <c r="V92" s="20" t="s">
        <v>240</v>
      </c>
      <c r="W92" s="23" t="s">
        <v>243</v>
      </c>
      <c r="AB92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многожильныйскрытобез защитызамоноличено в кладке (бетоне) с дополнительной механической защитой--</v>
      </c>
      <c r="AC92" s="84"/>
      <c r="AD92" s="84"/>
      <c r="AE92" s="84"/>
      <c r="AF92" s="84"/>
      <c r="AG92" s="84"/>
      <c r="AH92" s="84"/>
      <c r="AI92" s="84"/>
      <c r="AJ92" s="84"/>
      <c r="AK92" s="84"/>
      <c r="AL92" s="84"/>
    </row>
    <row r="93" spans="1:38" ht="99.95" customHeight="1">
      <c r="A93" s="31">
        <v>87</v>
      </c>
      <c r="B93" s="12">
        <v>58</v>
      </c>
      <c r="C93" s="9"/>
      <c r="D93" s="9" t="s">
        <v>208</v>
      </c>
      <c r="E93" s="11" t="s">
        <v>67</v>
      </c>
      <c r="F93" s="11" t="s">
        <v>63</v>
      </c>
      <c r="G93" s="11" t="s">
        <v>71</v>
      </c>
      <c r="H93" s="11" t="s">
        <v>209</v>
      </c>
      <c r="I93" s="11" t="s">
        <v>17</v>
      </c>
      <c r="J93" s="11" t="s">
        <v>17</v>
      </c>
      <c r="K93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одножильныйскрытобез защитызамоноличено в кладке (бетоне) с дополнительной механической защитой--</v>
      </c>
      <c r="L93" s="11" t="str">
        <f>Таблица1[[#This Row],[Ст.5]]&amp;Таблица1[[#This Row],[Ст.6]]&amp;Таблица1[[#This Row],[Ст.7]]&amp;Таблица1[[#This Row],[Ст.8]]</f>
        <v>кабель одножильныйскрытобез защитызамоноличено в кладке (бетоне) с дополнительной механической защитой</v>
      </c>
      <c r="M93" s="10" t="s">
        <v>103</v>
      </c>
      <c r="N93" s="16" t="s">
        <v>253</v>
      </c>
      <c r="O93" s="16" t="s">
        <v>254</v>
      </c>
      <c r="P93" s="16" t="s">
        <v>255</v>
      </c>
      <c r="Q93" s="16" t="s">
        <v>256</v>
      </c>
      <c r="R93" s="16" t="s">
        <v>257</v>
      </c>
      <c r="S93" s="16" t="s">
        <v>257</v>
      </c>
      <c r="T93" s="16" t="s">
        <v>258</v>
      </c>
      <c r="U93" s="16" t="s">
        <v>258</v>
      </c>
      <c r="V93" s="20" t="s">
        <v>240</v>
      </c>
      <c r="W93" s="23" t="s">
        <v>243</v>
      </c>
      <c r="AB93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одножильныйскрытобез защитызамоноличено в кладке (бетоне) с дополнительной механической защитой--</v>
      </c>
      <c r="AC93" s="84"/>
      <c r="AD93" s="84"/>
      <c r="AE93" s="84"/>
      <c r="AF93" s="84"/>
      <c r="AG93" s="84"/>
      <c r="AH93" s="84"/>
      <c r="AI93" s="84"/>
      <c r="AJ93" s="84"/>
      <c r="AK93" s="84"/>
      <c r="AL93" s="84"/>
    </row>
    <row r="94" spans="1:38" ht="99.95" customHeight="1">
      <c r="A94" s="31">
        <v>88</v>
      </c>
      <c r="B94" s="12">
        <v>58</v>
      </c>
      <c r="C94" s="9"/>
      <c r="D94" s="9" t="s">
        <v>210</v>
      </c>
      <c r="E94" s="11" t="s">
        <v>70</v>
      </c>
      <c r="F94" s="11" t="s">
        <v>63</v>
      </c>
      <c r="G94" s="11" t="s">
        <v>71</v>
      </c>
      <c r="H94" s="11" t="s">
        <v>65</v>
      </c>
      <c r="I94" s="11" t="s">
        <v>17</v>
      </c>
      <c r="J94" s="11" t="s">
        <v>17</v>
      </c>
      <c r="K94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многожильныйскрытобез защитыв термоизолирующих стенах--</v>
      </c>
      <c r="L94" s="11" t="str">
        <f>Таблица1[[#This Row],[Ст.5]]&amp;Таблица1[[#This Row],[Ст.6]]&amp;Таблица1[[#This Row],[Ст.7]]&amp;Таблица1[[#This Row],[Ст.8]]</f>
        <v>кабель многожильныйскрытобез защитыв термоизолирующих стенах</v>
      </c>
      <c r="M94" s="10" t="s">
        <v>103</v>
      </c>
      <c r="N94" s="16" t="s">
        <v>253</v>
      </c>
      <c r="O94" s="16" t="s">
        <v>254</v>
      </c>
      <c r="P94" s="16" t="s">
        <v>255</v>
      </c>
      <c r="Q94" s="16" t="s">
        <v>256</v>
      </c>
      <c r="R94" s="16" t="s">
        <v>257</v>
      </c>
      <c r="S94" s="16" t="s">
        <v>257</v>
      </c>
      <c r="T94" s="16" t="s">
        <v>258</v>
      </c>
      <c r="U94" s="16" t="s">
        <v>258</v>
      </c>
      <c r="V94" s="20" t="s">
        <v>240</v>
      </c>
      <c r="W94" s="23" t="s">
        <v>243</v>
      </c>
      <c r="AB94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многожильныйскрытобез защитыв термоизолирующих стенах--</v>
      </c>
      <c r="AC94" s="84"/>
      <c r="AD94" s="84"/>
      <c r="AE94" s="84"/>
      <c r="AF94" s="84"/>
      <c r="AG94" s="84"/>
      <c r="AH94" s="84"/>
      <c r="AI94" s="84"/>
      <c r="AJ94" s="84"/>
      <c r="AK94" s="84"/>
      <c r="AL94" s="84"/>
    </row>
    <row r="95" spans="1:38" ht="99.95" customHeight="1">
      <c r="A95" s="31">
        <v>89</v>
      </c>
      <c r="B95" s="12">
        <v>59</v>
      </c>
      <c r="C95" s="11"/>
      <c r="D95" s="11" t="s">
        <v>211</v>
      </c>
      <c r="E95" s="11" t="s">
        <v>62</v>
      </c>
      <c r="F95" s="11" t="s">
        <v>63</v>
      </c>
      <c r="G95" s="11" t="s">
        <v>64</v>
      </c>
      <c r="H95" s="11" t="s">
        <v>166</v>
      </c>
      <c r="I95" s="11" t="s">
        <v>17</v>
      </c>
      <c r="J95" s="11" t="s">
        <v>17</v>
      </c>
      <c r="K95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проводскрытов трубезамоноличено в кладке (бетоне)--</v>
      </c>
      <c r="L95" s="11" t="str">
        <f>Таблица1[[#This Row],[Ст.5]]&amp;Таблица1[[#This Row],[Ст.6]]&amp;Таблица1[[#This Row],[Ст.7]]&amp;Таблица1[[#This Row],[Ст.8]]</f>
        <v>проводскрытов трубезамоноличено в кладке (бетоне)</v>
      </c>
      <c r="M95" s="10" t="s">
        <v>72</v>
      </c>
      <c r="N95" s="16" t="s">
        <v>248</v>
      </c>
      <c r="O95" s="16" t="s">
        <v>249</v>
      </c>
      <c r="P95" s="16" t="s">
        <v>250</v>
      </c>
      <c r="Q95" s="16" t="s">
        <v>251</v>
      </c>
      <c r="R95" s="16" t="s">
        <v>17</v>
      </c>
      <c r="S95" s="16" t="s">
        <v>17</v>
      </c>
      <c r="T95" s="16" t="s">
        <v>17</v>
      </c>
      <c r="U95" s="16" t="s">
        <v>17</v>
      </c>
      <c r="V95" s="20" t="s">
        <v>240</v>
      </c>
      <c r="W95" s="23" t="s">
        <v>243</v>
      </c>
      <c r="AB95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проводскрытов трубезамоноличено в кладке (бетоне)--</v>
      </c>
      <c r="AC95" s="84"/>
      <c r="AD95" s="84"/>
      <c r="AE95" s="84"/>
      <c r="AF95" s="84"/>
      <c r="AG95" s="84"/>
      <c r="AH95" s="84"/>
      <c r="AI95" s="84"/>
      <c r="AJ95" s="84"/>
      <c r="AK95" s="84"/>
      <c r="AL95" s="84"/>
    </row>
    <row r="96" spans="1:38" ht="99.95" customHeight="1">
      <c r="A96" s="31">
        <v>90</v>
      </c>
      <c r="B96" s="12">
        <v>59</v>
      </c>
      <c r="C96" s="9"/>
      <c r="D96" s="9" t="s">
        <v>212</v>
      </c>
      <c r="E96" s="11" t="s">
        <v>67</v>
      </c>
      <c r="F96" s="11" t="s">
        <v>63</v>
      </c>
      <c r="G96" s="11" t="s">
        <v>64</v>
      </c>
      <c r="H96" s="11" t="s">
        <v>166</v>
      </c>
      <c r="I96" s="11" t="s">
        <v>17</v>
      </c>
      <c r="J96" s="11" t="s">
        <v>17</v>
      </c>
      <c r="K96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одножильныйскрытов трубезамоноличено в кладке (бетоне)--</v>
      </c>
      <c r="L96" s="11" t="str">
        <f>Таблица1[[#This Row],[Ст.5]]&amp;Таблица1[[#This Row],[Ст.6]]&amp;Таблица1[[#This Row],[Ст.7]]&amp;Таблица1[[#This Row],[Ст.8]]</f>
        <v>кабель одножильныйскрытов трубезамоноличено в кладке (бетоне)</v>
      </c>
      <c r="M96" s="10" t="s">
        <v>72</v>
      </c>
      <c r="N96" s="16" t="s">
        <v>248</v>
      </c>
      <c r="O96" s="16" t="s">
        <v>249</v>
      </c>
      <c r="P96" s="16" t="s">
        <v>250</v>
      </c>
      <c r="Q96" s="16" t="s">
        <v>251</v>
      </c>
      <c r="R96" s="16" t="s">
        <v>17</v>
      </c>
      <c r="S96" s="16" t="s">
        <v>17</v>
      </c>
      <c r="T96" s="16" t="s">
        <v>17</v>
      </c>
      <c r="U96" s="16" t="s">
        <v>17</v>
      </c>
      <c r="V96" s="20" t="s">
        <v>240</v>
      </c>
      <c r="W96" s="23" t="s">
        <v>243</v>
      </c>
      <c r="AB96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одножильныйскрытов трубезамоноличено в кладке (бетоне)--</v>
      </c>
      <c r="AC96" s="84"/>
      <c r="AD96" s="84"/>
      <c r="AE96" s="84"/>
      <c r="AF96" s="84"/>
      <c r="AG96" s="84"/>
      <c r="AH96" s="84"/>
      <c r="AI96" s="84"/>
      <c r="AJ96" s="84"/>
      <c r="AK96" s="84"/>
      <c r="AL96" s="84"/>
    </row>
    <row r="97" spans="1:38" ht="99.95" customHeight="1">
      <c r="A97" s="31">
        <v>91</v>
      </c>
      <c r="B97" s="12">
        <v>60</v>
      </c>
      <c r="C97" s="9"/>
      <c r="D97" s="9" t="s">
        <v>213</v>
      </c>
      <c r="E97" s="11" t="s">
        <v>70</v>
      </c>
      <c r="F97" s="11" t="s">
        <v>63</v>
      </c>
      <c r="G97" s="11" t="s">
        <v>64</v>
      </c>
      <c r="H97" s="11" t="s">
        <v>166</v>
      </c>
      <c r="I97" s="11" t="s">
        <v>17</v>
      </c>
      <c r="J97" s="11" t="s">
        <v>17</v>
      </c>
      <c r="K97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многожильныйскрытов трубезамоноличено в кладке (бетоне)--</v>
      </c>
      <c r="L97" s="11" t="str">
        <f>Таблица1[[#This Row],[Ст.5]]&amp;Таблица1[[#This Row],[Ст.6]]&amp;Таблица1[[#This Row],[Ст.7]]&amp;Таблица1[[#This Row],[Ст.8]]</f>
        <v>кабель многожильныйскрытов трубезамоноличено в кладке (бетоне)</v>
      </c>
      <c r="M97" s="10" t="s">
        <v>79</v>
      </c>
      <c r="N97" s="16" t="s">
        <v>252</v>
      </c>
      <c r="O97" s="16" t="s">
        <v>260</v>
      </c>
      <c r="P97" s="16" t="s">
        <v>261</v>
      </c>
      <c r="Q97" s="16" t="s">
        <v>262</v>
      </c>
      <c r="R97" s="16" t="s">
        <v>17</v>
      </c>
      <c r="S97" s="16" t="s">
        <v>17</v>
      </c>
      <c r="T97" s="16" t="s">
        <v>17</v>
      </c>
      <c r="U97" s="16" t="s">
        <v>17</v>
      </c>
      <c r="V97" s="20" t="s">
        <v>240</v>
      </c>
      <c r="W97" s="23" t="s">
        <v>243</v>
      </c>
      <c r="AB97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многожильныйскрытов трубезамоноличено в кладке (бетоне)--</v>
      </c>
      <c r="AC97" s="84"/>
      <c r="AD97" s="84"/>
      <c r="AE97" s="84"/>
      <c r="AF97" s="84"/>
      <c r="AG97" s="84"/>
      <c r="AH97" s="84"/>
      <c r="AI97" s="84"/>
      <c r="AJ97" s="84"/>
      <c r="AK97" s="84"/>
      <c r="AL97" s="84"/>
    </row>
    <row r="98" spans="1:38" ht="99.95" customHeight="1">
      <c r="A98" s="31">
        <v>92</v>
      </c>
      <c r="B98" s="12">
        <v>70</v>
      </c>
      <c r="C98" s="9"/>
      <c r="D98" s="9" t="s">
        <v>215</v>
      </c>
      <c r="E98" s="11" t="s">
        <v>70</v>
      </c>
      <c r="F98" s="11" t="s">
        <v>63</v>
      </c>
      <c r="G98" s="11" t="s">
        <v>216</v>
      </c>
      <c r="H98" s="11" t="s">
        <v>217</v>
      </c>
      <c r="I98" s="11" t="s">
        <v>17</v>
      </c>
      <c r="J98" s="11" t="s">
        <v>17</v>
      </c>
      <c r="K98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многожильныйскрытов трубе или специальном кабельном каналев земле--</v>
      </c>
      <c r="L98" s="11" t="str">
        <f>Таблица1[[#This Row],[Ст.5]]&amp;Таблица1[[#This Row],[Ст.6]]&amp;Таблица1[[#This Row],[Ст.7]]&amp;Таблица1[[#This Row],[Ст.8]]</f>
        <v>кабель многожильныйскрытов трубе или специальном кабельном каналев земле</v>
      </c>
      <c r="M98" s="10" t="s">
        <v>214</v>
      </c>
      <c r="N98" s="16" t="s">
        <v>259</v>
      </c>
      <c r="O98" s="16" t="s">
        <v>263</v>
      </c>
      <c r="P98" s="16" t="s">
        <v>264</v>
      </c>
      <c r="Q98" s="16" t="s">
        <v>265</v>
      </c>
      <c r="R98" s="16" t="s">
        <v>17</v>
      </c>
      <c r="S98" s="16" t="s">
        <v>17</v>
      </c>
      <c r="T98" s="16" t="s">
        <v>17</v>
      </c>
      <c r="U98" s="16" t="s">
        <v>17</v>
      </c>
      <c r="V98" s="20" t="s">
        <v>242</v>
      </c>
      <c r="W98" s="23" t="s">
        <v>266</v>
      </c>
      <c r="AB98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многожильныйскрытов трубе или специальном кабельном каналев земле--</v>
      </c>
      <c r="AC98" s="84"/>
      <c r="AD98" s="84"/>
      <c r="AE98" s="84"/>
      <c r="AF98" s="84"/>
      <c r="AG98" s="84"/>
      <c r="AH98" s="84"/>
      <c r="AI98" s="84"/>
      <c r="AJ98" s="84"/>
      <c r="AK98" s="84"/>
      <c r="AL98" s="84"/>
    </row>
    <row r="99" spans="1:38" ht="99.95" customHeight="1">
      <c r="A99" s="31">
        <v>93</v>
      </c>
      <c r="B99" s="12">
        <v>71</v>
      </c>
      <c r="C99" s="9"/>
      <c r="D99" s="9" t="s">
        <v>218</v>
      </c>
      <c r="E99" s="11" t="s">
        <v>67</v>
      </c>
      <c r="F99" s="11" t="s">
        <v>63</v>
      </c>
      <c r="G99" s="11" t="s">
        <v>216</v>
      </c>
      <c r="H99" s="11" t="s">
        <v>217</v>
      </c>
      <c r="I99" s="11" t="s">
        <v>17</v>
      </c>
      <c r="J99" s="11" t="s">
        <v>17</v>
      </c>
      <c r="K99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одножильныйскрытов трубе или специальном кабельном каналев земле--</v>
      </c>
      <c r="L99" s="11" t="str">
        <f>Таблица1[[#This Row],[Ст.5]]&amp;Таблица1[[#This Row],[Ст.6]]&amp;Таблица1[[#This Row],[Ст.7]]&amp;Таблица1[[#This Row],[Ст.8]]</f>
        <v>кабель одножильныйскрытов трубе или специальном кабельном каналев земле</v>
      </c>
      <c r="M99" s="10" t="s">
        <v>214</v>
      </c>
      <c r="N99" s="16" t="s">
        <v>259</v>
      </c>
      <c r="O99" s="16" t="s">
        <v>263</v>
      </c>
      <c r="P99" s="16" t="s">
        <v>264</v>
      </c>
      <c r="Q99" s="16" t="s">
        <v>265</v>
      </c>
      <c r="R99" s="16" t="s">
        <v>17</v>
      </c>
      <c r="S99" s="16" t="s">
        <v>17</v>
      </c>
      <c r="T99" s="16" t="s">
        <v>17</v>
      </c>
      <c r="U99" s="16" t="s">
        <v>17</v>
      </c>
      <c r="V99" s="20" t="s">
        <v>242</v>
      </c>
      <c r="W99" s="23" t="s">
        <v>266</v>
      </c>
      <c r="AB99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одножильныйскрытов трубе или специальном кабельном каналев земле--</v>
      </c>
      <c r="AC99" s="84"/>
      <c r="AD99" s="84"/>
      <c r="AE99" s="84"/>
      <c r="AF99" s="84"/>
      <c r="AG99" s="84"/>
      <c r="AH99" s="84"/>
      <c r="AI99" s="84"/>
      <c r="AJ99" s="84"/>
      <c r="AK99" s="84"/>
      <c r="AL99" s="84"/>
    </row>
    <row r="100" spans="1:38" ht="99.95" customHeight="1">
      <c r="A100" s="31">
        <v>94</v>
      </c>
      <c r="B100" s="12">
        <v>72</v>
      </c>
      <c r="C100" s="11"/>
      <c r="D100" s="11" t="s">
        <v>220</v>
      </c>
      <c r="E100" s="11" t="s">
        <v>67</v>
      </c>
      <c r="F100" s="11" t="s">
        <v>63</v>
      </c>
      <c r="G100" s="11" t="s">
        <v>221</v>
      </c>
      <c r="H100" s="11" t="s">
        <v>217</v>
      </c>
      <c r="I100" s="11" t="s">
        <v>222</v>
      </c>
      <c r="J100" s="11" t="s">
        <v>17</v>
      </c>
      <c r="K100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одножильныйскрытобронированные кабелив землебез дополнительной механической защиты-</v>
      </c>
      <c r="L100" s="11" t="str">
        <f>Таблица1[[#This Row],[Ст.5]]&amp;Таблица1[[#This Row],[Ст.6]]&amp;Таблица1[[#This Row],[Ст.7]]&amp;Таблица1[[#This Row],[Ст.8]]</f>
        <v>кабель одножильныйскрытобронированные кабелив земле</v>
      </c>
      <c r="M100" s="10" t="s">
        <v>219</v>
      </c>
      <c r="N100" s="16" t="s">
        <v>267</v>
      </c>
      <c r="O100" s="16" t="s">
        <v>268</v>
      </c>
      <c r="P100" s="16" t="s">
        <v>269</v>
      </c>
      <c r="Q100" s="16" t="s">
        <v>270</v>
      </c>
      <c r="R100" s="16" t="s">
        <v>17</v>
      </c>
      <c r="S100" s="16" t="s">
        <v>17</v>
      </c>
      <c r="T100" s="16" t="s">
        <v>17</v>
      </c>
      <c r="U100" s="16" t="s">
        <v>17</v>
      </c>
      <c r="V100" s="20" t="s">
        <v>242</v>
      </c>
      <c r="W100" s="23" t="s">
        <v>271</v>
      </c>
      <c r="AB100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одножильныйскрытобронированные кабелив землебез дополнительной механической защиты-</v>
      </c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</row>
    <row r="101" spans="1:38" ht="99.95" customHeight="1">
      <c r="A101" s="31">
        <v>95</v>
      </c>
      <c r="B101" s="12">
        <v>72</v>
      </c>
      <c r="C101" s="9"/>
      <c r="D101" s="9" t="s">
        <v>223</v>
      </c>
      <c r="E101" s="11" t="s">
        <v>70</v>
      </c>
      <c r="F101" s="11" t="s">
        <v>63</v>
      </c>
      <c r="G101" s="11" t="s">
        <v>221</v>
      </c>
      <c r="H101" s="11" t="s">
        <v>217</v>
      </c>
      <c r="I101" s="11" t="s">
        <v>222</v>
      </c>
      <c r="J101" s="11" t="s">
        <v>17</v>
      </c>
      <c r="K101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многожильныйскрытобронированные кабелив землебез дополнительной механической защиты-</v>
      </c>
      <c r="L101" s="11" t="str">
        <f>Таблица1[[#This Row],[Ст.5]]&amp;Таблица1[[#This Row],[Ст.6]]&amp;Таблица1[[#This Row],[Ст.7]]&amp;Таблица1[[#This Row],[Ст.8]]</f>
        <v>кабель многожильныйскрытобронированные кабелив земле</v>
      </c>
      <c r="M101" s="10" t="s">
        <v>219</v>
      </c>
      <c r="N101" s="16" t="s">
        <v>267</v>
      </c>
      <c r="O101" s="16" t="s">
        <v>268</v>
      </c>
      <c r="P101" s="16" t="s">
        <v>269</v>
      </c>
      <c r="Q101" s="16" t="s">
        <v>270</v>
      </c>
      <c r="R101" s="16" t="s">
        <v>17</v>
      </c>
      <c r="S101" s="16" t="s">
        <v>17</v>
      </c>
      <c r="T101" s="16" t="s">
        <v>17</v>
      </c>
      <c r="U101" s="16" t="s">
        <v>17</v>
      </c>
      <c r="V101" s="20" t="s">
        <v>242</v>
      </c>
      <c r="W101" s="23" t="s">
        <v>271</v>
      </c>
      <c r="AB101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многожильныйскрытобронированные кабелив землебез дополнительной механической защиты-</v>
      </c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</row>
    <row r="102" spans="1:38" ht="99.95" customHeight="1">
      <c r="A102" s="31">
        <v>96</v>
      </c>
      <c r="B102" s="12">
        <v>73</v>
      </c>
      <c r="C102" s="9"/>
      <c r="D102" s="9" t="s">
        <v>224</v>
      </c>
      <c r="E102" s="11" t="s">
        <v>67</v>
      </c>
      <c r="F102" s="11" t="s">
        <v>63</v>
      </c>
      <c r="G102" s="11" t="s">
        <v>221</v>
      </c>
      <c r="H102" s="11" t="s">
        <v>217</v>
      </c>
      <c r="I102" s="11" t="s">
        <v>225</v>
      </c>
      <c r="J102" s="11" t="s">
        <v>17</v>
      </c>
      <c r="K102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одножильныйскрытобронированные кабелив землес дополнительной механической защитой-</v>
      </c>
      <c r="L102" s="11" t="str">
        <f>Таблица1[[#This Row],[Ст.5]]&amp;Таблица1[[#This Row],[Ст.6]]&amp;Таблица1[[#This Row],[Ст.7]]&amp;Таблица1[[#This Row],[Ст.8]]</f>
        <v>кабель одножильныйскрытобронированные кабелив земле</v>
      </c>
      <c r="M102" s="10" t="s">
        <v>219</v>
      </c>
      <c r="N102" s="16" t="s">
        <v>267</v>
      </c>
      <c r="O102" s="16" t="s">
        <v>268</v>
      </c>
      <c r="P102" s="16" t="s">
        <v>269</v>
      </c>
      <c r="Q102" s="16" t="s">
        <v>270</v>
      </c>
      <c r="R102" s="16" t="s">
        <v>17</v>
      </c>
      <c r="S102" s="16" t="s">
        <v>17</v>
      </c>
      <c r="T102" s="16" t="s">
        <v>17</v>
      </c>
      <c r="U102" s="16" t="s">
        <v>17</v>
      </c>
      <c r="V102" s="20" t="s">
        <v>242</v>
      </c>
      <c r="W102" s="23" t="s">
        <v>271</v>
      </c>
      <c r="AB102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одножильныйскрытобронированные кабелив землес дополнительной механической защитой-</v>
      </c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</row>
    <row r="103" spans="1:38" ht="99.95" customHeight="1">
      <c r="A103" s="31">
        <v>97</v>
      </c>
      <c r="B103" s="24">
        <v>73</v>
      </c>
      <c r="C103" s="60"/>
      <c r="D103" s="60" t="s">
        <v>226</v>
      </c>
      <c r="E103" s="11" t="s">
        <v>70</v>
      </c>
      <c r="F103" s="11" t="s">
        <v>63</v>
      </c>
      <c r="G103" s="11" t="s">
        <v>221</v>
      </c>
      <c r="H103" s="11" t="s">
        <v>217</v>
      </c>
      <c r="I103" s="11" t="s">
        <v>225</v>
      </c>
      <c r="J103" s="11" t="s">
        <v>17</v>
      </c>
      <c r="K103" s="11" t="str">
        <f>Таблица1[[#This Row],[Ст.5]]&amp;Таблица1[[#This Row],[Ст.6]]&amp;Таблица1[[#This Row],[Ст.7]]&amp;Таблица1[[#This Row],[Ст.8]]&amp;Таблица1[[#This Row],[Ст.9]]&amp;Таблица1[[#This Row],[Ст.10]]</f>
        <v>кабель многожильныйскрытобронированные кабелив землес дополнительной механической защитой-</v>
      </c>
      <c r="L103" s="60" t="str">
        <f>Таблица1[[#This Row],[Ст.5]]&amp;Таблица1[[#This Row],[Ст.6]]&amp;Таблица1[[#This Row],[Ст.7]]&amp;Таблица1[[#This Row],[Ст.8]]</f>
        <v>кабель многожильныйскрытобронированные кабелив земле</v>
      </c>
      <c r="M103" s="25" t="s">
        <v>219</v>
      </c>
      <c r="N103" s="26" t="s">
        <v>267</v>
      </c>
      <c r="O103" s="26" t="s">
        <v>268</v>
      </c>
      <c r="P103" s="26" t="s">
        <v>269</v>
      </c>
      <c r="Q103" s="26" t="s">
        <v>270</v>
      </c>
      <c r="R103" s="26" t="s">
        <v>17</v>
      </c>
      <c r="S103" s="26" t="s">
        <v>17</v>
      </c>
      <c r="T103" s="26" t="s">
        <v>17</v>
      </c>
      <c r="U103" s="26" t="s">
        <v>17</v>
      </c>
      <c r="V103" s="27" t="s">
        <v>242</v>
      </c>
      <c r="W103" s="28" t="s">
        <v>271</v>
      </c>
      <c r="AB103" s="84" t="str">
        <f>CONCATENATE(Таблица1[[#This Row],[Ст.5]],Таблица1[[#This Row],[Ст.6]],Таблица1[[#This Row],[Ст.7]],Таблица1[[#This Row],[Ст.8]],Таблица1[[#This Row],[Ст.9]],Таблица1[[#This Row],[Ст.10]])</f>
        <v>кабель многожильныйскрытобронированные кабелив землес дополнительной механической защитой-</v>
      </c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</row>
    <row r="111" spans="1:38" ht="51">
      <c r="D111" s="51" t="str" cm="1">
        <f t="array" ref="D111:D207">_xlfn.UNIQUE(Таблица1[Ст.4])</f>
        <v>Изолированные провода, проложенные в термоизолирующих стенах</v>
      </c>
      <c r="E111" s="33" t="str" cm="1">
        <f t="array" ref="E111:E113">_xlfn.UNIQUE(Таблица1[Ст.5])</f>
        <v>провод</v>
      </c>
      <c r="F111" s="33" t="str" cm="1">
        <f t="array" ref="F111:F112">_xlfn.UNIQUE(Таблица1[Ст.6])</f>
        <v>скрыто</v>
      </c>
      <c r="G111" s="33" t="str" cm="1">
        <f t="array" ref="G111:G119">_xlfn.UNIQUE(Таблица1[Ст.7])</f>
        <v>в трубе</v>
      </c>
      <c r="H111" s="33" t="str" cm="1">
        <f t="array" ref="H111:H131">_xlfn.UNIQUE(Таблица1[Ст.8])</f>
        <v>в термоизолирующих стенах</v>
      </c>
      <c r="I111" s="33" t="str" cm="1">
        <f t="array" ref="I111:I122">_xlfn.UNIQUE(Таблица1[Ст.9])</f>
        <v>-</v>
      </c>
      <c r="J111" s="33" t="str" cm="1">
        <f t="array" ref="J111:J124">_xlfn.UNIQUE(Таблица1[Ст.10])</f>
        <v>-</v>
      </c>
      <c r="K111" s="33"/>
      <c r="L111" s="33" t="str" cm="1">
        <f t="array" ref="L111:L184">_xlfn.UNIQUE(Таблица1[Ст.112])</f>
        <v>проводскрытов трубев термоизолирующих стенах</v>
      </c>
      <c r="M111" s="52" t="str" cm="1">
        <f t="array" ref="M111:M120">_xlfn.UNIQUE(Таблица1[Способ определения допустимой токовой нагрузки])</f>
        <v>A1</v>
      </c>
    </row>
    <row r="112" spans="1:38" ht="76.5">
      <c r="D112" s="51" t="str">
        <v>Одножильные кабели в трубах, проложенных в термоизолирующих стенах</v>
      </c>
      <c r="E112" s="33" t="str">
        <v>кабель одножильный</v>
      </c>
      <c r="F112" s="33" t="str">
        <v>открыто</v>
      </c>
      <c r="G112" s="33" t="str">
        <v>без защиты</v>
      </c>
      <c r="H112" s="33" t="str">
        <v>замоноличено в кладке (бетоне)</v>
      </c>
      <c r="I112" s="33" t="str">
        <v>H &lt; 0,3De</v>
      </c>
      <c r="J112" s="33" t="str">
        <v>De - диаметр трубы, H - расстояние между трубой и поверхностью</v>
      </c>
      <c r="K112" s="33"/>
      <c r="L112" s="33" t="str">
        <v>кабель одножильныйскрытов трубев термоизолирующих стенах</v>
      </c>
      <c r="M112" s="52" t="str">
        <v>A2</v>
      </c>
    </row>
    <row r="113" spans="4:13" ht="76.5">
      <c r="D113" s="51" t="str">
        <v>Многожильные кабели в трубах, проложенных в термоизолирующих стенах</v>
      </c>
      <c r="E113" s="33" t="str">
        <v>кабель многожильный</v>
      </c>
      <c r="F113" s="33"/>
      <c r="G113" s="33" t="str">
        <v>в коробе</v>
      </c>
      <c r="H113" s="33" t="str">
        <v>по стенам или поверхностям</v>
      </c>
      <c r="I113" s="33" t="str">
        <v>H &gt; 0,3De</v>
      </c>
      <c r="J113" s="33" t="str">
        <v>De - диаметр кабеля, H - расстояние между кабелем и поверхностью</v>
      </c>
      <c r="K113" s="33"/>
      <c r="L113" s="33" t="str">
        <v>кабель многожильныйскрытов трубев термоизолирующих стенах</v>
      </c>
      <c r="M113" s="52" t="str">
        <v>B1</v>
      </c>
    </row>
    <row r="114" spans="4:13" ht="76.5">
      <c r="D114" s="51" t="str">
        <v>Многожильные кабели, проложенные непосредственно 
в термоизолирующих стенах</v>
      </c>
      <c r="E114" s="53"/>
      <c r="F114" s="53"/>
      <c r="G114" s="33" t="str">
        <v>в молдинге (плинтусе)</v>
      </c>
      <c r="H114" s="33" t="str">
        <v>по стенам</v>
      </c>
      <c r="I114" s="33" t="str">
        <v>H &gt; 0,3De, кабели касаются в воздухе</v>
      </c>
      <c r="J114" s="33" t="str">
        <v>De - диаметр кабеля, V - высота пустоты строительной конструкции</v>
      </c>
      <c r="K114" s="33"/>
      <c r="L114" s="33" t="str">
        <v>кабель многожильныйскрытобез защитызамоноличено в кладке (бетоне)</v>
      </c>
      <c r="M114" s="52" t="str">
        <v>B2</v>
      </c>
    </row>
    <row r="115" spans="4:13" ht="89.25">
      <c r="D115" s="51" t="str">
        <v>Изолированные провода, проложенные по деревянным*** или кирпичным стенам или поверхностям на расстоянии менее чем 0,3 диаметра трубы от них</v>
      </c>
      <c r="E115" s="53"/>
      <c r="F115" s="53"/>
      <c r="G115" s="33" t="str">
        <v>в кабельном канале</v>
      </c>
      <c r="H115" s="33" t="str">
        <v>в подвешенных коробах</v>
      </c>
      <c r="I115" s="33" t="str">
        <v>H &gt; 0,3De, интервал между кабелями не менее одного кабельного диаметра</v>
      </c>
      <c r="J115" s="33" t="str">
        <v>De - диаметр трубы, V - высота пустоты строительной конструкции</v>
      </c>
      <c r="K115" s="33"/>
      <c r="L115" s="33" t="str">
        <v>проводоткрытов трубепо стенам или поверхностям</v>
      </c>
      <c r="M115" s="52" t="str">
        <v>C</v>
      </c>
    </row>
    <row r="116" spans="4:13" ht="76.5">
      <c r="D116" s="51" t="str">
        <v>Одножильные кабели в трубах, проложенных по деревянным*** или кирпичным стенам или поверхностям на расстоянии менее чем 0,3 диаметра трубы от них (с)</v>
      </c>
      <c r="E116" s="53"/>
      <c r="F116" s="53"/>
      <c r="G116" s="33" t="str">
        <v xml:space="preserve"> в трубах в невентилируемых кабельных каналах</v>
      </c>
      <c r="H116" s="33" t="str">
        <v>в балках</v>
      </c>
      <c r="I116" s="33" t="str">
        <v>1,5De ≤ V &lt; 5De</v>
      </c>
      <c r="J116" s="33" t="str">
        <v>De - высота короба, V - высота пустоты строительной конструкции</v>
      </c>
      <c r="K116" s="33"/>
      <c r="L116" s="33" t="str">
        <v>кабель одножильныйоткрытов трубепо стенам или поверхностям</v>
      </c>
      <c r="M116" s="52" t="str">
        <v>E</v>
      </c>
    </row>
    <row r="117" spans="4:13" ht="76.5">
      <c r="D117" s="51" t="str">
        <v>Многожильные кабели в трубах, проложенных по деревянным*** или кирпичным стенам или поверхностям на расстоянии менее чем 0,3 диаметра трубы от них (с)</v>
      </c>
      <c r="E117" s="53"/>
      <c r="F117" s="53"/>
      <c r="G117" s="33" t="str">
        <v>в трубах в открытых или в вентилируемых кабельных каналах</v>
      </c>
      <c r="H117" s="33" t="str">
        <v>в оконной раме</v>
      </c>
      <c r="I117" s="33" t="str">
        <v>5De ≤ V &lt; 20De</v>
      </c>
      <c r="J117" s="33" t="str">
        <v xml:space="preserve"> De - высота короба, V - высота пустоты строительной конструкции</v>
      </c>
      <c r="K117" s="33"/>
      <c r="L117" s="33" t="str">
        <v>кабель многожильныйоткрытов трубепо стенам или поверхностям</v>
      </c>
      <c r="M117" s="52" t="str">
        <v>F</v>
      </c>
    </row>
    <row r="118" spans="4:13" ht="51">
      <c r="D118" s="51" t="str">
        <v>Изолированные провода в кабельных коробах, проложенных по деревянным*** стенам горизонтально или вертикально</v>
      </c>
      <c r="E118" s="53"/>
      <c r="F118" s="53"/>
      <c r="G118" s="33" t="str">
        <v>в трубе или специальном кабельном канале</v>
      </c>
      <c r="H118" s="33" t="str">
        <v>под потолком</v>
      </c>
      <c r="I118" s="33" t="str">
        <v>1,5De  ≤ V &lt; 20De</v>
      </c>
      <c r="J118" s="33" t="str">
        <v>De - диаметр провода, V - высота короба</v>
      </c>
      <c r="K118" s="33"/>
      <c r="L118" s="33" t="str">
        <v>проводоткрытов коробепо стенам</v>
      </c>
      <c r="M118" s="52" t="str">
        <v>G</v>
      </c>
    </row>
    <row r="119" spans="4:13" ht="63.75">
      <c r="D119" s="51" t="str">
        <v>Одножильные кабели в кабельных коробах, проложенных по деревянным*** стенам горизонтально или вертикально</v>
      </c>
      <c r="E119" s="53"/>
      <c r="F119" s="53"/>
      <c r="G119" s="33" t="str">
        <v>бронированные кабели</v>
      </c>
      <c r="H119" s="33" t="str">
        <v>на удалении от потолка</v>
      </c>
      <c r="I119" s="33" t="str">
        <v>V ≥ 20De</v>
      </c>
      <c r="J119" s="33" t="str">
        <v>De - диаметр кабеля, V - высота короба</v>
      </c>
      <c r="K119" s="33"/>
      <c r="L119" s="33" t="str">
        <v>кабель одножильныйоткрытов коробепо стенам</v>
      </c>
      <c r="M119" s="52" t="str">
        <v>D1</v>
      </c>
    </row>
    <row r="120" spans="4:13" ht="76.5">
      <c r="D120" s="51" t="str">
        <v>Многожильные кабели в кабельных коробах, проложенных по деревянным*** стенам горизонтально или вертикально</v>
      </c>
      <c r="E120" s="53"/>
      <c r="F120" s="53"/>
      <c r="G120" s="53"/>
      <c r="H120" s="33" t="str">
        <v>подключение оборудования</v>
      </c>
      <c r="I120" s="33" t="str">
        <v>5De ≤ V &lt; 50De</v>
      </c>
      <c r="J120" s="33" t="str">
        <v>De - диаметр кабеля, V - высота межпотолочного пространства</v>
      </c>
      <c r="K120" s="33"/>
      <c r="L120" s="33" t="str">
        <v>кабель многожильныйоткрытов коробепо стенам</v>
      </c>
      <c r="M120" s="52" t="str">
        <v>D2</v>
      </c>
    </row>
    <row r="121" spans="4:13" ht="76.5">
      <c r="D121" s="51" t="str">
        <v>Изолированные провода в подвешенных коробах</v>
      </c>
      <c r="E121" s="53"/>
      <c r="F121" s="53"/>
      <c r="G121" s="53"/>
      <c r="H121" s="33" t="str">
        <v>на лотке неперфорированном</v>
      </c>
      <c r="I121" s="33" t="str">
        <v>без дополнительной механической защиты</v>
      </c>
      <c r="J121" s="33" t="str">
        <v>De - диаметр провода, V - высота межпотолочного пространства</v>
      </c>
      <c r="K121" s="33"/>
      <c r="L121" s="33" t="str">
        <v>проводоткрытов коробев подвешенных коробах</v>
      </c>
      <c r="M121" s="54"/>
    </row>
    <row r="122" spans="4:13" ht="76.5">
      <c r="D122" s="51" t="str">
        <v>Одножильные кабели в подвешенных коробах</v>
      </c>
      <c r="E122" s="53"/>
      <c r="F122" s="53"/>
      <c r="G122" s="53"/>
      <c r="H122" s="33" t="str">
        <v>на лотке перфорированном</v>
      </c>
      <c r="I122" s="33" t="str">
        <v>с дополнительной механической защитой</v>
      </c>
      <c r="J122" s="33" t="str">
        <v>De - диаметр кабеля, V - высота межпольного пространства</v>
      </c>
      <c r="K122" s="33"/>
      <c r="L122" s="33" t="str">
        <v>кабель одножильныйоткрытов коробев подвешенных коробах</v>
      </c>
      <c r="M122" s="54"/>
    </row>
    <row r="123" spans="4:13" ht="76.5">
      <c r="D123" s="51" t="str">
        <v>Многожильные кабели в подвешенных коробах</v>
      </c>
      <c r="E123" s="53"/>
      <c r="F123" s="53"/>
      <c r="G123" s="53"/>
      <c r="H123" s="33" t="str">
        <v>на лотке проволочном или кронштейне</v>
      </c>
      <c r="I123" s="53"/>
      <c r="J123" s="33" t="str">
        <v>De - диаметр провода, V - высота межпольного пространства</v>
      </c>
      <c r="K123" s="33"/>
      <c r="L123" s="33" t="str">
        <v>кабель многожильныйоткрытов коробев подвешенных коробах</v>
      </c>
      <c r="M123" s="54"/>
    </row>
    <row r="124" spans="4:13" ht="63.75">
      <c r="D124" s="51" t="str">
        <v>Изолированные провода в молдингах</v>
      </c>
      <c r="E124" s="53"/>
      <c r="F124" s="53"/>
      <c r="G124" s="53"/>
      <c r="H124" s="33" t="str">
        <v>на лотоке лестничном</v>
      </c>
      <c r="I124" s="53"/>
      <c r="J124" s="33" t="str">
        <v>De - диаметр трубы, V - высота канала</v>
      </c>
      <c r="K124" s="33"/>
      <c r="L124" s="33" t="str">
        <v>проводоткрытов молдинге (плинтусе)по стенам или поверхностям</v>
      </c>
      <c r="M124" s="54"/>
    </row>
    <row r="125" spans="4:13" ht="89.25">
      <c r="D125" s="51" t="str">
        <v>Одножильные кабели в молдингах</v>
      </c>
      <c r="E125" s="53"/>
      <c r="F125" s="53"/>
      <c r="G125" s="53"/>
      <c r="H125" s="33" t="str">
        <v>на тросе</v>
      </c>
      <c r="I125" s="53"/>
      <c r="J125" s="53"/>
      <c r="K125" s="53"/>
      <c r="L125" s="33" t="str">
        <v>кабель одножильныйоткрытов молдинге (плинтусе)по стенам или поверхностям</v>
      </c>
      <c r="M125" s="54"/>
    </row>
    <row r="126" spans="4:13" ht="63.75">
      <c r="D126" s="51" t="str">
        <v>Изолированные провода в трубах</v>
      </c>
      <c r="E126" s="53"/>
      <c r="F126" s="53"/>
      <c r="G126" s="53"/>
      <c r="H126" s="33" t="str">
        <v>провода на изоляторах</v>
      </c>
      <c r="I126" s="53"/>
      <c r="J126" s="53"/>
      <c r="K126" s="53"/>
      <c r="L126" s="33" t="str">
        <v>кабель одножильныйскрытобез защитыв балках</v>
      </c>
      <c r="M126" s="54"/>
    </row>
    <row r="127" spans="4:13" ht="63.75">
      <c r="D127" s="51" t="str">
        <v>Одножильные  кабели в балках</v>
      </c>
      <c r="E127" s="53"/>
      <c r="F127" s="53"/>
      <c r="G127" s="53"/>
      <c r="H127" s="33" t="str">
        <v>в пустотах строительных конструкций</v>
      </c>
      <c r="I127" s="53"/>
      <c r="J127" s="53"/>
      <c r="K127" s="53"/>
      <c r="L127" s="33" t="str">
        <v>кабель многожильныйскрытобез защитыв балках</v>
      </c>
      <c r="M127" s="54"/>
    </row>
    <row r="128" spans="4:13" ht="38.25">
      <c r="D128" s="51" t="str">
        <v>Многожильные кабели в балках</v>
      </c>
      <c r="E128" s="53"/>
      <c r="F128" s="53"/>
      <c r="G128" s="53"/>
      <c r="H128" s="33" t="str">
        <v>в подвесных потолках</v>
      </c>
      <c r="I128" s="53"/>
      <c r="J128" s="53"/>
      <c r="K128" s="53"/>
      <c r="L128" s="33" t="str">
        <v>проводскрытов трубев оконной раме</v>
      </c>
      <c r="M128" s="54"/>
    </row>
    <row r="129" spans="4:13" ht="63.75">
      <c r="D129" s="51" t="str">
        <v>Изолированные провода в трубах  в оконных рамах</v>
      </c>
      <c r="E129" s="53"/>
      <c r="F129" s="53"/>
      <c r="G129" s="53"/>
      <c r="H129" s="33" t="str">
        <v>в полах</v>
      </c>
      <c r="I129" s="53"/>
      <c r="J129" s="53"/>
      <c r="K129" s="53"/>
      <c r="L129" s="33" t="str">
        <v>кабель одножильныйскрытобез защитыв оконной раме</v>
      </c>
      <c r="M129" s="54"/>
    </row>
    <row r="130" spans="4:13" ht="89.25">
      <c r="D130" s="51" t="str">
        <v>Одножильные кабели в оконных рамах</v>
      </c>
      <c r="E130" s="53"/>
      <c r="F130" s="53"/>
      <c r="G130" s="53"/>
      <c r="H130" s="33" t="str">
        <v>замоноличено в кладке (бетоне) с дополнительной механической защитой</v>
      </c>
      <c r="I130" s="53"/>
      <c r="J130" s="53"/>
      <c r="K130" s="53"/>
      <c r="L130" s="33" t="str">
        <v>кабель многожильныйскрытобез защитыв оконной раме</v>
      </c>
      <c r="M130" s="54"/>
    </row>
    <row r="131" spans="4:13" ht="63.75">
      <c r="D131" s="51" t="str">
        <v>Многожильные кабели в оконных рамах</v>
      </c>
      <c r="E131" s="53"/>
      <c r="F131" s="53"/>
      <c r="G131" s="53"/>
      <c r="H131" s="33" t="str">
        <v>в земле</v>
      </c>
      <c r="I131" s="53"/>
      <c r="J131" s="53"/>
      <c r="K131" s="53"/>
      <c r="L131" s="33" t="str">
        <v>кабель одножильныйоткрытобез защитыпо стенам</v>
      </c>
      <c r="M131" s="54"/>
    </row>
    <row r="132" spans="4:13" ht="63.75">
      <c r="D132" s="51" t="str">
        <v>Одножильные кабели, закрепленные на или на расстоянии менее чем 0,3 диаметра кабеля от деревянной стены</v>
      </c>
      <c r="E132" s="53"/>
      <c r="F132" s="53"/>
      <c r="G132" s="53"/>
      <c r="H132" s="53"/>
      <c r="I132" s="53"/>
      <c r="J132" s="53"/>
      <c r="K132" s="53"/>
      <c r="L132" s="33" t="str">
        <v>кабель многожильныйоткрытобез защитыпо стенам</v>
      </c>
      <c r="M132" s="54"/>
    </row>
    <row r="133" spans="4:13" ht="63.75">
      <c r="D133" s="51" t="str">
        <v>Многожильные кабели, закрепленные на или на расстоянии менее чем 0,3 диаметра кабеля от деревянной стены</v>
      </c>
      <c r="E133" s="53"/>
      <c r="F133" s="53"/>
      <c r="G133" s="53"/>
      <c r="H133" s="53"/>
      <c r="I133" s="53"/>
      <c r="J133" s="53"/>
      <c r="K133" s="53"/>
      <c r="L133" s="33" t="str">
        <v>кабель одножильныйоткрытобез защитыпод потолком</v>
      </c>
      <c r="M133" s="54"/>
    </row>
    <row r="134" spans="4:13" ht="63.75">
      <c r="D134" s="51" t="str">
        <v>Одножильные кабели, закрепленные непосредственно под деревянным*** потолком</v>
      </c>
      <c r="E134" s="53"/>
      <c r="F134" s="53"/>
      <c r="G134" s="53"/>
      <c r="H134" s="53"/>
      <c r="I134" s="53"/>
      <c r="J134" s="53"/>
      <c r="K134" s="53"/>
      <c r="L134" s="33" t="str">
        <v>кабель многожильныйоткрытобез защитыпод потолком</v>
      </c>
      <c r="M134" s="54"/>
    </row>
    <row r="135" spans="4:13" ht="76.5">
      <c r="D135" s="51" t="str">
        <v>Многожильные кабели, закрепленные непосредственно под деревянным*** потолком</v>
      </c>
      <c r="E135" s="53"/>
      <c r="F135" s="53"/>
      <c r="G135" s="53"/>
      <c r="H135" s="53"/>
      <c r="I135" s="53"/>
      <c r="J135" s="53"/>
      <c r="K135" s="53"/>
      <c r="L135" s="33" t="str">
        <v>кабель многожильныйоткрытобез защитына удалении от потолка</v>
      </c>
      <c r="M135" s="54"/>
    </row>
    <row r="136" spans="4:13" ht="76.5">
      <c r="D136" s="51" t="str">
        <v>Многожильные кабели, расположенные на удалении от потолка</v>
      </c>
      <c r="E136" s="53"/>
      <c r="F136" s="53"/>
      <c r="G136" s="53"/>
      <c r="H136" s="53"/>
      <c r="I136" s="53"/>
      <c r="J136" s="53"/>
      <c r="K136" s="53"/>
      <c r="L136" s="33" t="str">
        <v>кабель многожильныйоткрытобез защитыподключение оборудования</v>
      </c>
      <c r="M136" s="54"/>
    </row>
    <row r="137" spans="4:13" ht="89.25">
      <c r="D137" s="51" t="str">
        <v>Фиксированная установка подвесного оборудования</v>
      </c>
      <c r="E137" s="53"/>
      <c r="F137" s="53"/>
      <c r="G137" s="53"/>
      <c r="H137" s="53"/>
      <c r="I137" s="53"/>
      <c r="J137" s="53"/>
      <c r="K137" s="53"/>
      <c r="L137" s="33" t="str">
        <v>кабель одножильныйоткрытобез защитына лотке неперфорированном</v>
      </c>
      <c r="M137" s="54"/>
    </row>
    <row r="138" spans="4:13" ht="89.25">
      <c r="D138" s="51" t="str">
        <v>Одножильные кабели на неперфорированном лотке</v>
      </c>
      <c r="E138" s="53"/>
      <c r="F138" s="53"/>
      <c r="G138" s="53"/>
      <c r="H138" s="53"/>
      <c r="I138" s="53"/>
      <c r="J138" s="53"/>
      <c r="K138" s="53"/>
      <c r="L138" s="33" t="str">
        <v>кабель многожильныйоткрытобез защитына лотке неперфорированном</v>
      </c>
      <c r="M138" s="54"/>
    </row>
    <row r="139" spans="4:13" ht="89.25">
      <c r="D139" s="51" t="str">
        <v>Многожильные кабели на неперфорированном лотке</v>
      </c>
      <c r="E139" s="53"/>
      <c r="F139" s="53"/>
      <c r="G139" s="53"/>
      <c r="H139" s="53"/>
      <c r="I139" s="53"/>
      <c r="J139" s="53"/>
      <c r="K139" s="53"/>
      <c r="L139" s="33" t="str">
        <v>кабель многожильныйоткрытобез защитына лотке перфорированном</v>
      </c>
      <c r="M139" s="54"/>
    </row>
    <row r="140" spans="4:13" ht="89.25">
      <c r="D140" s="51" t="str">
        <v>Многожильные кабели в воздухе на перфорированном лотке</v>
      </c>
      <c r="E140" s="53"/>
      <c r="F140" s="53"/>
      <c r="G140" s="53"/>
      <c r="H140" s="53"/>
      <c r="I140" s="53"/>
      <c r="J140" s="53"/>
      <c r="K140" s="53"/>
      <c r="L140" s="33" t="str">
        <v>кабель одножильныйоткрытобез защитына лотке перфорированном</v>
      </c>
      <c r="M140" s="54"/>
    </row>
    <row r="141" spans="4:13" ht="102">
      <c r="D141" s="51" t="str">
        <v>Одножильные кабели касающиеся в воздухе на перфорированном лотке</v>
      </c>
      <c r="E141" s="53"/>
      <c r="F141" s="53"/>
      <c r="G141" s="53"/>
      <c r="H141" s="53"/>
      <c r="I141" s="53"/>
      <c r="J141" s="53"/>
      <c r="K141" s="53"/>
      <c r="L141" s="33" t="str">
        <v>кабель многожильныйоткрытобез защитына лотке проволочном или кронштейне</v>
      </c>
      <c r="M141" s="54"/>
    </row>
    <row r="142" spans="4:13" ht="102">
      <c r="D142" s="51" t="str">
        <v>Многожильные кабели в воздухе на кронштейнах или проволочном лотке</v>
      </c>
      <c r="E142" s="53"/>
      <c r="F142" s="53"/>
      <c r="G142" s="53"/>
      <c r="H142" s="53"/>
      <c r="I142" s="53"/>
      <c r="J142" s="53"/>
      <c r="K142" s="53"/>
      <c r="L142" s="33" t="str">
        <v>кабель одножильныйоткрытобез защитына лотке проволочном или кронштейне</v>
      </c>
      <c r="M142" s="54"/>
    </row>
    <row r="143" spans="4:13" ht="76.5">
      <c r="D143" s="51" t="str">
        <v>Одножильные  кабели касающиеся в воздухе на кронштейнах или проволочном лотке</v>
      </c>
      <c r="E143" s="53"/>
      <c r="F143" s="53"/>
      <c r="G143" s="53"/>
      <c r="H143" s="53"/>
      <c r="I143" s="53"/>
      <c r="J143" s="53"/>
      <c r="K143" s="53"/>
      <c r="L143" s="33" t="str">
        <v>кабель многожильныйоткрытобез защитына лотоке лестничном</v>
      </c>
      <c r="M143" s="54"/>
    </row>
    <row r="144" spans="4:13" ht="76.5">
      <c r="D144" s="51" t="str">
        <v>Многожильные кабели в воздухе, расположенные на расстоянии больше, чем 0,3 диаметра кабеля от стены</v>
      </c>
      <c r="E144" s="53"/>
      <c r="F144" s="53"/>
      <c r="G144" s="53"/>
      <c r="H144" s="53"/>
      <c r="I144" s="53"/>
      <c r="J144" s="53"/>
      <c r="K144" s="53"/>
      <c r="L144" s="33" t="str">
        <v>кабель одножильныйоткрытобез защитына лотоке лестничном</v>
      </c>
      <c r="M144" s="54"/>
    </row>
    <row r="145" spans="4:13" ht="63.75">
      <c r="D145" s="51" t="str">
        <v>Одножильные  кабели касающиеся в воздухе, расположенные на расстоянии больше, чем 0,3 диаметра кабеля от стены</v>
      </c>
      <c r="E145" s="53"/>
      <c r="F145" s="53"/>
      <c r="G145" s="53"/>
      <c r="H145" s="53"/>
      <c r="I145" s="53"/>
      <c r="J145" s="53"/>
      <c r="K145" s="53"/>
      <c r="L145" s="33" t="str">
        <v>кабель многожильныйоткрытобез защитына тросе</v>
      </c>
      <c r="M145" s="54"/>
    </row>
    <row r="146" spans="4:13" ht="76.5">
      <c r="D146" s="51" t="str">
        <v>Одножильные кабели в воздухе, расположенные с интервалами не менее одного кабельного диаметра, и расположенные на расстоянии больше, чем 0,3 диаметра кабеля от стены</v>
      </c>
      <c r="E146" s="53"/>
      <c r="F146" s="53"/>
      <c r="G146" s="53"/>
      <c r="H146" s="53"/>
      <c r="I146" s="53"/>
      <c r="J146" s="53"/>
      <c r="K146" s="53"/>
      <c r="L146" s="33" t="str">
        <v>кабель одножильныйоткрытобез защитына тросе</v>
      </c>
      <c r="M146" s="54"/>
    </row>
    <row r="147" spans="4:13" ht="51">
      <c r="D147" s="51" t="str">
        <v>Многожильные кабели в воздухе на лестничном лотке</v>
      </c>
      <c r="E147" s="53"/>
      <c r="F147" s="53"/>
      <c r="G147" s="53"/>
      <c r="H147" s="53"/>
      <c r="I147" s="53"/>
      <c r="J147" s="53"/>
      <c r="K147" s="53"/>
      <c r="L147" s="33" t="str">
        <v>проводоткрытобез защитыпровода на изоляторах</v>
      </c>
      <c r="M147" s="54"/>
    </row>
    <row r="148" spans="4:13" ht="89.25">
      <c r="D148" s="51" t="str">
        <v>Одножильные  кабели касающиеся в воздухе на лестничном лотке</v>
      </c>
      <c r="E148" s="53"/>
      <c r="F148" s="53"/>
      <c r="G148" s="53"/>
      <c r="H148" s="53"/>
      <c r="I148" s="53"/>
      <c r="J148" s="53"/>
      <c r="K148" s="53"/>
      <c r="L148" s="33" t="str">
        <v>кабель одножильныйскрытобез защитыв пустотах строительных конструкций</v>
      </c>
      <c r="M148" s="54"/>
    </row>
    <row r="149" spans="4:13" ht="89.25">
      <c r="D149" s="51" t="str">
        <v>Многожильный кабель, подвешенный или объединенный с несущим тросом</v>
      </c>
      <c r="E149" s="53"/>
      <c r="F149" s="53"/>
      <c r="G149" s="53"/>
      <c r="H149" s="53"/>
      <c r="I149" s="53"/>
      <c r="J149" s="53"/>
      <c r="K149" s="53"/>
      <c r="L149" s="33" t="str">
        <v>кабель многожильныйскрытобез защитыв пустотах строительных конструкций</v>
      </c>
      <c r="M149" s="54"/>
    </row>
    <row r="150" spans="4:13" ht="63.75">
      <c r="D150" s="51" t="str">
        <v>Одножильный  кабель, подвешенный или объединенный с несущим тросом</v>
      </c>
      <c r="E150" s="53"/>
      <c r="F150" s="53"/>
      <c r="G150" s="53"/>
      <c r="H150" s="53"/>
      <c r="I150" s="53"/>
      <c r="J150" s="53"/>
      <c r="K150" s="53"/>
      <c r="L150" s="33" t="str">
        <v>проводскрытов трубев пустотах строительных конструкций</v>
      </c>
      <c r="M150" s="54"/>
    </row>
    <row r="151" spans="4:13" ht="76.5">
      <c r="D151" s="51" t="str">
        <v>Голые или изолированные провода на изоляторах</v>
      </c>
      <c r="E151" s="53"/>
      <c r="F151" s="53"/>
      <c r="G151" s="53"/>
      <c r="H151" s="53"/>
      <c r="I151" s="53"/>
      <c r="J151" s="53"/>
      <c r="K151" s="53"/>
      <c r="L151" s="33" t="str">
        <v>кабель одножильныйскрытов трубев пустотах строительных конструкций</v>
      </c>
      <c r="M151" s="54"/>
    </row>
    <row r="152" spans="4:13" ht="89.25">
      <c r="D152" s="51" t="str">
        <v>Одножильные кабели в пустотах строительных конструкций, когда (1,5De ≤ V &lt; 5De), где De - диаметр кабеля, V - высота пустоты строительной конструкции</v>
      </c>
      <c r="E152" s="53"/>
      <c r="F152" s="53"/>
      <c r="G152" s="53"/>
      <c r="H152" s="53"/>
      <c r="I152" s="53"/>
      <c r="J152" s="53"/>
      <c r="K152" s="53"/>
      <c r="L152" s="33" t="str">
        <v>кабель многожильныйскрытов трубев пустотах строительных конструкций</v>
      </c>
      <c r="M152" s="54"/>
    </row>
    <row r="153" spans="4:13" ht="63.75">
      <c r="D153" s="51" t="str">
        <v>Многожильные кабели в пустотах строительных конструкций, когда (1,5De ≤ V &lt; 5De), где De - диаметр кабеля, V - высота пустоты строительной конструкции</v>
      </c>
      <c r="E153" s="53"/>
      <c r="F153" s="53"/>
      <c r="G153" s="53"/>
      <c r="H153" s="53"/>
      <c r="I153" s="53"/>
      <c r="J153" s="53"/>
      <c r="K153" s="53"/>
      <c r="L153" s="33" t="str">
        <v>проводскрытов коробев пустотах строительных конструкций</v>
      </c>
      <c r="M153" s="54"/>
    </row>
    <row r="154" spans="4:13" ht="89.25">
      <c r="D154" s="51" t="str">
        <v>Одножильные кабели в пустотах строительных конструкций, когда (5De ≤ V &lt; 20De), где De - диаметр кабеля, V - высота пустоты строительной конструкции</v>
      </c>
      <c r="E154" s="53"/>
      <c r="F154" s="53"/>
      <c r="G154" s="53"/>
      <c r="H154" s="53"/>
      <c r="I154" s="53"/>
      <c r="J154" s="53"/>
      <c r="K154" s="53"/>
      <c r="L154" s="33" t="str">
        <v>кабель одножильныйскрытов коробев пустотах строительных конструкций</v>
      </c>
      <c r="M154" s="54"/>
    </row>
    <row r="155" spans="4:13" ht="89.25">
      <c r="D155" s="51" t="str">
        <v>Многожильные кабели в пустотах строительных конструкций, когда (5De ≤ V &lt; 20De), где De - диаметр кабеля, V - высота пустоты строительной конструкции</v>
      </c>
      <c r="E155" s="53"/>
      <c r="F155" s="53"/>
      <c r="G155" s="53"/>
      <c r="H155" s="53"/>
      <c r="I155" s="53"/>
      <c r="J155" s="53"/>
      <c r="K155" s="53"/>
      <c r="L155" s="33" t="str">
        <v>кабель многожильныйскрытов коробев пустотах строительных конструкций</v>
      </c>
      <c r="M155" s="54"/>
    </row>
    <row r="156" spans="4:13" ht="76.5">
      <c r="D156" s="51" t="str">
        <v>Изолированные проводники в трубах в пустотах строительных конструкций, когда (1,5De  ≤ V &lt; 20De), где De - диаметр трубы, V - высота пустоты строительной конструкции</v>
      </c>
      <c r="E156" s="53"/>
      <c r="F156" s="53"/>
      <c r="G156" s="53"/>
      <c r="H156" s="53"/>
      <c r="I156" s="53"/>
      <c r="J156" s="53"/>
      <c r="K156" s="53"/>
      <c r="L156" s="33" t="str">
        <v>проводскрытов коробезамоноличено в кладке (бетоне)</v>
      </c>
      <c r="M156" s="54"/>
    </row>
    <row r="157" spans="4:13" ht="76.5">
      <c r="D157" s="51" t="str">
        <v>Изолированные проводники в трубах в пустотах строительных конструкций, когда (V ≥ 20De), где De - диаметр трубы, V - высота пустоты строительной конструкции</v>
      </c>
      <c r="E157" s="53"/>
      <c r="F157" s="53"/>
      <c r="G157" s="53"/>
      <c r="H157" s="53"/>
      <c r="I157" s="53"/>
      <c r="J157" s="53"/>
      <c r="K157" s="53"/>
      <c r="L157" s="33" t="str">
        <v>кабель одножильныйскрытов коробезамоноличено в кладке (бетоне)</v>
      </c>
      <c r="M157" s="54"/>
    </row>
    <row r="158" spans="4:13" ht="76.5">
      <c r="D158" s="51" t="str">
        <v>Одножильный кабель в трубах в пустотах строительных конструкций, когда (1,5De  ≤ V &lt; 20De), где De - диаметр трубы, V - высота пустоты строительной конструкции</v>
      </c>
      <c r="E158" s="53"/>
      <c r="F158" s="53"/>
      <c r="G158" s="53"/>
      <c r="H158" s="53"/>
      <c r="I158" s="53"/>
      <c r="J158" s="53"/>
      <c r="K158" s="53"/>
      <c r="L158" s="33" t="str">
        <v>кабель многожильныйскрытов коробезамоноличено в кладке (бетоне)</v>
      </c>
      <c r="M158" s="54"/>
    </row>
    <row r="159" spans="4:13" ht="76.5">
      <c r="D159" s="51" t="str">
        <v>Многожильный кабель в трубах в пустотах строительных конструкций, когда (1,5De  ≤ V &lt; 20De), где De - диаметр трубы, V - высота пустоты строительной конструкции</v>
      </c>
      <c r="E159" s="53"/>
      <c r="F159" s="53"/>
      <c r="G159" s="53"/>
      <c r="H159" s="53"/>
      <c r="I159" s="53"/>
      <c r="J159" s="53"/>
      <c r="K159" s="53"/>
      <c r="L159" s="33" t="str">
        <v>кабель одножильныйскрытобез защитыв подвесных потолках</v>
      </c>
      <c r="M159" s="54"/>
    </row>
    <row r="160" spans="4:13" ht="76.5">
      <c r="D160" s="51" t="str">
        <v>Одножильный  кабель в трубах в пустотах строительных конструкций, когда (V ≥ 20De), где De - диаметр трубы, V - высота пустоты строительной конструкции</v>
      </c>
      <c r="E160" s="53"/>
      <c r="F160" s="53"/>
      <c r="G160" s="53"/>
      <c r="H160" s="53"/>
      <c r="I160" s="53"/>
      <c r="J160" s="53"/>
      <c r="K160" s="53"/>
      <c r="L160" s="33" t="str">
        <v>кабель многожильныйскрытобез защитыв подвесных потолках</v>
      </c>
      <c r="M160" s="54"/>
    </row>
    <row r="161" spans="4:13" ht="63.75">
      <c r="D161" s="51" t="str">
        <v>Многожильный кабель в трубах в пустотах строительных конструкций, когда (V ≥ 20De), где De - диаметр трубы, V - высота пустоты строительной конструкции</v>
      </c>
      <c r="E161" s="53"/>
      <c r="F161" s="53"/>
      <c r="G161" s="53"/>
      <c r="H161" s="53"/>
      <c r="I161" s="53"/>
      <c r="J161" s="53"/>
      <c r="K161" s="53"/>
      <c r="L161" s="33" t="str">
        <v>кабель одножильныйскрытобез защитыв полах</v>
      </c>
      <c r="M161" s="54"/>
    </row>
    <row r="162" spans="4:13" ht="76.5">
      <c r="D162" s="51" t="str">
        <v>Изолированные провода в специальных коробах в пустотах строительных конструкций, когда (1,5De  ≤ V &lt; 20De), где De - высота короба, V - высота пустоты строительной конструкции</v>
      </c>
      <c r="E162" s="53"/>
      <c r="F162" s="53"/>
      <c r="G162" s="53"/>
      <c r="H162" s="53"/>
      <c r="I162" s="53"/>
      <c r="J162" s="53"/>
      <c r="K162" s="53"/>
      <c r="L162" s="33" t="str">
        <v>кабель многожильныйскрытобез защитыв полах</v>
      </c>
      <c r="M162" s="54"/>
    </row>
    <row r="163" spans="4:13" ht="76.5">
      <c r="D163" s="51" t="str">
        <v>Изолированные провода в специальных коробах в пустотах строительных конструкций, когда (V ≥ 20De), где De - высота короба, V - высота пустоты строительной конструкции</v>
      </c>
      <c r="E163" s="53"/>
      <c r="F163" s="53"/>
      <c r="G163" s="53"/>
      <c r="H163" s="53"/>
      <c r="I163" s="53"/>
      <c r="J163" s="53"/>
      <c r="K163" s="53"/>
      <c r="L163" s="33" t="str">
        <v>проводскрытов кабельном каналев полах</v>
      </c>
      <c r="M163" s="54"/>
    </row>
    <row r="164" spans="4:13" ht="76.5">
      <c r="D164" s="51" t="str">
        <v>Одножильные кабели в специальных коробах в пустотах строительных конструкций, когда (1,5De  ≤ V &lt; 20De), где De - высота короба, V - высота пустоты строительной конструкции</v>
      </c>
      <c r="E164" s="53"/>
      <c r="F164" s="53"/>
      <c r="G164" s="53"/>
      <c r="H164" s="53"/>
      <c r="I164" s="53"/>
      <c r="J164" s="53"/>
      <c r="K164" s="53"/>
      <c r="L164" s="33" t="str">
        <v>кабель одножильныйскрытов кабельном каналев полах</v>
      </c>
      <c r="M164" s="54"/>
    </row>
    <row r="165" spans="4:13" ht="76.5">
      <c r="D165" s="51" t="str">
        <v>Многожильные кабели в специальных коробах в пустотах строительных конструкций, когда (1,5De  ≤ V &lt; 20De), где De - высота короба, V - высота пустоты строительной конструкции</v>
      </c>
      <c r="E165" s="53"/>
      <c r="F165" s="53"/>
      <c r="G165" s="53"/>
      <c r="H165" s="53"/>
      <c r="I165" s="53"/>
      <c r="J165" s="53"/>
      <c r="K165" s="53"/>
      <c r="L165" s="33" t="str">
        <v>кабель многожильныйскрытов кабельном каналев полах</v>
      </c>
      <c r="M165" s="54"/>
    </row>
    <row r="166" spans="4:13" ht="76.5">
      <c r="D166" s="51" t="str">
        <v>Одножильные кабели в специальных коробах в пустотах строительных конструкций, когда (V ≥ 20De), где De - высота короба, V - высота пустоты строительной конструкции</v>
      </c>
      <c r="E166" s="53"/>
      <c r="F166" s="53"/>
      <c r="G166" s="53"/>
      <c r="H166" s="53"/>
      <c r="I166" s="53"/>
      <c r="J166" s="53"/>
      <c r="K166" s="53"/>
      <c r="L166" s="33" t="str">
        <v>проводскрытов кабельном каналезамоноличено в кладке (бетоне)</v>
      </c>
      <c r="M166" s="54"/>
    </row>
    <row r="167" spans="4:13" ht="89.25">
      <c r="D167" s="51" t="str">
        <v>Многожильные кабели в специальных коробах в пустотах строительных конструкций, когда (V ≥ 20De), где De - высота короба, V - высота пустоты строительной конструкции</v>
      </c>
      <c r="E167" s="53"/>
      <c r="F167" s="53"/>
      <c r="G167" s="53"/>
      <c r="H167" s="53"/>
      <c r="I167" s="53"/>
      <c r="J167" s="53"/>
      <c r="K167" s="53"/>
      <c r="L167" s="33" t="str">
        <v>кабель одножильныйскрытов кабельном каналезамоноличено в кладке (бетоне)</v>
      </c>
      <c r="M167" s="54"/>
    </row>
    <row r="168" spans="4:13" ht="89.25">
      <c r="D168" s="51" t="str">
        <v>Изолированные провода в специальных коробах в кладке (бетоне) с термическим сопротивлением не более чем 2 К·м/Вт, когда (1,5De ≤ V &lt; 5De), где De - диаметр провода, V - высота короба</v>
      </c>
      <c r="E168" s="53"/>
      <c r="F168" s="53"/>
      <c r="G168" s="53"/>
      <c r="H168" s="53"/>
      <c r="I168" s="53"/>
      <c r="J168" s="53"/>
      <c r="K168" s="53"/>
      <c r="L168" s="33" t="str">
        <v>кабель многожильныйскрытов кабельном каналезамоноличено в кладке (бетоне)</v>
      </c>
      <c r="M168" s="54"/>
    </row>
    <row r="169" spans="4:13" ht="89.25">
      <c r="D169" s="51" t="str">
        <v>Изолированные провода в специальных коробах в кладке (бетоне) с термическим сопротивлением не более чем 2 К·м/Вт, когда (5De ≤ V &lt; 50De), где De - диаметр провода, V - высота короба</v>
      </c>
      <c r="E169" s="53"/>
      <c r="F169" s="53"/>
      <c r="G169" s="53"/>
      <c r="H169" s="53"/>
      <c r="I169" s="53"/>
      <c r="J169" s="53"/>
      <c r="K169" s="53"/>
      <c r="L169" s="33" t="str">
        <v>проводоткрыто в трубах в невентилируемых кабельных каналахпо стенам или поверхностям</v>
      </c>
      <c r="M169" s="54"/>
    </row>
    <row r="170" spans="4:13" ht="114.75">
      <c r="D170" s="51" t="str">
        <v>Одножильные кабели в специальных коробах в кладке (бетоне) с термическим сопротивлением не более чем 2 К·м/Вт, когда (1,5De ≤ V &lt; 20De), где De - диаметр кабеля, V - высота короба</v>
      </c>
      <c r="E170" s="53"/>
      <c r="F170" s="53"/>
      <c r="G170" s="53"/>
      <c r="H170" s="53"/>
      <c r="I170" s="53"/>
      <c r="J170" s="53"/>
      <c r="K170" s="53"/>
      <c r="L170" s="33" t="str">
        <v>кабель одножильныйоткрыто в трубах в невентилируемых кабельных каналахпо стенам или поверхностям</v>
      </c>
      <c r="M170" s="54"/>
    </row>
    <row r="171" spans="4:13" ht="89.25">
      <c r="D171" s="51" t="str">
        <v>Многожильные кабели в специальных коробах в кладке (бетоне) с термическим сопротивлением не более чем 2 К·м/Вт, когда (1,5De ≤ V &lt; 20De), где De - диаметр кабеля, V - высота короба</v>
      </c>
      <c r="E171" s="53"/>
      <c r="F171" s="53"/>
      <c r="G171" s="53"/>
      <c r="H171" s="53"/>
      <c r="I171" s="53"/>
      <c r="J171" s="53"/>
      <c r="K171" s="53"/>
      <c r="L171" s="33" t="str">
        <v>проводоткрытов трубах в открытых или в вентилируемых кабельных каналахв полах</v>
      </c>
      <c r="M171" s="54"/>
    </row>
    <row r="172" spans="4:13" ht="127.5">
      <c r="D172" s="51" t="str">
        <v>Одножильные  кабели в специальных коробах в кладке (бетоне) с термическим сопротивлением не более чем 2 К·м/Вт, когда (V ≥ 20De), где De - диаметр провода, V - высота короба</v>
      </c>
      <c r="E172" s="53"/>
      <c r="F172" s="53"/>
      <c r="G172" s="53"/>
      <c r="H172" s="53"/>
      <c r="I172" s="53"/>
      <c r="J172" s="53"/>
      <c r="K172" s="53"/>
      <c r="L172" s="33" t="str">
        <v>кабель одножильныйоткрытов трубах в открытых или в вентилируемых кабельных каналахпо стенам или поверхностям</v>
      </c>
      <c r="M172" s="54"/>
    </row>
    <row r="173" spans="4:13" ht="127.5">
      <c r="D173" s="51" t="str">
        <v>Многожильные кабели в специальных коробах в кладке (бетоне) с термическим сопротивлением не более чем 2 К·м/Вт, когда (V ≥ 20De), где De - диаметр провода, V - высота короба</v>
      </c>
      <c r="E173" s="53"/>
      <c r="F173" s="53"/>
      <c r="G173" s="53"/>
      <c r="H173" s="53"/>
      <c r="I173" s="53"/>
      <c r="J173" s="53"/>
      <c r="K173" s="53"/>
      <c r="L173" s="33" t="str">
        <v>кабель многожильныйоткрытов трубах в открытых или в вентилируемых кабельных каналахпо стенам или поверхностям</v>
      </c>
      <c r="M173" s="54"/>
    </row>
    <row r="174" spans="4:13" ht="76.5">
      <c r="D174" s="51" t="str">
        <v>Одножильные  кабели в подвесных потолках, когда (1,5De ≤ V &lt; 5De), где De - диаметр кабеля, V - высота межпотолочного пространства</v>
      </c>
      <c r="E174" s="53"/>
      <c r="F174" s="53"/>
      <c r="G174" s="53"/>
      <c r="H174" s="53"/>
      <c r="I174" s="53"/>
      <c r="J174" s="53"/>
      <c r="K174" s="53"/>
      <c r="L174" s="33" t="str">
        <v>кабель одножильныйскрытобез защитызамоноличено в кладке (бетоне)</v>
      </c>
      <c r="M174" s="54"/>
    </row>
    <row r="175" spans="4:13" ht="140.25">
      <c r="D175" s="51" t="str">
        <v>Многожильные кабели в подвесных потолках, когда (1,5De ≤ V &lt; 5De), где De - диаметр кабеля, V - высота межпотолочного пространства</v>
      </c>
      <c r="E175" s="53"/>
      <c r="F175" s="53"/>
      <c r="G175" s="53"/>
      <c r="H175" s="53"/>
      <c r="I175" s="53"/>
      <c r="J175" s="53"/>
      <c r="K175" s="53"/>
      <c r="L175" s="33" t="str">
        <v>кабель многожильныйскрытобез защитызамоноличено в кладке (бетоне) с дополнительной механической защитой</v>
      </c>
      <c r="M175" s="54"/>
    </row>
    <row r="176" spans="4:13" ht="140.25">
      <c r="D176" s="51" t="str">
        <v>Одножильные кабели в подвесных потолках, когда (5De ≤ V &lt; 50De), где De - диаметр провода, V - высота межпотолочного пространства</v>
      </c>
      <c r="E176" s="53"/>
      <c r="F176" s="53"/>
      <c r="G176" s="53"/>
      <c r="H176" s="53"/>
      <c r="I176" s="53"/>
      <c r="J176" s="53"/>
      <c r="K176" s="53"/>
      <c r="L176" s="33" t="str">
        <v>кабель одножильныйскрытобез защитызамоноличено в кладке (бетоне) с дополнительной механической защитой</v>
      </c>
      <c r="M176" s="54"/>
    </row>
    <row r="177" spans="4:13" ht="76.5">
      <c r="D177" s="51" t="str">
        <v>Многожильные кабели в подвесных потолках, когда (5De ≤ V &lt; 50De), где De - диаметр провода, V - высота межпотолочного пространства</v>
      </c>
      <c r="E177" s="53"/>
      <c r="F177" s="53"/>
      <c r="G177" s="53"/>
      <c r="H177" s="53"/>
      <c r="I177" s="53"/>
      <c r="J177" s="53"/>
      <c r="K177" s="53"/>
      <c r="L177" s="33" t="str">
        <v>кабель многожильныйскрытобез защитыв термоизолирующих стенах</v>
      </c>
      <c r="M177" s="54"/>
    </row>
    <row r="178" spans="4:13" ht="51">
      <c r="D178" s="51" t="str">
        <v>Одножильные кабели в полах, когда (1,5De ≤ V &lt; 5De), где De - диаметр кабеля, V - высота межпольного пространства</v>
      </c>
      <c r="E178" s="53"/>
      <c r="F178" s="53"/>
      <c r="G178" s="53"/>
      <c r="H178" s="53"/>
      <c r="I178" s="53"/>
      <c r="J178" s="53"/>
      <c r="K178" s="53"/>
      <c r="L178" s="33" t="str">
        <v>проводскрытов трубезамоноличено в кладке (бетоне)</v>
      </c>
      <c r="M178" s="54"/>
    </row>
    <row r="179" spans="4:13" ht="76.5">
      <c r="D179" s="51" t="str">
        <v>Многожильные кабели в полах, когда (1,5De ≤ V &lt; 5De), где De - диаметр кабеля, V - высота межпольного пространства</v>
      </c>
      <c r="E179" s="53"/>
      <c r="F179" s="53"/>
      <c r="G179" s="53"/>
      <c r="H179" s="53"/>
      <c r="I179" s="53"/>
      <c r="J179" s="53"/>
      <c r="K179" s="53"/>
      <c r="L179" s="33" t="str">
        <v>кабель одножильныйскрытов трубезамоноличено в кладке (бетоне)</v>
      </c>
      <c r="M179" s="54"/>
    </row>
    <row r="180" spans="4:13" ht="76.5">
      <c r="D180" s="51" t="str">
        <v>Одножильные кабели в полах, когда (5De ≤ V &lt; 50De), где De - диаметр провода, V - высота межпольного пространства</v>
      </c>
      <c r="E180" s="53"/>
      <c r="F180" s="53"/>
      <c r="G180" s="53"/>
      <c r="H180" s="53"/>
      <c r="I180" s="53"/>
      <c r="J180" s="53"/>
      <c r="K180" s="53"/>
      <c r="L180" s="33" t="str">
        <v>кабель многожильныйскрытов трубезамоноличено в кладке (бетоне)</v>
      </c>
      <c r="M180" s="54"/>
    </row>
    <row r="181" spans="4:13" ht="89.25">
      <c r="D181" s="51" t="str">
        <v>Многожильные кабели в полах, когда (5De ≤ V &lt; 50De), где De - диаметр провода, V - высота межпольного пространства</v>
      </c>
      <c r="E181" s="53"/>
      <c r="F181" s="53"/>
      <c r="G181" s="53"/>
      <c r="H181" s="53"/>
      <c r="I181" s="53"/>
      <c r="J181" s="53"/>
      <c r="K181" s="53"/>
      <c r="L181" s="33" t="str">
        <v>кабель многожильныйскрытов трубе или специальном кабельном каналев земле</v>
      </c>
      <c r="M181" s="54"/>
    </row>
    <row r="182" spans="4:13" ht="89.25">
      <c r="D182" s="51" t="str">
        <v>Изолированные провода в утопленном в полу кабельном канале</v>
      </c>
      <c r="E182" s="53"/>
      <c r="F182" s="53"/>
      <c r="G182" s="53"/>
      <c r="H182" s="53"/>
      <c r="I182" s="53"/>
      <c r="J182" s="53"/>
      <c r="K182" s="53"/>
      <c r="L182" s="33" t="str">
        <v>кабель одножильныйскрытов трубе или специальном кабельном каналев земле</v>
      </c>
      <c r="M182" s="54"/>
    </row>
    <row r="183" spans="4:13" ht="63.75">
      <c r="D183" s="51" t="str">
        <v>Одножильные кабели в утопленном в полу кабельном канале</v>
      </c>
      <c r="E183" s="53"/>
      <c r="F183" s="53"/>
      <c r="G183" s="53"/>
      <c r="H183" s="53"/>
      <c r="I183" s="53"/>
      <c r="J183" s="53"/>
      <c r="K183" s="53"/>
      <c r="L183" s="33" t="str">
        <v>кабель одножильныйскрытобронированные кабелив земле</v>
      </c>
      <c r="M183" s="54"/>
    </row>
    <row r="184" spans="4:13" ht="63.75">
      <c r="D184" s="51" t="str">
        <v>Многожильные кабели в утопленном в полу кабельном канале</v>
      </c>
      <c r="E184" s="53"/>
      <c r="F184" s="53"/>
      <c r="G184" s="53"/>
      <c r="H184" s="53"/>
      <c r="I184" s="53"/>
      <c r="J184" s="53"/>
      <c r="K184" s="53"/>
      <c r="L184" s="33" t="str">
        <v>кабель многожильныйскрытобронированные кабелив земле</v>
      </c>
      <c r="M184" s="54"/>
    </row>
    <row r="185" spans="4:13" ht="25.5">
      <c r="D185" s="51" t="str">
        <v>Изолированные провода в замоноличенном кабельном канале</v>
      </c>
      <c r="E185" s="53"/>
      <c r="F185" s="53"/>
      <c r="G185" s="53"/>
      <c r="H185" s="53"/>
      <c r="I185" s="53"/>
      <c r="J185" s="53"/>
      <c r="K185" s="53"/>
      <c r="L185" s="51"/>
      <c r="M185" s="54"/>
    </row>
    <row r="186" spans="4:13" ht="25.5">
      <c r="D186" s="51" t="str">
        <v>Одножильные кабели в замоноличенном кабельном канале</v>
      </c>
      <c r="E186" s="53"/>
      <c r="F186" s="53"/>
      <c r="G186" s="53"/>
      <c r="H186" s="53"/>
      <c r="I186" s="53"/>
      <c r="J186" s="53"/>
      <c r="K186" s="53"/>
      <c r="L186" s="51"/>
      <c r="M186" s="54"/>
    </row>
    <row r="187" spans="4:13" ht="25.5">
      <c r="D187" s="51" t="str">
        <v>Многожильные кабели в замоноличенном кабельном канале</v>
      </c>
      <c r="E187" s="53"/>
      <c r="F187" s="53"/>
      <c r="G187" s="53"/>
      <c r="H187" s="53"/>
      <c r="I187" s="53"/>
      <c r="J187" s="53"/>
      <c r="K187" s="53"/>
      <c r="L187" s="51"/>
      <c r="M187" s="54"/>
    </row>
    <row r="188" spans="4:13" ht="76.5">
      <c r="D188" s="51" t="str">
        <v>Изолированные провода в трубах в невентилируемых кабельных каналах, вертикальных или горизонтальных, когда (1,5De ≤ V &lt; 20De), где De - диаметр трубы, V - высота канала</v>
      </c>
      <c r="E188" s="53"/>
      <c r="F188" s="53"/>
      <c r="G188" s="53"/>
      <c r="H188" s="53"/>
      <c r="I188" s="53"/>
      <c r="J188" s="53"/>
      <c r="K188" s="53"/>
      <c r="L188" s="51"/>
      <c r="M188" s="54"/>
    </row>
    <row r="189" spans="4:13" ht="76.5">
      <c r="D189" s="51" t="str">
        <v>Одножильные кабели в трубах в невентилируемых кабельных каналах, вертикальных или горизонтальных, когда (1,5De ≤ V &lt; 20De), где De - диаметр трубы, V - высота канала</v>
      </c>
      <c r="E189" s="53"/>
      <c r="F189" s="53"/>
      <c r="G189" s="53"/>
      <c r="H189" s="53"/>
      <c r="I189" s="53"/>
      <c r="J189" s="53"/>
      <c r="K189" s="53"/>
      <c r="L189" s="51"/>
      <c r="M189" s="54"/>
    </row>
    <row r="190" spans="4:13" ht="76.5">
      <c r="D190" s="51" t="str">
        <v>Изолированные провода  в трубах в невентилируемых кабельных каналах, вертикальных или горизонтальных, когда (V ≥ 20De), где De - диаметр трубы, V - высота канала</v>
      </c>
      <c r="E190" s="53"/>
      <c r="F190" s="53"/>
      <c r="G190" s="53"/>
      <c r="H190" s="53"/>
      <c r="I190" s="53"/>
      <c r="J190" s="53"/>
      <c r="K190" s="53"/>
      <c r="L190" s="51"/>
      <c r="M190" s="54"/>
    </row>
    <row r="191" spans="4:13" ht="76.5">
      <c r="D191" s="51" t="str">
        <v>Одножильные кабели в трубах в невентилируемых кабельных каналах, вертикальных или горизонтальных, когда (V ≥ 20De), где De - диаметр трубы, V - высота канала</v>
      </c>
      <c r="E191" s="53"/>
      <c r="F191" s="53"/>
      <c r="G191" s="53"/>
      <c r="H191" s="53"/>
      <c r="I191" s="53"/>
      <c r="J191" s="53"/>
      <c r="K191" s="53"/>
      <c r="L191" s="51"/>
      <c r="M191" s="54"/>
    </row>
    <row r="192" spans="4:13" ht="38.25">
      <c r="D192" s="51" t="str">
        <v>Изолированные провода в трубах в открытых или в вентилируемых кабельных каналах в полу</v>
      </c>
      <c r="E192" s="53"/>
      <c r="F192" s="53"/>
      <c r="G192" s="53"/>
      <c r="H192" s="53"/>
      <c r="I192" s="53"/>
      <c r="J192" s="53"/>
      <c r="K192" s="53"/>
      <c r="L192" s="51"/>
      <c r="M192" s="54"/>
    </row>
    <row r="193" spans="4:13" ht="51">
      <c r="D193" s="51" t="str">
        <v>Бронированные одножильные кабели в открытых или в вентилируемых кабельных каналах, вертикальных или горизонтальных</v>
      </c>
      <c r="E193" s="53"/>
      <c r="F193" s="53"/>
      <c r="G193" s="53"/>
      <c r="H193" s="53"/>
      <c r="I193" s="53"/>
      <c r="J193" s="53"/>
      <c r="K193" s="53"/>
      <c r="L193" s="51"/>
      <c r="M193" s="54"/>
    </row>
    <row r="194" spans="4:13" ht="51">
      <c r="D194" s="51" t="str">
        <v>Бронированные многожильные кабели в открытых или в вентилируемых кабельных каналах, вертикальных или горизонтальных</v>
      </c>
      <c r="E194" s="53"/>
      <c r="F194" s="53"/>
      <c r="G194" s="53"/>
      <c r="H194" s="53"/>
      <c r="I194" s="53"/>
      <c r="J194" s="53"/>
      <c r="K194" s="53"/>
      <c r="L194" s="51"/>
      <c r="M194" s="54"/>
    </row>
    <row r="195" spans="4:13" ht="89.25">
      <c r="D195" s="51" t="str">
        <v>Одножильные кабели, проложенные непосредственно в кладке (бетоне) имеющей термическое сопротивление не более чем 2 К·м/Вт. Без дополнительной механической защиты</v>
      </c>
      <c r="E195" s="53"/>
      <c r="F195" s="53"/>
      <c r="G195" s="53"/>
      <c r="H195" s="53"/>
      <c r="I195" s="53"/>
      <c r="J195" s="53"/>
      <c r="K195" s="53"/>
      <c r="L195" s="51"/>
      <c r="M195" s="54"/>
    </row>
    <row r="196" spans="4:13" ht="89.25">
      <c r="D196" s="51" t="str">
        <v>Многожильные кабели, проложенные непосредственно в кладке (бетоне) имеющей термическое сопротивление не более чем 2 К·м/Вт. Без дополнительной механической защиты</v>
      </c>
      <c r="E196" s="53"/>
      <c r="F196" s="53"/>
      <c r="G196" s="53"/>
      <c r="H196" s="53"/>
      <c r="I196" s="53"/>
      <c r="J196" s="53"/>
      <c r="K196" s="53"/>
      <c r="L196" s="53"/>
      <c r="M196" s="54"/>
    </row>
    <row r="197" spans="4:13" ht="89.25">
      <c r="D197" s="51" t="str">
        <v>Одножильные кабели, проложенные непосредственно в кладке (бетоне), имеющей термическое сопротивление не более чем 2 К·м/Вт. С дополнительной механической защитой</v>
      </c>
      <c r="E197" s="53"/>
      <c r="F197" s="53"/>
      <c r="G197" s="53"/>
      <c r="H197" s="53"/>
      <c r="I197" s="53"/>
      <c r="J197" s="53"/>
      <c r="K197" s="53"/>
      <c r="L197" s="53"/>
      <c r="M197" s="54"/>
    </row>
    <row r="198" spans="4:13" ht="89.25">
      <c r="D198" s="51" t="str">
        <v>Многожильные кабели, проложенные непосредственно в кладке (бетоне), имеющей термическое сопротивление не более чем 2 К·м/Вт. С дополнительной механической защитой</v>
      </c>
      <c r="E198" s="53"/>
      <c r="F198" s="53"/>
      <c r="G198" s="53"/>
      <c r="H198" s="53"/>
      <c r="I198" s="53"/>
      <c r="J198" s="53"/>
      <c r="K198" s="53"/>
      <c r="L198" s="53"/>
      <c r="M198" s="54"/>
    </row>
    <row r="199" spans="4:13" ht="25.5">
      <c r="D199" s="51" t="str">
        <v>Изолированные провода в трубе в кладке (бетоне)</v>
      </c>
      <c r="E199" s="53"/>
      <c r="F199" s="53"/>
      <c r="G199" s="53"/>
      <c r="H199" s="53"/>
      <c r="I199" s="53"/>
      <c r="J199" s="53"/>
      <c r="K199" s="53"/>
      <c r="L199" s="53"/>
      <c r="M199" s="54"/>
    </row>
    <row r="200" spans="4:13" ht="25.5">
      <c r="D200" s="51" t="str">
        <v>Одножильные кабели в трубе в кладке (бетоне)</v>
      </c>
      <c r="E200" s="53"/>
      <c r="F200" s="53"/>
      <c r="G200" s="53"/>
      <c r="H200" s="53"/>
      <c r="I200" s="53"/>
      <c r="J200" s="53"/>
      <c r="K200" s="53"/>
      <c r="L200" s="53"/>
      <c r="M200" s="54"/>
    </row>
    <row r="201" spans="4:13" ht="25.5">
      <c r="D201" s="51" t="str">
        <v>Многожильные кабели в трубе в кладке (бетоне)</v>
      </c>
      <c r="E201" s="53"/>
      <c r="F201" s="53"/>
      <c r="G201" s="53"/>
      <c r="H201" s="53"/>
      <c r="I201" s="53"/>
      <c r="J201" s="53"/>
      <c r="K201" s="53"/>
      <c r="L201" s="53"/>
      <c r="M201" s="54"/>
    </row>
    <row r="202" spans="4:13" ht="38.25">
      <c r="D202" s="51" t="str">
        <v>Многожильные кабели в трубе или специальном кабельном канале в земле</v>
      </c>
      <c r="E202" s="53"/>
      <c r="F202" s="53"/>
      <c r="G202" s="53"/>
      <c r="H202" s="53"/>
      <c r="I202" s="53"/>
      <c r="J202" s="53"/>
      <c r="K202" s="53"/>
      <c r="L202" s="53"/>
      <c r="M202" s="54"/>
    </row>
    <row r="203" spans="4:13" ht="38.25">
      <c r="D203" s="51" t="str">
        <v>Одножильные кабели в трубе или специальном кабельном канале в земле</v>
      </c>
      <c r="E203" s="53"/>
      <c r="F203" s="53"/>
      <c r="G203" s="53"/>
      <c r="H203" s="53"/>
      <c r="I203" s="53"/>
      <c r="J203" s="53"/>
      <c r="K203" s="53"/>
      <c r="L203" s="53"/>
      <c r="M203" s="54"/>
    </row>
    <row r="204" spans="4:13" ht="63.75">
      <c r="D204" s="51" t="str">
        <v>Бронированные одножильные кабели, проложенные непосредственно в земле без дополнительной механической защиты</v>
      </c>
      <c r="E204" s="53"/>
      <c r="F204" s="53"/>
      <c r="G204" s="53"/>
      <c r="H204" s="53"/>
      <c r="I204" s="53"/>
      <c r="J204" s="53"/>
      <c r="K204" s="53"/>
      <c r="L204" s="53"/>
      <c r="M204" s="54"/>
    </row>
    <row r="205" spans="4:13" ht="63.75">
      <c r="D205" s="51" t="str">
        <v>Бронированные многожильные кабели, проложенные непосредственно в земле без дополнительной механической защиты</v>
      </c>
      <c r="E205" s="53"/>
      <c r="F205" s="53"/>
      <c r="G205" s="53"/>
      <c r="H205" s="53"/>
      <c r="I205" s="53"/>
      <c r="J205" s="53"/>
      <c r="K205" s="53"/>
      <c r="L205" s="53"/>
      <c r="M205" s="54"/>
    </row>
    <row r="206" spans="4:13" ht="63.75">
      <c r="D206" s="51" t="str">
        <v>Бронированные одножильные кабели, проложенные непосредственно в земле с дополнительной механической защитой</v>
      </c>
      <c r="E206" s="53"/>
      <c r="F206" s="53"/>
      <c r="G206" s="53"/>
      <c r="H206" s="53"/>
      <c r="I206" s="53"/>
      <c r="J206" s="53"/>
      <c r="K206" s="53"/>
      <c r="L206" s="53"/>
      <c r="M206" s="54"/>
    </row>
    <row r="207" spans="4:13" ht="63.75">
      <c r="D207" s="51" t="str">
        <v>Бронированные многожильные кабели, проложенные непосредственно в земле с дополнительной механической защитой</v>
      </c>
      <c r="E207" s="53"/>
      <c r="F207" s="53"/>
      <c r="G207" s="53"/>
      <c r="H207" s="53"/>
      <c r="I207" s="53"/>
      <c r="J207" s="53"/>
      <c r="K207" s="53"/>
      <c r="L207" s="53"/>
      <c r="M207" s="54"/>
    </row>
  </sheetData>
  <mergeCells count="106">
    <mergeCell ref="AB102:AL102"/>
    <mergeCell ref="AB103:AL103"/>
    <mergeCell ref="AB97:AL97"/>
    <mergeCell ref="AB98:AL98"/>
    <mergeCell ref="AB99:AL99"/>
    <mergeCell ref="AB100:AL100"/>
    <mergeCell ref="AB101:AL101"/>
    <mergeCell ref="AB92:AL92"/>
    <mergeCell ref="AB93:AL93"/>
    <mergeCell ref="AB94:AL94"/>
    <mergeCell ref="AB95:AL95"/>
    <mergeCell ref="AB96:AL96"/>
    <mergeCell ref="AB87:AL87"/>
    <mergeCell ref="AB88:AL88"/>
    <mergeCell ref="AB89:AL89"/>
    <mergeCell ref="AB90:AL90"/>
    <mergeCell ref="AB91:AL91"/>
    <mergeCell ref="AB82:AL82"/>
    <mergeCell ref="AB83:AL83"/>
    <mergeCell ref="AB84:AL84"/>
    <mergeCell ref="AB85:AL85"/>
    <mergeCell ref="AB86:AL86"/>
    <mergeCell ref="AB77:AL77"/>
    <mergeCell ref="AB78:AL78"/>
    <mergeCell ref="AB79:AL79"/>
    <mergeCell ref="AB80:AL80"/>
    <mergeCell ref="AB81:AL81"/>
    <mergeCell ref="AB72:AL72"/>
    <mergeCell ref="AB73:AL73"/>
    <mergeCell ref="AB74:AL74"/>
    <mergeCell ref="AB75:AL75"/>
    <mergeCell ref="AB76:AL76"/>
    <mergeCell ref="AB67:AL67"/>
    <mergeCell ref="AB68:AL68"/>
    <mergeCell ref="AB69:AL69"/>
    <mergeCell ref="AB70:AL70"/>
    <mergeCell ref="AB71:AL71"/>
    <mergeCell ref="AB62:AL62"/>
    <mergeCell ref="AB63:AL63"/>
    <mergeCell ref="AB64:AL64"/>
    <mergeCell ref="AB65:AL65"/>
    <mergeCell ref="AB66:AL66"/>
    <mergeCell ref="AB57:AL57"/>
    <mergeCell ref="AB58:AL58"/>
    <mergeCell ref="AB59:AL59"/>
    <mergeCell ref="AB60:AL60"/>
    <mergeCell ref="AB61:AL61"/>
    <mergeCell ref="AB52:AL52"/>
    <mergeCell ref="AB53:AL53"/>
    <mergeCell ref="AB54:AL54"/>
    <mergeCell ref="AB55:AL55"/>
    <mergeCell ref="AB56:AL56"/>
    <mergeCell ref="AB47:AL47"/>
    <mergeCell ref="AB48:AL48"/>
    <mergeCell ref="AB49:AL49"/>
    <mergeCell ref="AB50:AL50"/>
    <mergeCell ref="AB51:AL51"/>
    <mergeCell ref="AB42:AL42"/>
    <mergeCell ref="AB43:AL43"/>
    <mergeCell ref="AB44:AL44"/>
    <mergeCell ref="AB45:AL45"/>
    <mergeCell ref="AB46:AL46"/>
    <mergeCell ref="AB37:AL37"/>
    <mergeCell ref="AB38:AL38"/>
    <mergeCell ref="AB39:AL39"/>
    <mergeCell ref="AB40:AL40"/>
    <mergeCell ref="AB41:AL41"/>
    <mergeCell ref="AB32:AL32"/>
    <mergeCell ref="AB33:AL33"/>
    <mergeCell ref="AB34:AL34"/>
    <mergeCell ref="AB35:AL35"/>
    <mergeCell ref="AB36:AL36"/>
    <mergeCell ref="AB27:AL27"/>
    <mergeCell ref="AB28:AL28"/>
    <mergeCell ref="AB29:AL29"/>
    <mergeCell ref="AB30:AL30"/>
    <mergeCell ref="AB31:AL31"/>
    <mergeCell ref="AB22:AL22"/>
    <mergeCell ref="AB23:AL23"/>
    <mergeCell ref="AB24:AL24"/>
    <mergeCell ref="AB25:AL25"/>
    <mergeCell ref="AB26:AL26"/>
    <mergeCell ref="AB17:AL17"/>
    <mergeCell ref="AB18:AL18"/>
    <mergeCell ref="AB19:AL19"/>
    <mergeCell ref="AB20:AL20"/>
    <mergeCell ref="AB21:AL21"/>
    <mergeCell ref="AB12:AL12"/>
    <mergeCell ref="AB13:AL13"/>
    <mergeCell ref="AB14:AL14"/>
    <mergeCell ref="AB15:AL15"/>
    <mergeCell ref="AB16:AL16"/>
    <mergeCell ref="AB7:AL7"/>
    <mergeCell ref="AB8:AL8"/>
    <mergeCell ref="AB9:AL9"/>
    <mergeCell ref="AB10:AL10"/>
    <mergeCell ref="AB11:AL11"/>
    <mergeCell ref="A2:A4"/>
    <mergeCell ref="N1:W1"/>
    <mergeCell ref="B2:B4"/>
    <mergeCell ref="M2:M4"/>
    <mergeCell ref="V2:V4"/>
    <mergeCell ref="W2:W4"/>
    <mergeCell ref="A1:D1"/>
    <mergeCell ref="C2:C4"/>
    <mergeCell ref="D2:J3"/>
  </mergeCells>
  <phoneticPr fontId="6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73FB5-7066-49FF-A113-37C536E11B94}">
  <dimension ref="A1:C97"/>
  <sheetViews>
    <sheetView workbookViewId="0">
      <selection activeCell="B28" sqref="B28"/>
    </sheetView>
  </sheetViews>
  <sheetFormatPr defaultRowHeight="15"/>
  <cols>
    <col min="2" max="2" width="71.85546875" customWidth="1"/>
    <col min="3" max="3" width="118" customWidth="1"/>
  </cols>
  <sheetData>
    <row r="1" spans="1:3">
      <c r="A1" s="104">
        <f>'ГОСТ, табл.(А.52.3+В.52.1) '!A7</f>
        <v>1</v>
      </c>
      <c r="B1" t="str">
        <f>'ГОСТ, табл.(А.52.3+В.52.1) '!I7</f>
        <v>-</v>
      </c>
      <c r="C1" t="str">
        <f>'ГОСТ, табл.(А.52.3+В.52.1) '!L7</f>
        <v>проводскрытов трубев термоизолирующих стенах</v>
      </c>
    </row>
    <row r="2" spans="1:3">
      <c r="A2" s="104">
        <f>'ГОСТ, табл.(А.52.3+В.52.1) '!A8</f>
        <v>2</v>
      </c>
      <c r="B2" t="str">
        <f>'ГОСТ, табл.(А.52.3+В.52.1) '!I8</f>
        <v>-</v>
      </c>
      <c r="C2" t="str">
        <f>'ГОСТ, табл.(А.52.3+В.52.1) '!L8</f>
        <v>кабель одножильныйскрытов трубев термоизолирующих стенах</v>
      </c>
    </row>
    <row r="3" spans="1:3">
      <c r="A3" s="104">
        <f>'ГОСТ, табл.(А.52.3+В.52.1) '!A9</f>
        <v>3</v>
      </c>
      <c r="B3" t="str">
        <f>'ГОСТ, табл.(А.52.3+В.52.1) '!I9</f>
        <v>-</v>
      </c>
      <c r="C3" t="str">
        <f>'ГОСТ, табл.(А.52.3+В.52.1) '!L9</f>
        <v>кабель многожильныйскрытов трубев термоизолирующих стенах</v>
      </c>
    </row>
    <row r="4" spans="1:3">
      <c r="A4" s="104">
        <f>'ГОСТ, табл.(А.52.3+В.52.1) '!A10</f>
        <v>4</v>
      </c>
      <c r="B4" t="str">
        <f>'ГОСТ, табл.(А.52.3+В.52.1) '!I10</f>
        <v>-</v>
      </c>
      <c r="C4" t="str">
        <f>'ГОСТ, табл.(А.52.3+В.52.1) '!L10</f>
        <v>кабель многожильныйскрытобез защитызамоноличено в кладке (бетоне)</v>
      </c>
    </row>
    <row r="5" spans="1:3">
      <c r="A5" s="104">
        <f>'ГОСТ, табл.(А.52.3+В.52.1) '!A11</f>
        <v>5</v>
      </c>
      <c r="B5" t="str">
        <f>'ГОСТ, табл.(А.52.3+В.52.1) '!I11</f>
        <v>H &lt; 0,3De</v>
      </c>
      <c r="C5" t="str">
        <f>'ГОСТ, табл.(А.52.3+В.52.1) '!L11</f>
        <v>проводоткрытов трубепо стенам или поверхностям</v>
      </c>
    </row>
    <row r="6" spans="1:3">
      <c r="A6" s="104">
        <f>'ГОСТ, табл.(А.52.3+В.52.1) '!A12</f>
        <v>6</v>
      </c>
      <c r="B6" t="str">
        <f>'ГОСТ, табл.(А.52.3+В.52.1) '!I12</f>
        <v>H &lt; 0,3De</v>
      </c>
      <c r="C6" t="str">
        <f>'ГОСТ, табл.(А.52.3+В.52.1) '!L12</f>
        <v>кабель одножильныйоткрытов трубепо стенам или поверхностям</v>
      </c>
    </row>
    <row r="7" spans="1:3">
      <c r="A7" s="104">
        <f>'ГОСТ, табл.(А.52.3+В.52.1) '!A13</f>
        <v>7</v>
      </c>
      <c r="B7" t="str">
        <f>'ГОСТ, табл.(А.52.3+В.52.1) '!I13</f>
        <v>H &lt; 0,3De</v>
      </c>
      <c r="C7" t="str">
        <f>'ГОСТ, табл.(А.52.3+В.52.1) '!L13</f>
        <v>кабель многожильныйоткрытов трубепо стенам или поверхностям</v>
      </c>
    </row>
    <row r="8" spans="1:3">
      <c r="A8" s="104">
        <f>'ГОСТ, табл.(А.52.3+В.52.1) '!A14</f>
        <v>8</v>
      </c>
      <c r="B8" t="str">
        <f>'ГОСТ, табл.(А.52.3+В.52.1) '!I14</f>
        <v>-</v>
      </c>
      <c r="C8" t="str">
        <f>'ГОСТ, табл.(А.52.3+В.52.1) '!L14</f>
        <v>проводоткрытов коробепо стенам</v>
      </c>
    </row>
    <row r="9" spans="1:3">
      <c r="A9" s="104">
        <f>'ГОСТ, табл.(А.52.3+В.52.1) '!A15</f>
        <v>9</v>
      </c>
      <c r="B9" t="str">
        <f>'ГОСТ, табл.(А.52.3+В.52.1) '!I15</f>
        <v>-</v>
      </c>
      <c r="C9" t="str">
        <f>'ГОСТ, табл.(А.52.3+В.52.1) '!L15</f>
        <v>кабель одножильныйоткрытов коробепо стенам</v>
      </c>
    </row>
    <row r="10" spans="1:3">
      <c r="A10" s="104">
        <f>'ГОСТ, табл.(А.52.3+В.52.1) '!A16</f>
        <v>10</v>
      </c>
      <c r="B10" t="str">
        <f>'ГОСТ, табл.(А.52.3+В.52.1) '!I16</f>
        <v>-</v>
      </c>
      <c r="C10" t="str">
        <f>'ГОСТ, табл.(А.52.3+В.52.1) '!L16</f>
        <v>кабель многожильныйоткрытов коробепо стенам</v>
      </c>
    </row>
    <row r="11" spans="1:3">
      <c r="A11" s="104">
        <f>'ГОСТ, табл.(А.52.3+В.52.1) '!A17</f>
        <v>11</v>
      </c>
      <c r="B11" t="str">
        <f>'ГОСТ, табл.(А.52.3+В.52.1) '!I17</f>
        <v>-</v>
      </c>
      <c r="C11" t="str">
        <f>'ГОСТ, табл.(А.52.3+В.52.1) '!L17</f>
        <v>проводоткрытов коробев подвешенных коробах</v>
      </c>
    </row>
    <row r="12" spans="1:3">
      <c r="A12" s="104">
        <f>'ГОСТ, табл.(А.52.3+В.52.1) '!A18</f>
        <v>12</v>
      </c>
      <c r="B12" t="str">
        <f>'ГОСТ, табл.(А.52.3+В.52.1) '!I18</f>
        <v>-</v>
      </c>
      <c r="C12" t="str">
        <f>'ГОСТ, табл.(А.52.3+В.52.1) '!L18</f>
        <v>кабель одножильныйоткрытов коробев подвешенных коробах</v>
      </c>
    </row>
    <row r="13" spans="1:3">
      <c r="A13" s="104">
        <f>'ГОСТ, табл.(А.52.3+В.52.1) '!A19</f>
        <v>13</v>
      </c>
      <c r="B13" t="str">
        <f>'ГОСТ, табл.(А.52.3+В.52.1) '!I19</f>
        <v>-</v>
      </c>
      <c r="C13" t="str">
        <f>'ГОСТ, табл.(А.52.3+В.52.1) '!L19</f>
        <v>кабель многожильныйоткрытов коробев подвешенных коробах</v>
      </c>
    </row>
    <row r="14" spans="1:3">
      <c r="A14" s="104">
        <f>'ГОСТ, табл.(А.52.3+В.52.1) '!A20</f>
        <v>14</v>
      </c>
      <c r="B14" t="str">
        <f>'ГОСТ, табл.(А.52.3+В.52.1) '!I20</f>
        <v>-</v>
      </c>
      <c r="C14" t="str">
        <f>'ГОСТ, табл.(А.52.3+В.52.1) '!L20</f>
        <v>проводоткрытов молдинге (плинтусе)по стенам или поверхностям</v>
      </c>
    </row>
    <row r="15" spans="1:3">
      <c r="A15" s="104">
        <f>'ГОСТ, табл.(А.52.3+В.52.1) '!A21</f>
        <v>15</v>
      </c>
      <c r="B15" t="str">
        <f>'ГОСТ, табл.(А.52.3+В.52.1) '!I21</f>
        <v>-</v>
      </c>
      <c r="C15" t="str">
        <f>'ГОСТ, табл.(А.52.3+В.52.1) '!L21</f>
        <v>кабель одножильныйоткрытов молдинге (плинтусе)по стенам или поверхностям</v>
      </c>
    </row>
    <row r="16" spans="1:3">
      <c r="A16" s="104">
        <f>'ГОСТ, табл.(А.52.3+В.52.1) '!A22</f>
        <v>16</v>
      </c>
      <c r="B16" t="str">
        <f>'ГОСТ, табл.(А.52.3+В.52.1) '!I22</f>
        <v>-</v>
      </c>
      <c r="C16" t="str">
        <f>'ГОСТ, табл.(А.52.3+В.52.1) '!L22</f>
        <v>проводоткрытов трубепо стенам или поверхностям</v>
      </c>
    </row>
    <row r="17" spans="1:3">
      <c r="A17" s="104">
        <f>'ГОСТ, табл.(А.52.3+В.52.1) '!A23</f>
        <v>17</v>
      </c>
      <c r="B17" t="str">
        <f>'ГОСТ, табл.(А.52.3+В.52.1) '!I23</f>
        <v>-</v>
      </c>
      <c r="C17" t="str">
        <f>'ГОСТ, табл.(А.52.3+В.52.1) '!L23</f>
        <v>кабель одножильныйскрытобез защитыв балках</v>
      </c>
    </row>
    <row r="18" spans="1:3">
      <c r="A18" s="104">
        <f>'ГОСТ, табл.(А.52.3+В.52.1) '!A24</f>
        <v>18</v>
      </c>
      <c r="B18" t="str">
        <f>'ГОСТ, табл.(А.52.3+В.52.1) '!I24</f>
        <v>-</v>
      </c>
      <c r="C18" t="str">
        <f>'ГОСТ, табл.(А.52.3+В.52.1) '!L24</f>
        <v>кабель многожильныйскрытобез защитыв балках</v>
      </c>
    </row>
    <row r="19" spans="1:3">
      <c r="A19" s="104">
        <f>'ГОСТ, табл.(А.52.3+В.52.1) '!A25</f>
        <v>19</v>
      </c>
      <c r="B19" t="str">
        <f>'ГОСТ, табл.(А.52.3+В.52.1) '!I25</f>
        <v>-</v>
      </c>
      <c r="C19" t="str">
        <f>'ГОСТ, табл.(А.52.3+В.52.1) '!L25</f>
        <v>проводскрытов трубев оконной раме</v>
      </c>
    </row>
    <row r="20" spans="1:3">
      <c r="A20" s="104">
        <f>'ГОСТ, табл.(А.52.3+В.52.1) '!A26</f>
        <v>20</v>
      </c>
      <c r="B20" t="str">
        <f>'ГОСТ, табл.(А.52.3+В.52.1) '!I26</f>
        <v>-</v>
      </c>
      <c r="C20" t="str">
        <f>'ГОСТ, табл.(А.52.3+В.52.1) '!L26</f>
        <v>кабель одножильныйскрытобез защитыв оконной раме</v>
      </c>
    </row>
    <row r="21" spans="1:3">
      <c r="A21" s="104">
        <f>'ГОСТ, табл.(А.52.3+В.52.1) '!A27</f>
        <v>21</v>
      </c>
      <c r="B21" t="str">
        <f>'ГОСТ, табл.(А.52.3+В.52.1) '!I27</f>
        <v>-</v>
      </c>
      <c r="C21" t="str">
        <f>'ГОСТ, табл.(А.52.3+В.52.1) '!L27</f>
        <v>кабель многожильныйскрытобез защитыв оконной раме</v>
      </c>
    </row>
    <row r="22" spans="1:3">
      <c r="A22" s="104">
        <f>'ГОСТ, табл.(А.52.3+В.52.1) '!A28</f>
        <v>22</v>
      </c>
      <c r="B22" t="str">
        <f>'ГОСТ, табл.(А.52.3+В.52.1) '!I28</f>
        <v>H &lt; 0,3De</v>
      </c>
      <c r="C22" t="str">
        <f>'ГОСТ, табл.(А.52.3+В.52.1) '!L28</f>
        <v>кабель одножильныйоткрытобез защитыпо стенам</v>
      </c>
    </row>
    <row r="23" spans="1:3">
      <c r="A23" s="104">
        <f>'ГОСТ, табл.(А.52.3+В.52.1) '!A29</f>
        <v>23</v>
      </c>
      <c r="B23" t="str">
        <f>'ГОСТ, табл.(А.52.3+В.52.1) '!I29</f>
        <v>H &lt; 0,3De</v>
      </c>
      <c r="C23" t="str">
        <f>'ГОСТ, табл.(А.52.3+В.52.1) '!L29</f>
        <v>кабель многожильныйоткрытобез защитыпо стенам</v>
      </c>
    </row>
    <row r="24" spans="1:3">
      <c r="A24" s="104">
        <f>'ГОСТ, табл.(А.52.3+В.52.1) '!A30</f>
        <v>24</v>
      </c>
      <c r="B24" t="str">
        <f>'ГОСТ, табл.(А.52.3+В.52.1) '!I30</f>
        <v>-</v>
      </c>
      <c r="C24" t="str">
        <f>'ГОСТ, табл.(А.52.3+В.52.1) '!L30</f>
        <v>кабель одножильныйоткрытобез защитыпод потолком</v>
      </c>
    </row>
    <row r="25" spans="1:3">
      <c r="A25" s="104">
        <f>'ГОСТ, табл.(А.52.3+В.52.1) '!A31</f>
        <v>25</v>
      </c>
      <c r="B25" t="str">
        <f>'ГОСТ, табл.(А.52.3+В.52.1) '!I31</f>
        <v>-</v>
      </c>
      <c r="C25" t="str">
        <f>'ГОСТ, табл.(А.52.3+В.52.1) '!L31</f>
        <v>кабель многожильныйоткрытобез защитыпод потолком</v>
      </c>
    </row>
    <row r="26" spans="1:3">
      <c r="A26" s="104">
        <f>'ГОСТ, табл.(А.52.3+В.52.1) '!A32</f>
        <v>26</v>
      </c>
      <c r="B26" t="str">
        <f>'ГОСТ, табл.(А.52.3+В.52.1) '!I32</f>
        <v>-</v>
      </c>
      <c r="C26" t="str">
        <f>'ГОСТ, табл.(А.52.3+В.52.1) '!L32</f>
        <v>кабель многожильныйоткрытобез защитына удалении от потолка</v>
      </c>
    </row>
    <row r="27" spans="1:3">
      <c r="A27" s="104">
        <f>'ГОСТ, табл.(А.52.3+В.52.1) '!A33</f>
        <v>27</v>
      </c>
      <c r="B27" t="str">
        <f>'ГОСТ, табл.(А.52.3+В.52.1) '!I33</f>
        <v>-</v>
      </c>
      <c r="C27" t="str">
        <f>'ГОСТ, табл.(А.52.3+В.52.1) '!L33</f>
        <v>кабель многожильныйоткрытобез защитыподключение оборудования</v>
      </c>
    </row>
    <row r="28" spans="1:3">
      <c r="A28" s="104">
        <f>'ГОСТ, табл.(А.52.3+В.52.1) '!A34</f>
        <v>28</v>
      </c>
      <c r="B28" t="str">
        <f>'ГОСТ, табл.(А.52.3+В.52.1) '!I34</f>
        <v>-</v>
      </c>
      <c r="C28" t="str">
        <f>'ГОСТ, табл.(А.52.3+В.52.1) '!L34</f>
        <v>кабель одножильныйоткрытобез защитына лотке неперфорированном</v>
      </c>
    </row>
    <row r="29" spans="1:3">
      <c r="A29" s="104">
        <f>'ГОСТ, табл.(А.52.3+В.52.1) '!A35</f>
        <v>29</v>
      </c>
      <c r="B29" t="str">
        <f>'ГОСТ, табл.(А.52.3+В.52.1) '!I35</f>
        <v>-</v>
      </c>
      <c r="C29" t="str">
        <f>'ГОСТ, табл.(А.52.3+В.52.1) '!L35</f>
        <v>кабель многожильныйоткрытобез защитына лотке неперфорированном</v>
      </c>
    </row>
    <row r="30" spans="1:3">
      <c r="A30" s="104">
        <f>'ГОСТ, табл.(А.52.3+В.52.1) '!A36</f>
        <v>30</v>
      </c>
      <c r="B30" t="str">
        <f>'ГОСТ, табл.(А.52.3+В.52.1) '!I36</f>
        <v>-</v>
      </c>
      <c r="C30" t="str">
        <f>'ГОСТ, табл.(А.52.3+В.52.1) '!L36</f>
        <v>кабель многожильныйоткрытобез защитына лотке перфорированном</v>
      </c>
    </row>
    <row r="31" spans="1:3">
      <c r="A31" s="104">
        <f>'ГОСТ, табл.(А.52.3+В.52.1) '!A37</f>
        <v>31</v>
      </c>
      <c r="B31" t="str">
        <f>'ГОСТ, табл.(А.52.3+В.52.1) '!I37</f>
        <v>-</v>
      </c>
      <c r="C31" t="str">
        <f>'ГОСТ, табл.(А.52.3+В.52.1) '!L37</f>
        <v>кабель одножильныйоткрытобез защитына лотке перфорированном</v>
      </c>
    </row>
    <row r="32" spans="1:3">
      <c r="A32" s="104">
        <f>'ГОСТ, табл.(А.52.3+В.52.1) '!A38</f>
        <v>32</v>
      </c>
      <c r="B32" t="str">
        <f>'ГОСТ, табл.(А.52.3+В.52.1) '!I38</f>
        <v>-</v>
      </c>
      <c r="C32" t="str">
        <f>'ГОСТ, табл.(А.52.3+В.52.1) '!L38</f>
        <v>кабель многожильныйоткрытобез защитына лотке проволочном или кронштейне</v>
      </c>
    </row>
    <row r="33" spans="1:3">
      <c r="A33" s="104">
        <f>'ГОСТ, табл.(А.52.3+В.52.1) '!A39</f>
        <v>33</v>
      </c>
      <c r="B33" t="str">
        <f>'ГОСТ, табл.(А.52.3+В.52.1) '!I39</f>
        <v>-</v>
      </c>
      <c r="C33" t="str">
        <f>'ГОСТ, табл.(А.52.3+В.52.1) '!L39</f>
        <v>кабель одножильныйоткрытобез защитына лотке проволочном или кронштейне</v>
      </c>
    </row>
    <row r="34" spans="1:3">
      <c r="A34" s="104">
        <f>'ГОСТ, табл.(А.52.3+В.52.1) '!A40</f>
        <v>34</v>
      </c>
      <c r="B34" t="str">
        <f>'ГОСТ, табл.(А.52.3+В.52.1) '!I40</f>
        <v>H &gt; 0,3De</v>
      </c>
      <c r="C34" t="str">
        <f>'ГОСТ, табл.(А.52.3+В.52.1) '!L40</f>
        <v>кабель многожильныйоткрытобез защитыпо стенам</v>
      </c>
    </row>
    <row r="35" spans="1:3">
      <c r="A35" s="104">
        <f>'ГОСТ, табл.(А.52.3+В.52.1) '!A41</f>
        <v>35</v>
      </c>
      <c r="B35" t="str">
        <f>'ГОСТ, табл.(А.52.3+В.52.1) '!I41</f>
        <v>H &gt; 0,3De, кабели касаются в воздухе</v>
      </c>
      <c r="C35" t="str">
        <f>'ГОСТ, табл.(А.52.3+В.52.1) '!L41</f>
        <v>кабель одножильныйоткрытобез защитыпо стенам</v>
      </c>
    </row>
    <row r="36" spans="1:3">
      <c r="A36" s="104">
        <f>'ГОСТ, табл.(А.52.3+В.52.1) '!A42</f>
        <v>36</v>
      </c>
      <c r="B36" t="str">
        <f>'ГОСТ, табл.(А.52.3+В.52.1) '!I42</f>
        <v>H &gt; 0,3De, интервал между кабелями не менее одного кабельного диаметра</v>
      </c>
      <c r="C36" t="str">
        <f>'ГОСТ, табл.(А.52.3+В.52.1) '!L42</f>
        <v>кабель одножильныйоткрытобез защитыпо стенам</v>
      </c>
    </row>
    <row r="37" spans="1:3">
      <c r="A37" s="104">
        <f>'ГОСТ, табл.(А.52.3+В.52.1) '!A43</f>
        <v>37</v>
      </c>
      <c r="B37" t="str">
        <f>'ГОСТ, табл.(А.52.3+В.52.1) '!I43</f>
        <v>-</v>
      </c>
      <c r="C37" t="str">
        <f>'ГОСТ, табл.(А.52.3+В.52.1) '!L43</f>
        <v>кабель многожильныйоткрытобез защитына лотоке лестничном</v>
      </c>
    </row>
    <row r="38" spans="1:3">
      <c r="A38" s="104">
        <f>'ГОСТ, табл.(А.52.3+В.52.1) '!A44</f>
        <v>38</v>
      </c>
      <c r="B38" t="str">
        <f>'ГОСТ, табл.(А.52.3+В.52.1) '!I44</f>
        <v>-</v>
      </c>
      <c r="C38" t="str">
        <f>'ГОСТ, табл.(А.52.3+В.52.1) '!L44</f>
        <v>кабель одножильныйоткрытобез защитына лотоке лестничном</v>
      </c>
    </row>
    <row r="39" spans="1:3">
      <c r="A39" s="104">
        <f>'ГОСТ, табл.(А.52.3+В.52.1) '!A45</f>
        <v>39</v>
      </c>
      <c r="B39" t="str">
        <f>'ГОСТ, табл.(А.52.3+В.52.1) '!I45</f>
        <v>-</v>
      </c>
      <c r="C39" t="str">
        <f>'ГОСТ, табл.(А.52.3+В.52.1) '!L45</f>
        <v>кабель многожильныйоткрытобез защитына тросе</v>
      </c>
    </row>
    <row r="40" spans="1:3">
      <c r="A40" s="104">
        <f>'ГОСТ, табл.(А.52.3+В.52.1) '!A46</f>
        <v>40</v>
      </c>
      <c r="B40" t="str">
        <f>'ГОСТ, табл.(А.52.3+В.52.1) '!I46</f>
        <v>-</v>
      </c>
      <c r="C40" t="str">
        <f>'ГОСТ, табл.(А.52.3+В.52.1) '!L46</f>
        <v>кабель одножильныйоткрытобез защитына тросе</v>
      </c>
    </row>
    <row r="41" spans="1:3">
      <c r="A41" s="104">
        <f>'ГОСТ, табл.(А.52.3+В.52.1) '!A47</f>
        <v>41</v>
      </c>
      <c r="B41" t="str">
        <f>'ГОСТ, табл.(А.52.3+В.52.1) '!I47</f>
        <v>-</v>
      </c>
      <c r="C41" t="str">
        <f>'ГОСТ, табл.(А.52.3+В.52.1) '!L47</f>
        <v>проводоткрытобез защитыпровода на изоляторах</v>
      </c>
    </row>
    <row r="42" spans="1:3">
      <c r="A42" s="104">
        <f>'ГОСТ, табл.(А.52.3+В.52.1) '!A48</f>
        <v>42</v>
      </c>
      <c r="B42" t="str">
        <f>'ГОСТ, табл.(А.52.3+В.52.1) '!I48</f>
        <v>1,5De ≤ V &lt; 5De</v>
      </c>
      <c r="C42" t="str">
        <f>'ГОСТ, табл.(А.52.3+В.52.1) '!L48</f>
        <v>кабель одножильныйскрытобез защитыв пустотах строительных конструкций</v>
      </c>
    </row>
    <row r="43" spans="1:3">
      <c r="A43" s="104">
        <f>'ГОСТ, табл.(А.52.3+В.52.1) '!A49</f>
        <v>43</v>
      </c>
      <c r="B43" t="str">
        <f>'ГОСТ, табл.(А.52.3+В.52.1) '!I49</f>
        <v>1,5De ≤ V &lt; 5De</v>
      </c>
      <c r="C43" t="str">
        <f>'ГОСТ, табл.(А.52.3+В.52.1) '!L49</f>
        <v>кабель многожильныйскрытобез защитыв пустотах строительных конструкций</v>
      </c>
    </row>
    <row r="44" spans="1:3">
      <c r="A44" s="104">
        <f>'ГОСТ, табл.(А.52.3+В.52.1) '!A50</f>
        <v>44</v>
      </c>
      <c r="B44" t="str">
        <f>'ГОСТ, табл.(А.52.3+В.52.1) '!I50</f>
        <v>5De ≤ V &lt; 20De</v>
      </c>
      <c r="C44" t="str">
        <f>'ГОСТ, табл.(А.52.3+В.52.1) '!L50</f>
        <v>кабель одножильныйскрытобез защитыв пустотах строительных конструкций</v>
      </c>
    </row>
    <row r="45" spans="1:3">
      <c r="A45" s="104">
        <f>'ГОСТ, табл.(А.52.3+В.52.1) '!A51</f>
        <v>45</v>
      </c>
      <c r="B45" t="str">
        <f>'ГОСТ, табл.(А.52.3+В.52.1) '!I51</f>
        <v>5De ≤ V &lt; 20De</v>
      </c>
      <c r="C45" t="str">
        <f>'ГОСТ, табл.(А.52.3+В.52.1) '!L51</f>
        <v>кабель многожильныйскрытобез защитыв пустотах строительных конструкций</v>
      </c>
    </row>
    <row r="46" spans="1:3">
      <c r="A46" s="104">
        <f>'ГОСТ, табл.(А.52.3+В.52.1) '!A52</f>
        <v>46</v>
      </c>
      <c r="B46" t="str">
        <f>'ГОСТ, табл.(А.52.3+В.52.1) '!I52</f>
        <v>1,5De  ≤ V &lt; 20De</v>
      </c>
      <c r="C46" t="str">
        <f>'ГОСТ, табл.(А.52.3+В.52.1) '!L52</f>
        <v>проводскрытов трубев пустотах строительных конструкций</v>
      </c>
    </row>
    <row r="47" spans="1:3">
      <c r="A47" s="104">
        <f>'ГОСТ, табл.(А.52.3+В.52.1) '!A53</f>
        <v>47</v>
      </c>
      <c r="B47" t="str">
        <f>'ГОСТ, табл.(А.52.3+В.52.1) '!I53</f>
        <v>V ≥ 20De</v>
      </c>
      <c r="C47" t="str">
        <f>'ГОСТ, табл.(А.52.3+В.52.1) '!L53</f>
        <v>проводскрытов трубев пустотах строительных конструкций</v>
      </c>
    </row>
    <row r="48" spans="1:3">
      <c r="A48" s="104">
        <f>'ГОСТ, табл.(А.52.3+В.52.1) '!A54</f>
        <v>48</v>
      </c>
      <c r="B48" t="str">
        <f>'ГОСТ, табл.(А.52.3+В.52.1) '!I54</f>
        <v>1,5De  ≤ V &lt; 20De</v>
      </c>
      <c r="C48" t="str">
        <f>'ГОСТ, табл.(А.52.3+В.52.1) '!L54</f>
        <v>кабель одножильныйскрытов трубев пустотах строительных конструкций</v>
      </c>
    </row>
    <row r="49" spans="1:3">
      <c r="A49" s="104">
        <f>'ГОСТ, табл.(А.52.3+В.52.1) '!A55</f>
        <v>49</v>
      </c>
      <c r="B49" t="str">
        <f>'ГОСТ, табл.(А.52.3+В.52.1) '!I55</f>
        <v>1,5De  ≤ V &lt; 20De</v>
      </c>
      <c r="C49" t="str">
        <f>'ГОСТ, табл.(А.52.3+В.52.1) '!L55</f>
        <v>кабель многожильныйскрытов трубев пустотах строительных конструкций</v>
      </c>
    </row>
    <row r="50" spans="1:3">
      <c r="A50" s="104">
        <f>'ГОСТ, табл.(А.52.3+В.52.1) '!A56</f>
        <v>50</v>
      </c>
      <c r="B50" t="str">
        <f>'ГОСТ, табл.(А.52.3+В.52.1) '!I56</f>
        <v>V ≥ 20De</v>
      </c>
      <c r="C50" t="str">
        <f>'ГОСТ, табл.(А.52.3+В.52.1) '!L56</f>
        <v>кабель одножильныйскрытов трубев пустотах строительных конструкций</v>
      </c>
    </row>
    <row r="51" spans="1:3">
      <c r="A51" s="104">
        <f>'ГОСТ, табл.(А.52.3+В.52.1) '!A57</f>
        <v>51</v>
      </c>
      <c r="B51" t="str">
        <f>'ГОСТ, табл.(А.52.3+В.52.1) '!I57</f>
        <v>V ≥ 20De</v>
      </c>
      <c r="C51" t="str">
        <f>'ГОСТ, табл.(А.52.3+В.52.1) '!L57</f>
        <v>кабель многожильныйскрытов трубев пустотах строительных конструкций</v>
      </c>
    </row>
    <row r="52" spans="1:3">
      <c r="A52" s="104">
        <f>'ГОСТ, табл.(А.52.3+В.52.1) '!A58</f>
        <v>52</v>
      </c>
      <c r="B52" t="str">
        <f>'ГОСТ, табл.(А.52.3+В.52.1) '!I58</f>
        <v>1,5De  ≤ V &lt; 20De</v>
      </c>
      <c r="C52" t="str">
        <f>'ГОСТ, табл.(А.52.3+В.52.1) '!L58</f>
        <v>проводскрытов коробев пустотах строительных конструкций</v>
      </c>
    </row>
    <row r="53" spans="1:3">
      <c r="A53" s="104">
        <f>'ГОСТ, табл.(А.52.3+В.52.1) '!A59</f>
        <v>53</v>
      </c>
      <c r="B53" t="str">
        <f>'ГОСТ, табл.(А.52.3+В.52.1) '!I59</f>
        <v>V ≥ 20De</v>
      </c>
      <c r="C53" t="str">
        <f>'ГОСТ, табл.(А.52.3+В.52.1) '!L59</f>
        <v>проводскрытов коробев пустотах строительных конструкций</v>
      </c>
    </row>
    <row r="54" spans="1:3">
      <c r="A54" s="104">
        <f>'ГОСТ, табл.(А.52.3+В.52.1) '!A60</f>
        <v>54</v>
      </c>
      <c r="B54" t="str">
        <f>'ГОСТ, табл.(А.52.3+В.52.1) '!I60</f>
        <v>1,5De  ≤ V &lt; 20De</v>
      </c>
      <c r="C54" t="str">
        <f>'ГОСТ, табл.(А.52.3+В.52.1) '!L60</f>
        <v>кабель одножильныйскрытов коробев пустотах строительных конструкций</v>
      </c>
    </row>
    <row r="55" spans="1:3">
      <c r="A55" s="104">
        <f>'ГОСТ, табл.(А.52.3+В.52.1) '!A61</f>
        <v>55</v>
      </c>
      <c r="B55" t="str">
        <f>'ГОСТ, табл.(А.52.3+В.52.1) '!I61</f>
        <v>1,5De  ≤ V &lt; 20De</v>
      </c>
      <c r="C55" t="str">
        <f>'ГОСТ, табл.(А.52.3+В.52.1) '!L61</f>
        <v>кабель многожильныйскрытов коробев пустотах строительных конструкций</v>
      </c>
    </row>
    <row r="56" spans="1:3">
      <c r="A56" s="104">
        <f>'ГОСТ, табл.(А.52.3+В.52.1) '!A62</f>
        <v>56</v>
      </c>
      <c r="B56" t="str">
        <f>'ГОСТ, табл.(А.52.3+В.52.1) '!I62</f>
        <v>V ≥ 20De</v>
      </c>
      <c r="C56" t="str">
        <f>'ГОСТ, табл.(А.52.3+В.52.1) '!L62</f>
        <v>кабель одножильныйскрытов коробев пустотах строительных конструкций</v>
      </c>
    </row>
    <row r="57" spans="1:3">
      <c r="A57" s="104">
        <f>'ГОСТ, табл.(А.52.3+В.52.1) '!A63</f>
        <v>57</v>
      </c>
      <c r="B57" t="str">
        <f>'ГОСТ, табл.(А.52.3+В.52.1) '!I63</f>
        <v>V ≥ 20De</v>
      </c>
      <c r="C57" t="str">
        <f>'ГОСТ, табл.(А.52.3+В.52.1) '!L63</f>
        <v>кабель многожильныйскрытов коробев пустотах строительных конструкций</v>
      </c>
    </row>
    <row r="58" spans="1:3">
      <c r="A58" s="104">
        <f>'ГОСТ, табл.(А.52.3+В.52.1) '!A64</f>
        <v>58</v>
      </c>
      <c r="B58" t="str">
        <f>'ГОСТ, табл.(А.52.3+В.52.1) '!I64</f>
        <v>1,5De ≤ V &lt; 5De</v>
      </c>
      <c r="C58" t="str">
        <f>'ГОСТ, табл.(А.52.3+В.52.1) '!L64</f>
        <v>проводскрытов коробезамоноличено в кладке (бетоне)</v>
      </c>
    </row>
    <row r="59" spans="1:3">
      <c r="A59" s="104">
        <f>'ГОСТ, табл.(А.52.3+В.52.1) '!A65</f>
        <v>59</v>
      </c>
      <c r="B59" t="str">
        <f>'ГОСТ, табл.(А.52.3+В.52.1) '!I65</f>
        <v>5De ≤ V &lt; 50De</v>
      </c>
      <c r="C59" t="str">
        <f>'ГОСТ, табл.(А.52.3+В.52.1) '!L65</f>
        <v>проводскрытов коробезамоноличено в кладке (бетоне)</v>
      </c>
    </row>
    <row r="60" spans="1:3">
      <c r="A60" s="104">
        <f>'ГОСТ, табл.(А.52.3+В.52.1) '!A66</f>
        <v>60</v>
      </c>
      <c r="B60" t="str">
        <f>'ГОСТ, табл.(А.52.3+В.52.1) '!I66</f>
        <v>5De ≤ V &lt; 20De</v>
      </c>
      <c r="C60" t="str">
        <f>'ГОСТ, табл.(А.52.3+В.52.1) '!L66</f>
        <v>кабель одножильныйскрытов коробезамоноличено в кладке (бетоне)</v>
      </c>
    </row>
    <row r="61" spans="1:3">
      <c r="A61" s="104">
        <f>'ГОСТ, табл.(А.52.3+В.52.1) '!A67</f>
        <v>61</v>
      </c>
      <c r="B61" t="str">
        <f>'ГОСТ, табл.(А.52.3+В.52.1) '!I67</f>
        <v>5De ≤ V &lt; 20De</v>
      </c>
      <c r="C61" t="str">
        <f>'ГОСТ, табл.(А.52.3+В.52.1) '!L67</f>
        <v>кабель многожильныйскрытов коробезамоноличено в кладке (бетоне)</v>
      </c>
    </row>
    <row r="62" spans="1:3">
      <c r="A62" s="104">
        <f>'ГОСТ, табл.(А.52.3+В.52.1) '!A68</f>
        <v>62</v>
      </c>
      <c r="B62" t="str">
        <f>'ГОСТ, табл.(А.52.3+В.52.1) '!I68</f>
        <v>V ≥ 20De</v>
      </c>
      <c r="C62" t="str">
        <f>'ГОСТ, табл.(А.52.3+В.52.1) '!L68</f>
        <v>кабель одножильныйскрытов коробезамоноличено в кладке (бетоне)</v>
      </c>
    </row>
    <row r="63" spans="1:3">
      <c r="A63" s="104">
        <f>'ГОСТ, табл.(А.52.3+В.52.1) '!A69</f>
        <v>63</v>
      </c>
      <c r="B63" t="str">
        <f>'ГОСТ, табл.(А.52.3+В.52.1) '!I69</f>
        <v>V ≥ 20De</v>
      </c>
      <c r="C63" t="str">
        <f>'ГОСТ, табл.(А.52.3+В.52.1) '!L69</f>
        <v>кабель многожильныйскрытов коробезамоноличено в кладке (бетоне)</v>
      </c>
    </row>
    <row r="64" spans="1:3">
      <c r="A64" s="104">
        <f>'ГОСТ, табл.(А.52.3+В.52.1) '!A70</f>
        <v>64</v>
      </c>
      <c r="B64" t="str">
        <f>'ГОСТ, табл.(А.52.3+В.52.1) '!I70</f>
        <v>1,5De ≤ V &lt; 5De</v>
      </c>
      <c r="C64" t="str">
        <f>'ГОСТ, табл.(А.52.3+В.52.1) '!L70</f>
        <v>кабель одножильныйскрытобез защитыв подвесных потолках</v>
      </c>
    </row>
    <row r="65" spans="1:3">
      <c r="A65" s="104">
        <f>'ГОСТ, табл.(А.52.3+В.52.1) '!A71</f>
        <v>65</v>
      </c>
      <c r="B65" t="str">
        <f>'ГОСТ, табл.(А.52.3+В.52.1) '!I71</f>
        <v>1,5De ≤ V &lt; 5De</v>
      </c>
      <c r="C65" t="str">
        <f>'ГОСТ, табл.(А.52.3+В.52.1) '!L71</f>
        <v>кабель многожильныйскрытобез защитыв подвесных потолках</v>
      </c>
    </row>
    <row r="66" spans="1:3">
      <c r="A66" s="104">
        <f>'ГОСТ, табл.(А.52.3+В.52.1) '!A72</f>
        <v>66</v>
      </c>
      <c r="B66" t="str">
        <f>'ГОСТ, табл.(А.52.3+В.52.1) '!I72</f>
        <v>5De ≤ V &lt; 50De</v>
      </c>
      <c r="C66" t="str">
        <f>'ГОСТ, табл.(А.52.3+В.52.1) '!L72</f>
        <v>кабель одножильныйскрытобез защитыв подвесных потолках</v>
      </c>
    </row>
    <row r="67" spans="1:3">
      <c r="A67" s="104">
        <f>'ГОСТ, табл.(А.52.3+В.52.1) '!A73</f>
        <v>67</v>
      </c>
      <c r="B67" t="str">
        <f>'ГОСТ, табл.(А.52.3+В.52.1) '!I73</f>
        <v>5De ≤ V &lt; 50De</v>
      </c>
      <c r="C67" t="str">
        <f>'ГОСТ, табл.(А.52.3+В.52.1) '!L73</f>
        <v>кабель многожильныйскрытобез защитыв подвесных потолках</v>
      </c>
    </row>
    <row r="68" spans="1:3">
      <c r="A68" s="104">
        <f>'ГОСТ, табл.(А.52.3+В.52.1) '!A74</f>
        <v>68</v>
      </c>
      <c r="B68" t="str">
        <f>'ГОСТ, табл.(А.52.3+В.52.1) '!I74</f>
        <v>1,5De ≤ V &lt; 5De</v>
      </c>
      <c r="C68" t="str">
        <f>'ГОСТ, табл.(А.52.3+В.52.1) '!L74</f>
        <v>кабель одножильныйскрытобез защитыв полах</v>
      </c>
    </row>
    <row r="69" spans="1:3">
      <c r="A69" s="104">
        <f>'ГОСТ, табл.(А.52.3+В.52.1) '!A75</f>
        <v>69</v>
      </c>
      <c r="B69" t="str">
        <f>'ГОСТ, табл.(А.52.3+В.52.1) '!I75</f>
        <v>1,5De ≤ V &lt; 5De</v>
      </c>
      <c r="C69" t="str">
        <f>'ГОСТ, табл.(А.52.3+В.52.1) '!L75</f>
        <v>кабель многожильныйскрытобез защитыв полах</v>
      </c>
    </row>
    <row r="70" spans="1:3">
      <c r="A70" s="104">
        <f>'ГОСТ, табл.(А.52.3+В.52.1) '!A76</f>
        <v>70</v>
      </c>
      <c r="B70" t="str">
        <f>'ГОСТ, табл.(А.52.3+В.52.1) '!I76</f>
        <v>5De ≤ V &lt; 50De</v>
      </c>
      <c r="C70" t="str">
        <f>'ГОСТ, табл.(А.52.3+В.52.1) '!L76</f>
        <v>кабель одножильныйскрытобез защитыв полах</v>
      </c>
    </row>
    <row r="71" spans="1:3">
      <c r="A71" s="104">
        <f>'ГОСТ, табл.(А.52.3+В.52.1) '!A77</f>
        <v>71</v>
      </c>
      <c r="B71" t="str">
        <f>'ГОСТ, табл.(А.52.3+В.52.1) '!I77</f>
        <v>5De ≤ V &lt; 50De</v>
      </c>
      <c r="C71" t="str">
        <f>'ГОСТ, табл.(А.52.3+В.52.1) '!L77</f>
        <v>кабель многожильныйскрытобез защитыв полах</v>
      </c>
    </row>
    <row r="72" spans="1:3">
      <c r="A72" s="104">
        <f>'ГОСТ, табл.(А.52.3+В.52.1) '!A78</f>
        <v>72</v>
      </c>
      <c r="B72" t="str">
        <f>'ГОСТ, табл.(А.52.3+В.52.1) '!I78</f>
        <v>-</v>
      </c>
      <c r="C72" t="str">
        <f>'ГОСТ, табл.(А.52.3+В.52.1) '!L78</f>
        <v>проводскрытов кабельном каналев полах</v>
      </c>
    </row>
    <row r="73" spans="1:3">
      <c r="A73" s="104">
        <f>'ГОСТ, табл.(А.52.3+В.52.1) '!A79</f>
        <v>73</v>
      </c>
      <c r="B73" t="str">
        <f>'ГОСТ, табл.(А.52.3+В.52.1) '!I79</f>
        <v>-</v>
      </c>
      <c r="C73" t="str">
        <f>'ГОСТ, табл.(А.52.3+В.52.1) '!L79</f>
        <v>кабель одножильныйскрытов кабельном каналев полах</v>
      </c>
    </row>
    <row r="74" spans="1:3">
      <c r="A74" s="104">
        <f>'ГОСТ, табл.(А.52.3+В.52.1) '!A80</f>
        <v>74</v>
      </c>
      <c r="B74" t="str">
        <f>'ГОСТ, табл.(А.52.3+В.52.1) '!I80</f>
        <v>-</v>
      </c>
      <c r="C74" t="str">
        <f>'ГОСТ, табл.(А.52.3+В.52.1) '!L80</f>
        <v>кабель многожильныйскрытов кабельном каналев полах</v>
      </c>
    </row>
    <row r="75" spans="1:3">
      <c r="A75" s="104">
        <f>'ГОСТ, табл.(А.52.3+В.52.1) '!A81</f>
        <v>75</v>
      </c>
      <c r="B75" t="str">
        <f>'ГОСТ, табл.(А.52.3+В.52.1) '!I81</f>
        <v>-</v>
      </c>
      <c r="C75" t="str">
        <f>'ГОСТ, табл.(А.52.3+В.52.1) '!L81</f>
        <v>проводскрытов кабельном каналезамоноличено в кладке (бетоне)</v>
      </c>
    </row>
    <row r="76" spans="1:3">
      <c r="A76" s="104">
        <f>'ГОСТ, табл.(А.52.3+В.52.1) '!A82</f>
        <v>76</v>
      </c>
      <c r="B76" t="str">
        <f>'ГОСТ, табл.(А.52.3+В.52.1) '!I82</f>
        <v>-</v>
      </c>
      <c r="C76" t="str">
        <f>'ГОСТ, табл.(А.52.3+В.52.1) '!L82</f>
        <v>кабель одножильныйскрытов кабельном каналезамоноличено в кладке (бетоне)</v>
      </c>
    </row>
    <row r="77" spans="1:3">
      <c r="A77" s="104">
        <f>'ГОСТ, табл.(А.52.3+В.52.1) '!A83</f>
        <v>77</v>
      </c>
      <c r="B77" t="str">
        <f>'ГОСТ, табл.(А.52.3+В.52.1) '!I83</f>
        <v>-</v>
      </c>
      <c r="C77" t="str">
        <f>'ГОСТ, табл.(А.52.3+В.52.1) '!L83</f>
        <v>кабель многожильныйскрытов кабельном каналезамоноличено в кладке (бетоне)</v>
      </c>
    </row>
    <row r="78" spans="1:3">
      <c r="A78" s="104">
        <f>'ГОСТ, табл.(А.52.3+В.52.1) '!A84</f>
        <v>78</v>
      </c>
      <c r="B78" t="str">
        <f>'ГОСТ, табл.(А.52.3+В.52.1) '!I84</f>
        <v>5De ≤ V &lt; 20De</v>
      </c>
      <c r="C78" t="str">
        <f>'ГОСТ, табл.(А.52.3+В.52.1) '!L84</f>
        <v>проводоткрыто в трубах в невентилируемых кабельных каналахпо стенам или поверхностям</v>
      </c>
    </row>
    <row r="79" spans="1:3">
      <c r="A79" s="104">
        <f>'ГОСТ, табл.(А.52.3+В.52.1) '!A85</f>
        <v>79</v>
      </c>
      <c r="B79" t="str">
        <f>'ГОСТ, табл.(А.52.3+В.52.1) '!I85</f>
        <v>5De ≤ V &lt; 20De</v>
      </c>
      <c r="C79" t="str">
        <f>'ГОСТ, табл.(А.52.3+В.52.1) '!L85</f>
        <v>кабель одножильныйоткрыто в трубах в невентилируемых кабельных каналахпо стенам или поверхностям</v>
      </c>
    </row>
    <row r="80" spans="1:3">
      <c r="A80" s="104">
        <f>'ГОСТ, табл.(А.52.3+В.52.1) '!A86</f>
        <v>80</v>
      </c>
      <c r="B80" t="str">
        <f>'ГОСТ, табл.(А.52.3+В.52.1) '!I86</f>
        <v>V ≥ 20De</v>
      </c>
      <c r="C80" t="str">
        <f>'ГОСТ, табл.(А.52.3+В.52.1) '!L86</f>
        <v>проводоткрыто в трубах в невентилируемых кабельных каналахпо стенам или поверхностям</v>
      </c>
    </row>
    <row r="81" spans="1:3">
      <c r="A81" s="104">
        <f>'ГОСТ, табл.(А.52.3+В.52.1) '!A87</f>
        <v>81</v>
      </c>
      <c r="B81" t="str">
        <f>'ГОСТ, табл.(А.52.3+В.52.1) '!I87</f>
        <v>V ≥ 20De</v>
      </c>
      <c r="C81" t="str">
        <f>'ГОСТ, табл.(А.52.3+В.52.1) '!L87</f>
        <v>кабель одножильныйоткрыто в трубах в невентилируемых кабельных каналахпо стенам или поверхностям</v>
      </c>
    </row>
    <row r="82" spans="1:3">
      <c r="A82" s="104">
        <f>'ГОСТ, табл.(А.52.3+В.52.1) '!A88</f>
        <v>82</v>
      </c>
      <c r="B82" t="str">
        <f>'ГОСТ, табл.(А.52.3+В.52.1) '!I88</f>
        <v>-</v>
      </c>
      <c r="C82" t="str">
        <f>'ГОСТ, табл.(А.52.3+В.52.1) '!L88</f>
        <v>проводоткрытов трубах в открытых или в вентилируемых кабельных каналахв полах</v>
      </c>
    </row>
    <row r="83" spans="1:3">
      <c r="A83" s="104">
        <f>'ГОСТ, табл.(А.52.3+В.52.1) '!A89</f>
        <v>83</v>
      </c>
      <c r="B83" t="str">
        <f>'ГОСТ, табл.(А.52.3+В.52.1) '!I89</f>
        <v>-</v>
      </c>
      <c r="C83" t="str">
        <f>'ГОСТ, табл.(А.52.3+В.52.1) '!L89</f>
        <v>кабель одножильныйоткрытов трубах в открытых или в вентилируемых кабельных каналахпо стенам или поверхностям</v>
      </c>
    </row>
    <row r="84" spans="1:3">
      <c r="A84" s="104">
        <f>'ГОСТ, табл.(А.52.3+В.52.1) '!A90</f>
        <v>84</v>
      </c>
      <c r="B84" t="str">
        <f>'ГОСТ, табл.(А.52.3+В.52.1) '!I90</f>
        <v>-</v>
      </c>
      <c r="C84" t="str">
        <f>'ГОСТ, табл.(А.52.3+В.52.1) '!L90</f>
        <v>кабель многожильныйоткрытов трубах в открытых или в вентилируемых кабельных каналахпо стенам или поверхностям</v>
      </c>
    </row>
    <row r="85" spans="1:3">
      <c r="A85" s="104">
        <f>'ГОСТ, табл.(А.52.3+В.52.1) '!A91</f>
        <v>85</v>
      </c>
      <c r="B85" t="str">
        <f>'ГОСТ, табл.(А.52.3+В.52.1) '!I91</f>
        <v>-</v>
      </c>
      <c r="C85" t="str">
        <f>'ГОСТ, табл.(А.52.3+В.52.1) '!L91</f>
        <v>кабель одножильныйскрытобез защитызамоноличено в кладке (бетоне)</v>
      </c>
    </row>
    <row r="86" spans="1:3">
      <c r="A86" s="104">
        <f>'ГОСТ, табл.(А.52.3+В.52.1) '!A92</f>
        <v>86</v>
      </c>
      <c r="B86" t="str">
        <f>'ГОСТ, табл.(А.52.3+В.52.1) '!I92</f>
        <v>-</v>
      </c>
      <c r="C86" t="str">
        <f>'ГОСТ, табл.(А.52.3+В.52.1) '!L92</f>
        <v>кабель многожильныйскрытобез защитызамоноличено в кладке (бетоне) с дополнительной механической защитой</v>
      </c>
    </row>
    <row r="87" spans="1:3">
      <c r="A87" s="104">
        <f>'ГОСТ, табл.(А.52.3+В.52.1) '!A93</f>
        <v>87</v>
      </c>
      <c r="B87" t="str">
        <f>'ГОСТ, табл.(А.52.3+В.52.1) '!I93</f>
        <v>-</v>
      </c>
      <c r="C87" t="str">
        <f>'ГОСТ, табл.(А.52.3+В.52.1) '!L93</f>
        <v>кабель одножильныйскрытобез защитызамоноличено в кладке (бетоне) с дополнительной механической защитой</v>
      </c>
    </row>
    <row r="88" spans="1:3">
      <c r="A88" s="104">
        <f>'ГОСТ, табл.(А.52.3+В.52.1) '!A94</f>
        <v>88</v>
      </c>
      <c r="B88" t="str">
        <f>'ГОСТ, табл.(А.52.3+В.52.1) '!I94</f>
        <v>-</v>
      </c>
      <c r="C88" t="str">
        <f>'ГОСТ, табл.(А.52.3+В.52.1) '!L94</f>
        <v>кабель многожильныйскрытобез защитыв термоизолирующих стенах</v>
      </c>
    </row>
    <row r="89" spans="1:3">
      <c r="A89" s="104">
        <f>'ГОСТ, табл.(А.52.3+В.52.1) '!A95</f>
        <v>89</v>
      </c>
      <c r="B89" t="str">
        <f>'ГОСТ, табл.(А.52.3+В.52.1) '!I95</f>
        <v>-</v>
      </c>
      <c r="C89" t="str">
        <f>'ГОСТ, табл.(А.52.3+В.52.1) '!L95</f>
        <v>проводскрытов трубезамоноличено в кладке (бетоне)</v>
      </c>
    </row>
    <row r="90" spans="1:3">
      <c r="A90" s="104">
        <f>'ГОСТ, табл.(А.52.3+В.52.1) '!A96</f>
        <v>90</v>
      </c>
      <c r="B90" t="str">
        <f>'ГОСТ, табл.(А.52.3+В.52.1) '!I96</f>
        <v>-</v>
      </c>
      <c r="C90" t="str">
        <f>'ГОСТ, табл.(А.52.3+В.52.1) '!L96</f>
        <v>кабель одножильныйскрытов трубезамоноличено в кладке (бетоне)</v>
      </c>
    </row>
    <row r="91" spans="1:3">
      <c r="A91" s="104">
        <f>'ГОСТ, табл.(А.52.3+В.52.1) '!A97</f>
        <v>91</v>
      </c>
      <c r="B91" t="str">
        <f>'ГОСТ, табл.(А.52.3+В.52.1) '!I97</f>
        <v>-</v>
      </c>
      <c r="C91" t="str">
        <f>'ГОСТ, табл.(А.52.3+В.52.1) '!L97</f>
        <v>кабель многожильныйскрытов трубезамоноличено в кладке (бетоне)</v>
      </c>
    </row>
    <row r="92" spans="1:3">
      <c r="A92" s="104">
        <f>'ГОСТ, табл.(А.52.3+В.52.1) '!A98</f>
        <v>92</v>
      </c>
      <c r="B92" t="str">
        <f>'ГОСТ, табл.(А.52.3+В.52.1) '!I98</f>
        <v>-</v>
      </c>
      <c r="C92" t="str">
        <f>'ГОСТ, табл.(А.52.3+В.52.1) '!L98</f>
        <v>кабель многожильныйскрытов трубе или специальном кабельном каналев земле</v>
      </c>
    </row>
    <row r="93" spans="1:3">
      <c r="A93" s="104">
        <f>'ГОСТ, табл.(А.52.3+В.52.1) '!A99</f>
        <v>93</v>
      </c>
      <c r="B93" t="str">
        <f>'ГОСТ, табл.(А.52.3+В.52.1) '!I99</f>
        <v>-</v>
      </c>
      <c r="C93" t="str">
        <f>'ГОСТ, табл.(А.52.3+В.52.1) '!L99</f>
        <v>кабель одножильныйскрытов трубе или специальном кабельном каналев земле</v>
      </c>
    </row>
    <row r="94" spans="1:3">
      <c r="A94" s="104">
        <f>'ГОСТ, табл.(А.52.3+В.52.1) '!A100</f>
        <v>94</v>
      </c>
      <c r="B94" t="str">
        <f>'ГОСТ, табл.(А.52.3+В.52.1) '!I100</f>
        <v>без дополнительной механической защиты</v>
      </c>
      <c r="C94" t="str">
        <f>'ГОСТ, табл.(А.52.3+В.52.1) '!L100</f>
        <v>кабель одножильныйскрытобронированные кабелив земле</v>
      </c>
    </row>
    <row r="95" spans="1:3">
      <c r="A95" s="104">
        <f>'ГОСТ, табл.(А.52.3+В.52.1) '!A101</f>
        <v>95</v>
      </c>
      <c r="B95" t="str">
        <f>'ГОСТ, табл.(А.52.3+В.52.1) '!I101</f>
        <v>без дополнительной механической защиты</v>
      </c>
      <c r="C95" t="str">
        <f>'ГОСТ, табл.(А.52.3+В.52.1) '!L101</f>
        <v>кабель многожильныйскрытобронированные кабелив земле</v>
      </c>
    </row>
    <row r="96" spans="1:3">
      <c r="A96" s="104">
        <f>'ГОСТ, табл.(А.52.3+В.52.1) '!A102</f>
        <v>96</v>
      </c>
      <c r="B96" t="str">
        <f>'ГОСТ, табл.(А.52.3+В.52.1) '!I102</f>
        <v>с дополнительной механической защитой</v>
      </c>
      <c r="C96" t="str">
        <f>'ГОСТ, табл.(А.52.3+В.52.1) '!L102</f>
        <v>кабель одножильныйскрытобронированные кабелив земле</v>
      </c>
    </row>
    <row r="97" spans="1:3">
      <c r="A97" s="104">
        <f>'ГОСТ, табл.(А.52.3+В.52.1) '!A103</f>
        <v>97</v>
      </c>
      <c r="B97" t="str">
        <f>'ГОСТ, табл.(А.52.3+В.52.1) '!I103</f>
        <v>с дополнительной механической защитой</v>
      </c>
      <c r="C97" t="str">
        <f>'ГОСТ, табл.(А.52.3+В.52.1) '!L103</f>
        <v>кабель многожильныйскрытобронированные кабелив земле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1B78A-7A85-46BA-94EC-F238F1D86F74}">
  <dimension ref="A1:B97"/>
  <sheetViews>
    <sheetView workbookViewId="0">
      <selection activeCell="E16" sqref="E16"/>
    </sheetView>
  </sheetViews>
  <sheetFormatPr defaultRowHeight="15"/>
  <cols>
    <col min="1" max="1" width="81.7109375" customWidth="1"/>
    <col min="2" max="2" width="75.140625" customWidth="1"/>
  </cols>
  <sheetData>
    <row r="1" spans="1:2">
      <c r="A1" t="str">
        <f>'ГОСТ, табл.(А.52.3+В.52.1) '!I7</f>
        <v>-</v>
      </c>
      <c r="B1" t="str">
        <f>'ГОСТ, табл.(А.52.3+В.52.1) '!J7</f>
        <v>-</v>
      </c>
    </row>
    <row r="2" spans="1:2">
      <c r="A2" t="str">
        <f>'ГОСТ, табл.(А.52.3+В.52.1) '!I8</f>
        <v>-</v>
      </c>
      <c r="B2" t="str">
        <f>'ГОСТ, табл.(А.52.3+В.52.1) '!J8</f>
        <v>-</v>
      </c>
    </row>
    <row r="3" spans="1:2">
      <c r="A3" t="str">
        <f>'ГОСТ, табл.(А.52.3+В.52.1) '!I9</f>
        <v>-</v>
      </c>
      <c r="B3" t="str">
        <f>'ГОСТ, табл.(А.52.3+В.52.1) '!J9</f>
        <v>-</v>
      </c>
    </row>
    <row r="4" spans="1:2">
      <c r="A4" t="str">
        <f>'ГОСТ, табл.(А.52.3+В.52.1) '!I10</f>
        <v>-</v>
      </c>
      <c r="B4" t="str">
        <f>'ГОСТ, табл.(А.52.3+В.52.1) '!J10</f>
        <v>-</v>
      </c>
    </row>
    <row r="5" spans="1:2">
      <c r="A5" t="str">
        <f>'ГОСТ, табл.(А.52.3+В.52.1) '!I11</f>
        <v>H &lt; 0,3De</v>
      </c>
      <c r="B5" t="str">
        <f>'ГОСТ, табл.(А.52.3+В.52.1) '!J11</f>
        <v>De - диаметр трубы, H - расстояние между трубой и поверхностью</v>
      </c>
    </row>
    <row r="6" spans="1:2">
      <c r="A6" t="str">
        <f>'ГОСТ, табл.(А.52.3+В.52.1) '!I12</f>
        <v>H &lt; 0,3De</v>
      </c>
      <c r="B6" t="str">
        <f>'ГОСТ, табл.(А.52.3+В.52.1) '!J12</f>
        <v>De - диаметр трубы, H - расстояние между трубой и поверхностью</v>
      </c>
    </row>
    <row r="7" spans="1:2">
      <c r="A7" t="str">
        <f>'ГОСТ, табл.(А.52.3+В.52.1) '!I13</f>
        <v>H &lt; 0,3De</v>
      </c>
      <c r="B7" t="str">
        <f>'ГОСТ, табл.(А.52.3+В.52.1) '!J13</f>
        <v>De - диаметр трубы, H - расстояние между трубой и поверхностью</v>
      </c>
    </row>
    <row r="8" spans="1:2">
      <c r="A8" t="str">
        <f>'ГОСТ, табл.(А.52.3+В.52.1) '!I14</f>
        <v>-</v>
      </c>
      <c r="B8" t="str">
        <f>'ГОСТ, табл.(А.52.3+В.52.1) '!J14</f>
        <v>-</v>
      </c>
    </row>
    <row r="9" spans="1:2">
      <c r="A9" t="str">
        <f>'ГОСТ, табл.(А.52.3+В.52.1) '!I15</f>
        <v>-</v>
      </c>
      <c r="B9" t="str">
        <f>'ГОСТ, табл.(А.52.3+В.52.1) '!J15</f>
        <v>-</v>
      </c>
    </row>
    <row r="10" spans="1:2">
      <c r="A10" t="str">
        <f>'ГОСТ, табл.(А.52.3+В.52.1) '!I16</f>
        <v>-</v>
      </c>
      <c r="B10" t="str">
        <f>'ГОСТ, табл.(А.52.3+В.52.1) '!J16</f>
        <v>-</v>
      </c>
    </row>
    <row r="11" spans="1:2">
      <c r="A11" t="str">
        <f>'ГОСТ, табл.(А.52.3+В.52.1) '!I17</f>
        <v>-</v>
      </c>
      <c r="B11" t="str">
        <f>'ГОСТ, табл.(А.52.3+В.52.1) '!J17</f>
        <v>-</v>
      </c>
    </row>
    <row r="12" spans="1:2">
      <c r="A12" t="str">
        <f>'ГОСТ, табл.(А.52.3+В.52.1) '!I18</f>
        <v>-</v>
      </c>
      <c r="B12" t="str">
        <f>'ГОСТ, табл.(А.52.3+В.52.1) '!J18</f>
        <v>-</v>
      </c>
    </row>
    <row r="13" spans="1:2">
      <c r="A13" t="str">
        <f>'ГОСТ, табл.(А.52.3+В.52.1) '!I19</f>
        <v>-</v>
      </c>
      <c r="B13" t="str">
        <f>'ГОСТ, табл.(А.52.3+В.52.1) '!J19</f>
        <v>-</v>
      </c>
    </row>
    <row r="14" spans="1:2">
      <c r="A14" t="str">
        <f>'ГОСТ, табл.(А.52.3+В.52.1) '!I20</f>
        <v>-</v>
      </c>
      <c r="B14" t="str">
        <f>'ГОСТ, табл.(А.52.3+В.52.1) '!J20</f>
        <v>-</v>
      </c>
    </row>
    <row r="15" spans="1:2">
      <c r="A15" t="str">
        <f>'ГОСТ, табл.(А.52.3+В.52.1) '!I21</f>
        <v>-</v>
      </c>
      <c r="B15" t="str">
        <f>'ГОСТ, табл.(А.52.3+В.52.1) '!J21</f>
        <v>-</v>
      </c>
    </row>
    <row r="16" spans="1:2">
      <c r="A16" t="str">
        <f>'ГОСТ, табл.(А.52.3+В.52.1) '!I22</f>
        <v>-</v>
      </c>
      <c r="B16" t="str">
        <f>'ГОСТ, табл.(А.52.3+В.52.1) '!J22</f>
        <v>-</v>
      </c>
    </row>
    <row r="17" spans="1:2">
      <c r="A17" t="str">
        <f>'ГОСТ, табл.(А.52.3+В.52.1) '!I23</f>
        <v>-</v>
      </c>
      <c r="B17" t="str">
        <f>'ГОСТ, табл.(А.52.3+В.52.1) '!J23</f>
        <v>-</v>
      </c>
    </row>
    <row r="18" spans="1:2">
      <c r="A18" t="str">
        <f>'ГОСТ, табл.(А.52.3+В.52.1) '!I24</f>
        <v>-</v>
      </c>
      <c r="B18" t="str">
        <f>'ГОСТ, табл.(А.52.3+В.52.1) '!J24</f>
        <v>-</v>
      </c>
    </row>
    <row r="19" spans="1:2">
      <c r="A19" t="str">
        <f>'ГОСТ, табл.(А.52.3+В.52.1) '!I25</f>
        <v>-</v>
      </c>
      <c r="B19" t="str">
        <f>'ГОСТ, табл.(А.52.3+В.52.1) '!J25</f>
        <v>-</v>
      </c>
    </row>
    <row r="20" spans="1:2">
      <c r="A20" t="str">
        <f>'ГОСТ, табл.(А.52.3+В.52.1) '!I26</f>
        <v>-</v>
      </c>
      <c r="B20" t="str">
        <f>'ГОСТ, табл.(А.52.3+В.52.1) '!J26</f>
        <v>-</v>
      </c>
    </row>
    <row r="21" spans="1:2">
      <c r="A21" t="str">
        <f>'ГОСТ, табл.(А.52.3+В.52.1) '!I27</f>
        <v>-</v>
      </c>
      <c r="B21" t="str">
        <f>'ГОСТ, табл.(А.52.3+В.52.1) '!J27</f>
        <v>-</v>
      </c>
    </row>
    <row r="22" spans="1:2">
      <c r="A22" t="str">
        <f>'ГОСТ, табл.(А.52.3+В.52.1) '!I28</f>
        <v>H &lt; 0,3De</v>
      </c>
      <c r="B22" t="str">
        <f>'ГОСТ, табл.(А.52.3+В.52.1) '!J28</f>
        <v>De - диаметр кабеля, H - расстояние между кабелем и поверхностью</v>
      </c>
    </row>
    <row r="23" spans="1:2">
      <c r="A23" t="str">
        <f>'ГОСТ, табл.(А.52.3+В.52.1) '!I29</f>
        <v>H &lt; 0,3De</v>
      </c>
      <c r="B23" t="str">
        <f>'ГОСТ, табл.(А.52.3+В.52.1) '!J29</f>
        <v>De - диаметр кабеля, H - расстояние между кабелем и поверхностью</v>
      </c>
    </row>
    <row r="24" spans="1:2">
      <c r="A24" t="str">
        <f>'ГОСТ, табл.(А.52.3+В.52.1) '!I30</f>
        <v>-</v>
      </c>
      <c r="B24" t="str">
        <f>'ГОСТ, табл.(А.52.3+В.52.1) '!J30</f>
        <v>-</v>
      </c>
    </row>
    <row r="25" spans="1:2">
      <c r="A25" t="str">
        <f>'ГОСТ, табл.(А.52.3+В.52.1) '!I31</f>
        <v>-</v>
      </c>
      <c r="B25" t="str">
        <f>'ГОСТ, табл.(А.52.3+В.52.1) '!J31</f>
        <v>-</v>
      </c>
    </row>
    <row r="26" spans="1:2">
      <c r="A26" t="str">
        <f>'ГОСТ, табл.(А.52.3+В.52.1) '!I32</f>
        <v>-</v>
      </c>
      <c r="B26" t="str">
        <f>'ГОСТ, табл.(А.52.3+В.52.1) '!J32</f>
        <v>-</v>
      </c>
    </row>
    <row r="27" spans="1:2">
      <c r="A27" t="str">
        <f>'ГОСТ, табл.(А.52.3+В.52.1) '!I33</f>
        <v>-</v>
      </c>
      <c r="B27" t="str">
        <f>'ГОСТ, табл.(А.52.3+В.52.1) '!J33</f>
        <v>-</v>
      </c>
    </row>
    <row r="28" spans="1:2">
      <c r="A28" t="str">
        <f>'ГОСТ, табл.(А.52.3+В.52.1) '!I34</f>
        <v>-</v>
      </c>
      <c r="B28" t="str">
        <f>'ГОСТ, табл.(А.52.3+В.52.1) '!J34</f>
        <v>-</v>
      </c>
    </row>
    <row r="29" spans="1:2">
      <c r="A29" t="str">
        <f>'ГОСТ, табл.(А.52.3+В.52.1) '!I35</f>
        <v>-</v>
      </c>
      <c r="B29" t="str">
        <f>'ГОСТ, табл.(А.52.3+В.52.1) '!J35</f>
        <v>-</v>
      </c>
    </row>
    <row r="30" spans="1:2">
      <c r="A30" t="str">
        <f>'ГОСТ, табл.(А.52.3+В.52.1) '!I36</f>
        <v>-</v>
      </c>
      <c r="B30" t="str">
        <f>'ГОСТ, табл.(А.52.3+В.52.1) '!J36</f>
        <v>-</v>
      </c>
    </row>
    <row r="31" spans="1:2">
      <c r="A31" t="str">
        <f>'ГОСТ, табл.(А.52.3+В.52.1) '!I37</f>
        <v>-</v>
      </c>
      <c r="B31" t="str">
        <f>'ГОСТ, табл.(А.52.3+В.52.1) '!J37</f>
        <v>-</v>
      </c>
    </row>
    <row r="32" spans="1:2">
      <c r="A32" t="str">
        <f>'ГОСТ, табл.(А.52.3+В.52.1) '!I38</f>
        <v>-</v>
      </c>
      <c r="B32" t="str">
        <f>'ГОСТ, табл.(А.52.3+В.52.1) '!J38</f>
        <v>-</v>
      </c>
    </row>
    <row r="33" spans="1:2">
      <c r="A33" t="str">
        <f>'ГОСТ, табл.(А.52.3+В.52.1) '!I39</f>
        <v>-</v>
      </c>
      <c r="B33" t="str">
        <f>'ГОСТ, табл.(А.52.3+В.52.1) '!J39</f>
        <v>-</v>
      </c>
    </row>
    <row r="34" spans="1:2">
      <c r="A34" t="str">
        <f>'ГОСТ, табл.(А.52.3+В.52.1) '!I40</f>
        <v>H &gt; 0,3De</v>
      </c>
      <c r="B34" t="str">
        <f>'ГОСТ, табл.(А.52.3+В.52.1) '!J40</f>
        <v>De - диаметр кабеля, H - расстояние между кабелем и поверхностью</v>
      </c>
    </row>
    <row r="35" spans="1:2">
      <c r="A35" t="str">
        <f>'ГОСТ, табл.(А.52.3+В.52.1) '!I41</f>
        <v>H &gt; 0,3De, кабели касаются в воздухе</v>
      </c>
      <c r="B35" t="str">
        <f>'ГОСТ, табл.(А.52.3+В.52.1) '!J41</f>
        <v>De - диаметр кабеля, H - расстояние между кабелем и поверхностью</v>
      </c>
    </row>
    <row r="36" spans="1:2">
      <c r="A36" t="str">
        <f>'ГОСТ, табл.(А.52.3+В.52.1) '!I42</f>
        <v>H &gt; 0,3De, интервал между кабелями не менее одного кабельного диаметра</v>
      </c>
      <c r="B36" t="str">
        <f>'ГОСТ, табл.(А.52.3+В.52.1) '!J42</f>
        <v>De - диаметр кабеля, H - расстояние между кабелем и поверхностью</v>
      </c>
    </row>
    <row r="37" spans="1:2">
      <c r="A37" t="str">
        <f>'ГОСТ, табл.(А.52.3+В.52.1) '!I43</f>
        <v>-</v>
      </c>
      <c r="B37" t="str">
        <f>'ГОСТ, табл.(А.52.3+В.52.1) '!J43</f>
        <v>-</v>
      </c>
    </row>
    <row r="38" spans="1:2">
      <c r="A38" t="str">
        <f>'ГОСТ, табл.(А.52.3+В.52.1) '!I44</f>
        <v>-</v>
      </c>
      <c r="B38" t="str">
        <f>'ГОСТ, табл.(А.52.3+В.52.1) '!J44</f>
        <v>-</v>
      </c>
    </row>
    <row r="39" spans="1:2">
      <c r="A39" t="str">
        <f>'ГОСТ, табл.(А.52.3+В.52.1) '!I45</f>
        <v>-</v>
      </c>
      <c r="B39" t="str">
        <f>'ГОСТ, табл.(А.52.3+В.52.1) '!J45</f>
        <v>-</v>
      </c>
    </row>
    <row r="40" spans="1:2">
      <c r="A40" t="str">
        <f>'ГОСТ, табл.(А.52.3+В.52.1) '!I46</f>
        <v>-</v>
      </c>
      <c r="B40" t="str">
        <f>'ГОСТ, табл.(А.52.3+В.52.1) '!J46</f>
        <v>-</v>
      </c>
    </row>
    <row r="41" spans="1:2">
      <c r="A41" t="str">
        <f>'ГОСТ, табл.(А.52.3+В.52.1) '!I47</f>
        <v>-</v>
      </c>
      <c r="B41" t="str">
        <f>'ГОСТ, табл.(А.52.3+В.52.1) '!J47</f>
        <v>-</v>
      </c>
    </row>
    <row r="42" spans="1:2">
      <c r="A42" t="str">
        <f>'ГОСТ, табл.(А.52.3+В.52.1) '!I48</f>
        <v>1,5De ≤ V &lt; 5De</v>
      </c>
      <c r="B42" t="str">
        <f>'ГОСТ, табл.(А.52.3+В.52.1) '!J48</f>
        <v>De - диаметр кабеля, V - высота пустоты строительной конструкции</v>
      </c>
    </row>
    <row r="43" spans="1:2">
      <c r="A43" t="str">
        <f>'ГОСТ, табл.(А.52.3+В.52.1) '!I49</f>
        <v>1,5De ≤ V &lt; 5De</v>
      </c>
      <c r="B43" t="str">
        <f>'ГОСТ, табл.(А.52.3+В.52.1) '!J49</f>
        <v>De - диаметр кабеля, V - высота пустоты строительной конструкции</v>
      </c>
    </row>
    <row r="44" spans="1:2">
      <c r="A44" t="str">
        <f>'ГОСТ, табл.(А.52.3+В.52.1) '!I50</f>
        <v>5De ≤ V &lt; 20De</v>
      </c>
      <c r="B44" t="str">
        <f>'ГОСТ, табл.(А.52.3+В.52.1) '!J50</f>
        <v>De - диаметр кабеля, V - высота пустоты строительной конструкции</v>
      </c>
    </row>
    <row r="45" spans="1:2">
      <c r="A45" t="str">
        <f>'ГОСТ, табл.(А.52.3+В.52.1) '!I51</f>
        <v>5De ≤ V &lt; 20De</v>
      </c>
      <c r="B45" t="str">
        <f>'ГОСТ, табл.(А.52.3+В.52.1) '!J51</f>
        <v>De - диаметр кабеля, V - высота пустоты строительной конструкции</v>
      </c>
    </row>
    <row r="46" spans="1:2">
      <c r="A46" t="str">
        <f>'ГОСТ, табл.(А.52.3+В.52.1) '!I52</f>
        <v>1,5De  ≤ V &lt; 20De</v>
      </c>
      <c r="B46" t="str">
        <f>'ГОСТ, табл.(А.52.3+В.52.1) '!J52</f>
        <v>De - диаметр трубы, V - высота пустоты строительной конструкции</v>
      </c>
    </row>
    <row r="47" spans="1:2">
      <c r="A47" t="str">
        <f>'ГОСТ, табл.(А.52.3+В.52.1) '!I53</f>
        <v>V ≥ 20De</v>
      </c>
      <c r="B47" t="str">
        <f>'ГОСТ, табл.(А.52.3+В.52.1) '!J53</f>
        <v>De - диаметр трубы, V - высота пустоты строительной конструкции</v>
      </c>
    </row>
    <row r="48" spans="1:2">
      <c r="A48" t="str">
        <f>'ГОСТ, табл.(А.52.3+В.52.1) '!I54</f>
        <v>1,5De  ≤ V &lt; 20De</v>
      </c>
      <c r="B48" t="str">
        <f>'ГОСТ, табл.(А.52.3+В.52.1) '!J54</f>
        <v>De - диаметр трубы, V - высота пустоты строительной конструкции</v>
      </c>
    </row>
    <row r="49" spans="1:2">
      <c r="A49" t="str">
        <f>'ГОСТ, табл.(А.52.3+В.52.1) '!I55</f>
        <v>1,5De  ≤ V &lt; 20De</v>
      </c>
      <c r="B49" t="str">
        <f>'ГОСТ, табл.(А.52.3+В.52.1) '!J55</f>
        <v>De - диаметр трубы, V - высота пустоты строительной конструкции</v>
      </c>
    </row>
    <row r="50" spans="1:2">
      <c r="A50" t="str">
        <f>'ГОСТ, табл.(А.52.3+В.52.1) '!I56</f>
        <v>V ≥ 20De</v>
      </c>
      <c r="B50" t="str">
        <f>'ГОСТ, табл.(А.52.3+В.52.1) '!J56</f>
        <v>De - диаметр трубы, V - высота пустоты строительной конструкции</v>
      </c>
    </row>
    <row r="51" spans="1:2">
      <c r="A51" t="str">
        <f>'ГОСТ, табл.(А.52.3+В.52.1) '!I57</f>
        <v>V ≥ 20De</v>
      </c>
      <c r="B51" t="str">
        <f>'ГОСТ, табл.(А.52.3+В.52.1) '!J57</f>
        <v>De - диаметр трубы, V - высота пустоты строительной конструкции</v>
      </c>
    </row>
    <row r="52" spans="1:2">
      <c r="A52" t="str">
        <f>'ГОСТ, табл.(А.52.3+В.52.1) '!I58</f>
        <v>1,5De  ≤ V &lt; 20De</v>
      </c>
      <c r="B52" t="str">
        <f>'ГОСТ, табл.(А.52.3+В.52.1) '!J58</f>
        <v>De - высота короба, V - высота пустоты строительной конструкции</v>
      </c>
    </row>
    <row r="53" spans="1:2">
      <c r="A53" t="str">
        <f>'ГОСТ, табл.(А.52.3+В.52.1) '!I59</f>
        <v>V ≥ 20De</v>
      </c>
      <c r="B53" t="str">
        <f>'ГОСТ, табл.(А.52.3+В.52.1) '!J59</f>
        <v xml:space="preserve"> De - высота короба, V - высота пустоты строительной конструкции</v>
      </c>
    </row>
    <row r="54" spans="1:2">
      <c r="A54" t="str">
        <f>'ГОСТ, табл.(А.52.3+В.52.1) '!I60</f>
        <v>1,5De  ≤ V &lt; 20De</v>
      </c>
      <c r="B54" t="str">
        <f>'ГОСТ, табл.(А.52.3+В.52.1) '!J60</f>
        <v>De - высота короба, V - высота пустоты строительной конструкции</v>
      </c>
    </row>
    <row r="55" spans="1:2">
      <c r="A55" t="str">
        <f>'ГОСТ, табл.(А.52.3+В.52.1) '!I61</f>
        <v>1,5De  ≤ V &lt; 20De</v>
      </c>
      <c r="B55" t="str">
        <f>'ГОСТ, табл.(А.52.3+В.52.1) '!J61</f>
        <v>De - высота короба, V - высота пустоты строительной конструкции</v>
      </c>
    </row>
    <row r="56" spans="1:2">
      <c r="A56" t="str">
        <f>'ГОСТ, табл.(А.52.3+В.52.1) '!I62</f>
        <v>V ≥ 20De</v>
      </c>
      <c r="B56" t="str">
        <f>'ГОСТ, табл.(А.52.3+В.52.1) '!J62</f>
        <v xml:space="preserve"> De - высота короба, V - высота пустоты строительной конструкции</v>
      </c>
    </row>
    <row r="57" spans="1:2">
      <c r="A57" t="str">
        <f>'ГОСТ, табл.(А.52.3+В.52.1) '!I63</f>
        <v>V ≥ 20De</v>
      </c>
      <c r="B57" t="str">
        <f>'ГОСТ, табл.(А.52.3+В.52.1) '!J63</f>
        <v xml:space="preserve"> De - высота короба, V - высота пустоты строительной конструкции</v>
      </c>
    </row>
    <row r="58" spans="1:2">
      <c r="A58" t="str">
        <f>'ГОСТ, табл.(А.52.3+В.52.1) '!I64</f>
        <v>1,5De ≤ V &lt; 5De</v>
      </c>
      <c r="B58" t="str">
        <f>'ГОСТ, табл.(А.52.3+В.52.1) '!J64</f>
        <v>De - диаметр провода, V - высота короба</v>
      </c>
    </row>
    <row r="59" spans="1:2">
      <c r="A59" t="str">
        <f>'ГОСТ, табл.(А.52.3+В.52.1) '!I65</f>
        <v>5De ≤ V &lt; 50De</v>
      </c>
      <c r="B59" t="str">
        <f>'ГОСТ, табл.(А.52.3+В.52.1) '!J65</f>
        <v>De - диаметр провода, V - высота короба</v>
      </c>
    </row>
    <row r="60" spans="1:2">
      <c r="A60" t="str">
        <f>'ГОСТ, табл.(А.52.3+В.52.1) '!I66</f>
        <v>5De ≤ V &lt; 20De</v>
      </c>
      <c r="B60" t="str">
        <f>'ГОСТ, табл.(А.52.3+В.52.1) '!J66</f>
        <v>De - диаметр кабеля, V - высота короба</v>
      </c>
    </row>
    <row r="61" spans="1:2">
      <c r="A61" t="str">
        <f>'ГОСТ, табл.(А.52.3+В.52.1) '!I67</f>
        <v>5De ≤ V &lt; 20De</v>
      </c>
      <c r="B61" t="str">
        <f>'ГОСТ, табл.(А.52.3+В.52.1) '!J67</f>
        <v>De - диаметр кабеля, V - высота короба</v>
      </c>
    </row>
    <row r="62" spans="1:2">
      <c r="A62" t="str">
        <f>'ГОСТ, табл.(А.52.3+В.52.1) '!I68</f>
        <v>V ≥ 20De</v>
      </c>
      <c r="B62" t="str">
        <f>'ГОСТ, табл.(А.52.3+В.52.1) '!J68</f>
        <v>De - диаметр провода, V - высота короба</v>
      </c>
    </row>
    <row r="63" spans="1:2">
      <c r="A63" t="str">
        <f>'ГОСТ, табл.(А.52.3+В.52.1) '!I69</f>
        <v>V ≥ 20De</v>
      </c>
      <c r="B63" t="str">
        <f>'ГОСТ, табл.(А.52.3+В.52.1) '!J69</f>
        <v>De - диаметр провода, V - высота короба</v>
      </c>
    </row>
    <row r="64" spans="1:2">
      <c r="A64" t="str">
        <f>'ГОСТ, табл.(А.52.3+В.52.1) '!I70</f>
        <v>1,5De ≤ V &lt; 5De</v>
      </c>
      <c r="B64" t="str">
        <f>'ГОСТ, табл.(А.52.3+В.52.1) '!J70</f>
        <v>De - диаметр кабеля, V - высота межпотолочного пространства</v>
      </c>
    </row>
    <row r="65" spans="1:2">
      <c r="A65" t="str">
        <f>'ГОСТ, табл.(А.52.3+В.52.1) '!I71</f>
        <v>1,5De ≤ V &lt; 5De</v>
      </c>
      <c r="B65" t="str">
        <f>'ГОСТ, табл.(А.52.3+В.52.1) '!J71</f>
        <v>De - диаметр кабеля, V - высота межпотолочного пространства</v>
      </c>
    </row>
    <row r="66" spans="1:2">
      <c r="A66" t="str">
        <f>'ГОСТ, табл.(А.52.3+В.52.1) '!I72</f>
        <v>5De ≤ V &lt; 50De</v>
      </c>
      <c r="B66" t="str">
        <f>'ГОСТ, табл.(А.52.3+В.52.1) '!J72</f>
        <v>De - диаметр провода, V - высота межпотолочного пространства</v>
      </c>
    </row>
    <row r="67" spans="1:2">
      <c r="A67" t="str">
        <f>'ГОСТ, табл.(А.52.3+В.52.1) '!I73</f>
        <v>5De ≤ V &lt; 50De</v>
      </c>
      <c r="B67" t="str">
        <f>'ГОСТ, табл.(А.52.3+В.52.1) '!J73</f>
        <v>De - диаметр провода, V - высота межпотолочного пространства</v>
      </c>
    </row>
    <row r="68" spans="1:2">
      <c r="A68" t="str">
        <f>'ГОСТ, табл.(А.52.3+В.52.1) '!I74</f>
        <v>1,5De ≤ V &lt; 5De</v>
      </c>
      <c r="B68" t="str">
        <f>'ГОСТ, табл.(А.52.3+В.52.1) '!J74</f>
        <v>De - диаметр кабеля, V - высота межпольного пространства</v>
      </c>
    </row>
    <row r="69" spans="1:2">
      <c r="A69" t="str">
        <f>'ГОСТ, табл.(А.52.3+В.52.1) '!I75</f>
        <v>1,5De ≤ V &lt; 5De</v>
      </c>
      <c r="B69" t="str">
        <f>'ГОСТ, табл.(А.52.3+В.52.1) '!J75</f>
        <v>De - диаметр кабеля, V - высота межпольного пространства</v>
      </c>
    </row>
    <row r="70" spans="1:2">
      <c r="A70" t="str">
        <f>'ГОСТ, табл.(А.52.3+В.52.1) '!I76</f>
        <v>5De ≤ V &lt; 50De</v>
      </c>
      <c r="B70" t="str">
        <f>'ГОСТ, табл.(А.52.3+В.52.1) '!J76</f>
        <v>De - диаметр провода, V - высота межпольного пространства</v>
      </c>
    </row>
    <row r="71" spans="1:2">
      <c r="A71" t="str">
        <f>'ГОСТ, табл.(А.52.3+В.52.1) '!I77</f>
        <v>5De ≤ V &lt; 50De</v>
      </c>
      <c r="B71" t="str">
        <f>'ГОСТ, табл.(А.52.3+В.52.1) '!J77</f>
        <v>De - диаметр провода, V - высота межпольного пространства</v>
      </c>
    </row>
    <row r="72" spans="1:2">
      <c r="A72" t="str">
        <f>'ГОСТ, табл.(А.52.3+В.52.1) '!I78</f>
        <v>-</v>
      </c>
      <c r="B72" t="str">
        <f>'ГОСТ, табл.(А.52.3+В.52.1) '!J78</f>
        <v>-</v>
      </c>
    </row>
    <row r="73" spans="1:2">
      <c r="A73" t="str">
        <f>'ГОСТ, табл.(А.52.3+В.52.1) '!I79</f>
        <v>-</v>
      </c>
      <c r="B73" t="str">
        <f>'ГОСТ, табл.(А.52.3+В.52.1) '!J79</f>
        <v>-</v>
      </c>
    </row>
    <row r="74" spans="1:2">
      <c r="A74" t="str">
        <f>'ГОСТ, табл.(А.52.3+В.52.1) '!I80</f>
        <v>-</v>
      </c>
      <c r="B74" t="str">
        <f>'ГОСТ, табл.(А.52.3+В.52.1) '!J80</f>
        <v>-</v>
      </c>
    </row>
    <row r="75" spans="1:2">
      <c r="A75" t="str">
        <f>'ГОСТ, табл.(А.52.3+В.52.1) '!I81</f>
        <v>-</v>
      </c>
      <c r="B75" t="str">
        <f>'ГОСТ, табл.(А.52.3+В.52.1) '!J81</f>
        <v>-</v>
      </c>
    </row>
    <row r="76" spans="1:2">
      <c r="A76" t="str">
        <f>'ГОСТ, табл.(А.52.3+В.52.1) '!I82</f>
        <v>-</v>
      </c>
      <c r="B76" t="str">
        <f>'ГОСТ, табл.(А.52.3+В.52.1) '!J82</f>
        <v>-</v>
      </c>
    </row>
    <row r="77" spans="1:2">
      <c r="A77" t="str">
        <f>'ГОСТ, табл.(А.52.3+В.52.1) '!I83</f>
        <v>-</v>
      </c>
      <c r="B77" t="str">
        <f>'ГОСТ, табл.(А.52.3+В.52.1) '!J83</f>
        <v>-</v>
      </c>
    </row>
    <row r="78" spans="1:2">
      <c r="A78" t="str">
        <f>'ГОСТ, табл.(А.52.3+В.52.1) '!I84</f>
        <v>5De ≤ V &lt; 20De</v>
      </c>
      <c r="B78" t="str">
        <f>'ГОСТ, табл.(А.52.3+В.52.1) '!J84</f>
        <v>De - диаметр трубы, V - высота канала</v>
      </c>
    </row>
    <row r="79" spans="1:2">
      <c r="A79" t="str">
        <f>'ГОСТ, табл.(А.52.3+В.52.1) '!I85</f>
        <v>5De ≤ V &lt; 20De</v>
      </c>
      <c r="B79" t="str">
        <f>'ГОСТ, табл.(А.52.3+В.52.1) '!J85</f>
        <v>De - диаметр трубы, V - высота канала</v>
      </c>
    </row>
    <row r="80" spans="1:2">
      <c r="A80" t="str">
        <f>'ГОСТ, табл.(А.52.3+В.52.1) '!I86</f>
        <v>V ≥ 20De</v>
      </c>
      <c r="B80" t="str">
        <f>'ГОСТ, табл.(А.52.3+В.52.1) '!J86</f>
        <v>De - диаметр трубы, V - высота канала</v>
      </c>
    </row>
    <row r="81" spans="1:2">
      <c r="A81" t="str">
        <f>'ГОСТ, табл.(А.52.3+В.52.1) '!I87</f>
        <v>V ≥ 20De</v>
      </c>
      <c r="B81" t="str">
        <f>'ГОСТ, табл.(А.52.3+В.52.1) '!J87</f>
        <v>De - диаметр трубы, V - высота канала</v>
      </c>
    </row>
    <row r="82" spans="1:2">
      <c r="A82" t="str">
        <f>'ГОСТ, табл.(А.52.3+В.52.1) '!I88</f>
        <v>-</v>
      </c>
      <c r="B82" t="str">
        <f>'ГОСТ, табл.(А.52.3+В.52.1) '!J88</f>
        <v>-</v>
      </c>
    </row>
    <row r="83" spans="1:2">
      <c r="A83" t="str">
        <f>'ГОСТ, табл.(А.52.3+В.52.1) '!I89</f>
        <v>-</v>
      </c>
      <c r="B83" t="str">
        <f>'ГОСТ, табл.(А.52.3+В.52.1) '!J89</f>
        <v>-</v>
      </c>
    </row>
    <row r="84" spans="1:2">
      <c r="A84" t="str">
        <f>'ГОСТ, табл.(А.52.3+В.52.1) '!I90</f>
        <v>-</v>
      </c>
      <c r="B84" t="str">
        <f>'ГОСТ, табл.(А.52.3+В.52.1) '!J90</f>
        <v>-</v>
      </c>
    </row>
    <row r="85" spans="1:2">
      <c r="A85" t="str">
        <f>'ГОСТ, табл.(А.52.3+В.52.1) '!I91</f>
        <v>-</v>
      </c>
      <c r="B85" t="str">
        <f>'ГОСТ, табл.(А.52.3+В.52.1) '!J91</f>
        <v>-</v>
      </c>
    </row>
    <row r="86" spans="1:2">
      <c r="A86" t="str">
        <f>'ГОСТ, табл.(А.52.3+В.52.1) '!I92</f>
        <v>-</v>
      </c>
      <c r="B86" t="str">
        <f>'ГОСТ, табл.(А.52.3+В.52.1) '!J92</f>
        <v>-</v>
      </c>
    </row>
    <row r="87" spans="1:2">
      <c r="A87" t="str">
        <f>'ГОСТ, табл.(А.52.3+В.52.1) '!I93</f>
        <v>-</v>
      </c>
      <c r="B87" t="str">
        <f>'ГОСТ, табл.(А.52.3+В.52.1) '!J93</f>
        <v>-</v>
      </c>
    </row>
    <row r="88" spans="1:2">
      <c r="A88" t="str">
        <f>'ГОСТ, табл.(А.52.3+В.52.1) '!I94</f>
        <v>-</v>
      </c>
      <c r="B88" t="str">
        <f>'ГОСТ, табл.(А.52.3+В.52.1) '!J94</f>
        <v>-</v>
      </c>
    </row>
    <row r="89" spans="1:2">
      <c r="A89" t="str">
        <f>'ГОСТ, табл.(А.52.3+В.52.1) '!I95</f>
        <v>-</v>
      </c>
      <c r="B89" t="str">
        <f>'ГОСТ, табл.(А.52.3+В.52.1) '!J95</f>
        <v>-</v>
      </c>
    </row>
    <row r="90" spans="1:2">
      <c r="A90" t="str">
        <f>'ГОСТ, табл.(А.52.3+В.52.1) '!I96</f>
        <v>-</v>
      </c>
      <c r="B90" t="str">
        <f>'ГОСТ, табл.(А.52.3+В.52.1) '!J96</f>
        <v>-</v>
      </c>
    </row>
    <row r="91" spans="1:2">
      <c r="A91" t="str">
        <f>'ГОСТ, табл.(А.52.3+В.52.1) '!I97</f>
        <v>-</v>
      </c>
      <c r="B91" t="str">
        <f>'ГОСТ, табл.(А.52.3+В.52.1) '!J97</f>
        <v>-</v>
      </c>
    </row>
    <row r="92" spans="1:2">
      <c r="A92" t="str">
        <f>'ГОСТ, табл.(А.52.3+В.52.1) '!I98</f>
        <v>-</v>
      </c>
      <c r="B92" t="str">
        <f>'ГОСТ, табл.(А.52.3+В.52.1) '!J98</f>
        <v>-</v>
      </c>
    </row>
    <row r="93" spans="1:2">
      <c r="A93" t="str">
        <f>'ГОСТ, табл.(А.52.3+В.52.1) '!I99</f>
        <v>-</v>
      </c>
      <c r="B93" t="str">
        <f>'ГОСТ, табл.(А.52.3+В.52.1) '!J99</f>
        <v>-</v>
      </c>
    </row>
    <row r="94" spans="1:2">
      <c r="A94" t="str">
        <f>'ГОСТ, табл.(А.52.3+В.52.1) '!I100</f>
        <v>без дополнительной механической защиты</v>
      </c>
      <c r="B94" t="str">
        <f>'ГОСТ, табл.(А.52.3+В.52.1) '!J100</f>
        <v>-</v>
      </c>
    </row>
    <row r="95" spans="1:2">
      <c r="A95" t="str">
        <f>'ГОСТ, табл.(А.52.3+В.52.1) '!I101</f>
        <v>без дополнительной механической защиты</v>
      </c>
      <c r="B95" t="str">
        <f>'ГОСТ, табл.(А.52.3+В.52.1) '!J101</f>
        <v>-</v>
      </c>
    </row>
    <row r="96" spans="1:2">
      <c r="A96" t="str">
        <f>'ГОСТ, табл.(А.52.3+В.52.1) '!I102</f>
        <v>с дополнительной механической защитой</v>
      </c>
      <c r="B96" t="str">
        <f>'ГОСТ, табл.(А.52.3+В.52.1) '!J102</f>
        <v>-</v>
      </c>
    </row>
    <row r="97" spans="1:2">
      <c r="A97" t="str">
        <f>'ГОСТ, табл.(А.52.3+В.52.1) '!I103</f>
        <v>с дополнительной механической защитой</v>
      </c>
      <c r="B97" t="str">
        <f>'ГОСТ, табл.(А.52.3+В.52.1) '!J103</f>
        <v>-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D9C4-BA62-46AA-AA8B-A937DD2CD38E}">
  <dimension ref="A1:BX4"/>
  <sheetViews>
    <sheetView workbookViewId="0">
      <selection activeCell="A2" sqref="A2:BX8"/>
    </sheetView>
  </sheetViews>
  <sheetFormatPr defaultRowHeight="15"/>
  <cols>
    <col min="1" max="1" width="69.7109375" style="90" bestFit="1" customWidth="1"/>
    <col min="2" max="2" width="67.42578125" style="90" bestFit="1" customWidth="1"/>
    <col min="3" max="3" width="78.7109375" style="90" bestFit="1" customWidth="1"/>
    <col min="4" max="4" width="62" style="90" bestFit="1" customWidth="1"/>
    <col min="5" max="5" width="48.85546875" style="90" bestFit="1" customWidth="1"/>
    <col min="6" max="6" width="63.42578125" style="90" bestFit="1" customWidth="1"/>
    <col min="7" max="7" width="50.42578125" style="90" bestFit="1" customWidth="1"/>
    <col min="8" max="8" width="54.140625" style="90" bestFit="1" customWidth="1"/>
    <col min="9" max="9" width="68.140625" style="90" bestFit="1" customWidth="1"/>
    <col min="10" max="10" width="61.7109375" style="90" bestFit="1" customWidth="1"/>
    <col min="11" max="11" width="48" style="90" bestFit="1" customWidth="1"/>
    <col min="12" max="12" width="116.28515625" style="90" bestFit="1" customWidth="1"/>
    <col min="13" max="13" width="64.42578125" style="90" bestFit="1" customWidth="1"/>
    <col min="14" max="14" width="47.7109375" style="90" bestFit="1" customWidth="1"/>
    <col min="15" max="15" width="54.7109375" style="90" bestFit="1" customWidth="1"/>
    <col min="16" max="16" width="60.7109375" style="90" bestFit="1" customWidth="1"/>
    <col min="17" max="17" width="46.85546875" style="90" bestFit="1" customWidth="1"/>
    <col min="18" max="18" width="75.5703125" style="90" bestFit="1" customWidth="1"/>
    <col min="19" max="19" width="67.140625" style="90" bestFit="1" customWidth="1"/>
    <col min="20" max="20" width="70.85546875" style="90" bestFit="1" customWidth="1"/>
    <col min="21" max="21" width="111.28515625" style="90" bestFit="1" customWidth="1"/>
    <col min="22" max="22" width="59" style="90" bestFit="1" customWidth="1"/>
    <col min="23" max="23" width="55.140625" style="90" bestFit="1" customWidth="1"/>
    <col min="24" max="24" width="79.140625" style="90" bestFit="1" customWidth="1"/>
    <col min="25" max="25" width="73.140625" style="90" bestFit="1" customWidth="1"/>
    <col min="26" max="26" width="68.5703125" style="90" bestFit="1" customWidth="1"/>
    <col min="27" max="27" width="78.42578125" style="90" bestFit="1" customWidth="1"/>
    <col min="28" max="28" width="71.7109375" style="90" bestFit="1" customWidth="1"/>
    <col min="29" max="29" width="63.28515625" style="90" bestFit="1" customWidth="1"/>
    <col min="30" max="30" width="67.140625" style="90" bestFit="1" customWidth="1"/>
    <col min="31" max="31" width="103" style="90" bestFit="1" customWidth="1"/>
    <col min="32" max="32" width="68.7109375" style="90" bestFit="1" customWidth="1"/>
    <col min="33" max="33" width="66.28515625" style="90" bestFit="1" customWidth="1"/>
    <col min="34" max="34" width="77.7109375" style="90" bestFit="1" customWidth="1"/>
    <col min="35" max="35" width="61" style="90" bestFit="1" customWidth="1"/>
    <col min="36" max="36" width="47.85546875" style="90" bestFit="1" customWidth="1"/>
    <col min="37" max="37" width="73.140625" style="90" bestFit="1" customWidth="1"/>
    <col min="38" max="38" width="49.28515625" style="90" bestFit="1" customWidth="1"/>
    <col min="39" max="39" width="53.140625" style="90" bestFit="1" customWidth="1"/>
    <col min="40" max="40" width="60.7109375" style="90" bestFit="1" customWidth="1"/>
    <col min="41" max="41" width="47" style="90" bestFit="1" customWidth="1"/>
    <col min="42" max="42" width="77.85546875" style="90" bestFit="1" customWidth="1"/>
    <col min="43" max="43" width="115.28515625" style="90" bestFit="1" customWidth="1"/>
    <col min="44" max="44" width="63.42578125" style="90" bestFit="1" customWidth="1"/>
    <col min="45" max="45" width="46.7109375" style="90" bestFit="1" customWidth="1"/>
    <col min="46" max="46" width="53.5703125" style="90" bestFit="1" customWidth="1"/>
    <col min="47" max="47" width="59.7109375" style="90" bestFit="1" customWidth="1"/>
    <col min="48" max="48" width="45.7109375" style="90" bestFit="1" customWidth="1"/>
    <col min="49" max="49" width="74.42578125" style="90" bestFit="1" customWidth="1"/>
    <col min="50" max="50" width="69.85546875" style="90" bestFit="1" customWidth="1"/>
    <col min="51" max="51" width="110.28515625" style="90" bestFit="1" customWidth="1"/>
    <col min="52" max="52" width="57.85546875" style="90" bestFit="1" customWidth="1"/>
    <col min="53" max="53" width="54" style="90" bestFit="1" customWidth="1"/>
    <col min="54" max="54" width="78.140625" style="90" bestFit="1" customWidth="1"/>
    <col min="55" max="55" width="72.140625" style="90" bestFit="1" customWidth="1"/>
    <col min="56" max="56" width="67.5703125" style="90" bestFit="1" customWidth="1"/>
    <col min="57" max="57" width="77.42578125" style="90" bestFit="1" customWidth="1"/>
    <col min="58" max="58" width="70.5703125" style="90" bestFit="1" customWidth="1"/>
    <col min="59" max="59" width="62.140625" style="90" bestFit="1" customWidth="1"/>
    <col min="60" max="60" width="66" style="90" bestFit="1" customWidth="1"/>
    <col min="61" max="61" width="89.42578125" style="90" bestFit="1" customWidth="1"/>
    <col min="62" max="62" width="48.140625" style="90" bestFit="1" customWidth="1"/>
    <col min="63" max="63" width="47.140625" style="90" bestFit="1" customWidth="1"/>
    <col min="64" max="64" width="33.28515625" style="90" bestFit="1" customWidth="1"/>
    <col min="65" max="65" width="64.28515625" style="90" bestFit="1" customWidth="1"/>
    <col min="66" max="66" width="81.42578125" style="90" bestFit="1" customWidth="1"/>
    <col min="67" max="68" width="49.7109375" style="90" bestFit="1" customWidth="1"/>
    <col min="69" max="69" width="40.42578125" style="90" bestFit="1" customWidth="1"/>
    <col min="70" max="70" width="64.5703125" style="90" bestFit="1" customWidth="1"/>
    <col min="71" max="71" width="58.42578125" style="90" bestFit="1" customWidth="1"/>
    <col min="72" max="72" width="53.85546875" style="90" bestFit="1" customWidth="1"/>
    <col min="73" max="73" width="36.140625" style="90" bestFit="1" customWidth="1"/>
    <col min="74" max="74" width="57" style="90" bestFit="1" customWidth="1"/>
    <col min="75" max="75" width="48.5703125" style="90" bestFit="1" customWidth="1"/>
    <col min="76" max="76" width="52.42578125" style="90" bestFit="1" customWidth="1"/>
    <col min="77" max="16384" width="9.140625" style="90"/>
  </cols>
  <sheetData>
    <row r="1" spans="1:76" s="91" customFormat="1">
      <c r="A1" s="95">
        <v>29</v>
      </c>
      <c r="B1" s="95">
        <v>30</v>
      </c>
      <c r="C1" s="95">
        <v>32</v>
      </c>
      <c r="D1" s="95">
        <v>37</v>
      </c>
      <c r="E1" s="95">
        <v>39</v>
      </c>
      <c r="F1" s="95">
        <v>26</v>
      </c>
      <c r="G1" s="95">
        <v>23.34</v>
      </c>
      <c r="H1" s="95">
        <v>25</v>
      </c>
      <c r="I1" s="95">
        <v>27</v>
      </c>
      <c r="J1" s="95">
        <v>13</v>
      </c>
      <c r="K1" s="95">
        <v>10</v>
      </c>
      <c r="L1" s="95">
        <v>84</v>
      </c>
      <c r="M1" s="95">
        <v>7</v>
      </c>
      <c r="N1" s="95">
        <v>18</v>
      </c>
      <c r="O1" s="95">
        <v>21</v>
      </c>
      <c r="P1" s="95">
        <v>65.67</v>
      </c>
      <c r="Q1" s="95">
        <v>69.709999999999994</v>
      </c>
      <c r="R1" s="95">
        <v>43.45</v>
      </c>
      <c r="S1" s="95">
        <v>88</v>
      </c>
      <c r="T1" s="95">
        <v>4</v>
      </c>
      <c r="U1" s="95">
        <v>86</v>
      </c>
      <c r="V1" s="95">
        <v>95.97</v>
      </c>
      <c r="W1" s="95">
        <v>74</v>
      </c>
      <c r="X1" s="95">
        <v>77</v>
      </c>
      <c r="Y1" s="95">
        <v>55.57</v>
      </c>
      <c r="Z1" s="95">
        <v>61.63</v>
      </c>
      <c r="AA1" s="95">
        <v>92</v>
      </c>
      <c r="AB1" s="95">
        <v>49.51</v>
      </c>
      <c r="AC1" s="95">
        <v>3</v>
      </c>
      <c r="AD1" s="95">
        <v>91</v>
      </c>
      <c r="AE1" s="95">
        <v>79.81</v>
      </c>
      <c r="AF1" s="95">
        <v>28</v>
      </c>
      <c r="AG1" s="95">
        <v>31</v>
      </c>
      <c r="AH1" s="95">
        <v>33</v>
      </c>
      <c r="AI1" s="95">
        <v>38</v>
      </c>
      <c r="AJ1" s="95">
        <v>40</v>
      </c>
      <c r="AK1" s="95">
        <v>22.36</v>
      </c>
      <c r="AL1" s="95">
        <v>35</v>
      </c>
      <c r="AM1" s="95">
        <v>24</v>
      </c>
      <c r="AN1" s="95">
        <v>12</v>
      </c>
      <c r="AO1" s="95">
        <v>9</v>
      </c>
      <c r="AP1" s="95">
        <v>15</v>
      </c>
      <c r="AQ1" s="95">
        <v>83</v>
      </c>
      <c r="AR1" s="95">
        <v>6</v>
      </c>
      <c r="AS1" s="95">
        <v>17</v>
      </c>
      <c r="AT1" s="95">
        <v>20</v>
      </c>
      <c r="AU1" s="95">
        <v>64.66</v>
      </c>
      <c r="AV1" s="95" t="s">
        <v>414</v>
      </c>
      <c r="AW1" s="95" t="s">
        <v>415</v>
      </c>
      <c r="AX1" s="95">
        <v>85</v>
      </c>
      <c r="AY1" s="95">
        <v>87</v>
      </c>
      <c r="AZ1" s="95" t="s">
        <v>416</v>
      </c>
      <c r="BA1" s="95">
        <v>73</v>
      </c>
      <c r="BB1" s="95">
        <v>76</v>
      </c>
      <c r="BC1" s="95" t="s">
        <v>417</v>
      </c>
      <c r="BD1" s="95" t="s">
        <v>418</v>
      </c>
      <c r="BE1" s="95">
        <v>93</v>
      </c>
      <c r="BF1" s="95" t="s">
        <v>419</v>
      </c>
      <c r="BG1" s="95">
        <v>2</v>
      </c>
      <c r="BH1" s="95">
        <v>90</v>
      </c>
      <c r="BI1" s="95" t="s">
        <v>420</v>
      </c>
      <c r="BJ1" s="95">
        <v>41</v>
      </c>
      <c r="BK1" s="95">
        <v>11</v>
      </c>
      <c r="BL1" s="95">
        <v>8</v>
      </c>
      <c r="BM1" s="95">
        <v>14</v>
      </c>
      <c r="BN1" s="95">
        <v>82</v>
      </c>
      <c r="BO1" s="95">
        <v>16</v>
      </c>
      <c r="BP1" s="96">
        <v>5</v>
      </c>
      <c r="BQ1" s="95">
        <v>72</v>
      </c>
      <c r="BR1" s="95">
        <v>75</v>
      </c>
      <c r="BS1" s="95" t="s">
        <v>421</v>
      </c>
      <c r="BT1" s="95" t="s">
        <v>422</v>
      </c>
      <c r="BU1" s="95">
        <v>19</v>
      </c>
      <c r="BV1" s="95" t="s">
        <v>423</v>
      </c>
      <c r="BW1" s="95">
        <v>1</v>
      </c>
      <c r="BX1" s="95">
        <v>89</v>
      </c>
    </row>
    <row r="2" spans="1:76">
      <c r="A2" s="94" t="s">
        <v>339</v>
      </c>
      <c r="B2" s="94" t="s">
        <v>341</v>
      </c>
      <c r="C2" s="94" t="s">
        <v>342</v>
      </c>
      <c r="D2" s="94" t="s">
        <v>343</v>
      </c>
      <c r="E2" s="94" t="s">
        <v>344</v>
      </c>
      <c r="F2" s="94" t="s">
        <v>345</v>
      </c>
      <c r="G2" s="94" t="s">
        <v>346</v>
      </c>
      <c r="H2" s="94" t="s">
        <v>347</v>
      </c>
      <c r="I2" s="94" t="s">
        <v>348</v>
      </c>
      <c r="J2" s="94" t="s">
        <v>349</v>
      </c>
      <c r="K2" s="94" t="s">
        <v>350</v>
      </c>
      <c r="L2" s="94" t="s">
        <v>351</v>
      </c>
      <c r="M2" s="94" t="s">
        <v>352</v>
      </c>
      <c r="N2" s="94" t="s">
        <v>353</v>
      </c>
      <c r="O2" s="94" t="s">
        <v>354</v>
      </c>
      <c r="P2" s="94" t="s">
        <v>355</v>
      </c>
      <c r="Q2" s="94" t="s">
        <v>356</v>
      </c>
      <c r="R2" s="94" t="s">
        <v>357</v>
      </c>
      <c r="S2" s="94" t="s">
        <v>358</v>
      </c>
      <c r="T2" s="94" t="s">
        <v>359</v>
      </c>
      <c r="U2" s="94" t="s">
        <v>360</v>
      </c>
      <c r="V2" s="94" t="s">
        <v>361</v>
      </c>
      <c r="W2" s="94" t="s">
        <v>362</v>
      </c>
      <c r="X2" s="94" t="s">
        <v>363</v>
      </c>
      <c r="Y2" s="94" t="s">
        <v>364</v>
      </c>
      <c r="Z2" s="94" t="s">
        <v>365</v>
      </c>
      <c r="AA2" s="94" t="s">
        <v>366</v>
      </c>
      <c r="AB2" s="94" t="s">
        <v>367</v>
      </c>
      <c r="AC2" s="94" t="s">
        <v>368</v>
      </c>
      <c r="AD2" s="94" t="s">
        <v>369</v>
      </c>
      <c r="AE2" s="94" t="s">
        <v>370</v>
      </c>
      <c r="AF2" s="94" t="s">
        <v>371</v>
      </c>
      <c r="AG2" s="94" t="s">
        <v>372</v>
      </c>
      <c r="AH2" s="94" t="s">
        <v>373</v>
      </c>
      <c r="AI2" s="94" t="s">
        <v>374</v>
      </c>
      <c r="AJ2" s="94" t="s">
        <v>375</v>
      </c>
      <c r="AK2" s="94" t="s">
        <v>376</v>
      </c>
      <c r="AL2" s="94" t="s">
        <v>376</v>
      </c>
      <c r="AM2" s="94" t="s">
        <v>377</v>
      </c>
      <c r="AN2" s="94" t="s">
        <v>378</v>
      </c>
      <c r="AO2" s="94" t="s">
        <v>379</v>
      </c>
      <c r="AP2" s="94" t="s">
        <v>380</v>
      </c>
      <c r="AQ2" s="94" t="s">
        <v>381</v>
      </c>
      <c r="AR2" s="94" t="s">
        <v>382</v>
      </c>
      <c r="AS2" s="94" t="s">
        <v>383</v>
      </c>
      <c r="AT2" s="94" t="s">
        <v>384</v>
      </c>
      <c r="AU2" s="94" t="s">
        <v>385</v>
      </c>
      <c r="AV2" s="94" t="s">
        <v>386</v>
      </c>
      <c r="AW2" s="94" t="s">
        <v>387</v>
      </c>
      <c r="AX2" s="94" t="s">
        <v>388</v>
      </c>
      <c r="AY2" s="94" t="s">
        <v>389</v>
      </c>
      <c r="AZ2" s="94" t="s">
        <v>390</v>
      </c>
      <c r="BA2" s="94" t="s">
        <v>391</v>
      </c>
      <c r="BB2" s="94" t="s">
        <v>392</v>
      </c>
      <c r="BC2" s="94" t="s">
        <v>393</v>
      </c>
      <c r="BD2" s="94" t="s">
        <v>394</v>
      </c>
      <c r="BE2" s="94" t="s">
        <v>395</v>
      </c>
      <c r="BF2" s="94" t="s">
        <v>396</v>
      </c>
      <c r="BG2" s="94" t="s">
        <v>397</v>
      </c>
      <c r="BH2" s="94" t="s">
        <v>398</v>
      </c>
      <c r="BI2" s="94" t="s">
        <v>399</v>
      </c>
      <c r="BJ2" s="94" t="s">
        <v>400</v>
      </c>
      <c r="BK2" s="94" t="s">
        <v>401</v>
      </c>
      <c r="BL2" s="94" t="s">
        <v>402</v>
      </c>
      <c r="BM2" s="94" t="s">
        <v>403</v>
      </c>
      <c r="BN2" s="94" t="s">
        <v>404</v>
      </c>
      <c r="BO2" s="94" t="s">
        <v>405</v>
      </c>
      <c r="BP2" s="94" t="s">
        <v>405</v>
      </c>
      <c r="BQ2" s="94" t="s">
        <v>406</v>
      </c>
      <c r="BR2" s="94" t="s">
        <v>407</v>
      </c>
      <c r="BS2" s="94" t="s">
        <v>408</v>
      </c>
      <c r="BT2" s="94" t="s">
        <v>409</v>
      </c>
      <c r="BU2" s="94" t="s">
        <v>410</v>
      </c>
      <c r="BV2" s="94" t="s">
        <v>411</v>
      </c>
      <c r="BW2" s="94" t="s">
        <v>412</v>
      </c>
      <c r="BX2" s="94" t="s">
        <v>413</v>
      </c>
    </row>
    <row r="3" spans="1:76">
      <c r="A3" s="94" t="s">
        <v>17</v>
      </c>
      <c r="B3" s="94" t="s">
        <v>17</v>
      </c>
      <c r="C3" s="94" t="s">
        <v>17</v>
      </c>
      <c r="D3" s="94" t="s">
        <v>17</v>
      </c>
      <c r="E3" s="94" t="s">
        <v>17</v>
      </c>
      <c r="F3" s="94" t="s">
        <v>17</v>
      </c>
      <c r="G3" s="94" t="s">
        <v>76</v>
      </c>
      <c r="H3" s="94" t="s">
        <v>17</v>
      </c>
      <c r="I3" s="94" t="s">
        <v>17</v>
      </c>
      <c r="J3" s="94" t="s">
        <v>17</v>
      </c>
      <c r="K3" s="94" t="s">
        <v>17</v>
      </c>
      <c r="L3" s="94" t="s">
        <v>17</v>
      </c>
      <c r="M3" s="94" t="s">
        <v>76</v>
      </c>
      <c r="N3" s="94" t="s">
        <v>17</v>
      </c>
      <c r="O3" s="94" t="s">
        <v>17</v>
      </c>
      <c r="P3" s="94" t="s">
        <v>142</v>
      </c>
      <c r="Q3" s="94" t="s">
        <v>142</v>
      </c>
      <c r="R3" s="94" t="s">
        <v>142</v>
      </c>
      <c r="S3" s="94" t="s">
        <v>17</v>
      </c>
      <c r="T3" s="94" t="s">
        <v>17</v>
      </c>
      <c r="U3" s="94" t="s">
        <v>17</v>
      </c>
      <c r="V3" s="94" t="s">
        <v>222</v>
      </c>
      <c r="W3" s="94" t="s">
        <v>17</v>
      </c>
      <c r="X3" s="94" t="s">
        <v>17</v>
      </c>
      <c r="Y3" s="94" t="s">
        <v>149</v>
      </c>
      <c r="Z3" s="94" t="s">
        <v>146</v>
      </c>
      <c r="AA3" s="94" t="s">
        <v>17</v>
      </c>
      <c r="AB3" s="94" t="s">
        <v>149</v>
      </c>
      <c r="AC3" s="94" t="s">
        <v>17</v>
      </c>
      <c r="AD3" s="94" t="s">
        <v>17</v>
      </c>
      <c r="AE3" s="94" t="s">
        <v>146</v>
      </c>
      <c r="AF3" s="94" t="s">
        <v>17</v>
      </c>
      <c r="AG3" s="94" t="s">
        <v>17</v>
      </c>
      <c r="AH3" s="94" t="s">
        <v>17</v>
      </c>
      <c r="AI3" s="94" t="s">
        <v>17</v>
      </c>
      <c r="AJ3" s="94" t="s">
        <v>17</v>
      </c>
      <c r="AK3" s="94" t="s">
        <v>76</v>
      </c>
      <c r="AL3" s="94" t="s">
        <v>128</v>
      </c>
      <c r="AM3" s="94" t="s">
        <v>17</v>
      </c>
      <c r="AN3" s="94" t="s">
        <v>17</v>
      </c>
      <c r="AO3" s="94" t="s">
        <v>17</v>
      </c>
      <c r="AP3" s="94" t="s">
        <v>17</v>
      </c>
      <c r="AQ3" s="94" t="s">
        <v>17</v>
      </c>
      <c r="AR3" s="94" t="s">
        <v>76</v>
      </c>
      <c r="AS3" s="94" t="s">
        <v>17</v>
      </c>
      <c r="AT3" s="94" t="s">
        <v>17</v>
      </c>
      <c r="AU3" s="94" t="s">
        <v>142</v>
      </c>
      <c r="AV3" s="94" t="s">
        <v>142</v>
      </c>
      <c r="AW3" s="94" t="s">
        <v>142</v>
      </c>
      <c r="AX3" s="94" t="s">
        <v>17</v>
      </c>
      <c r="AY3" s="94" t="s">
        <v>17</v>
      </c>
      <c r="AZ3" s="94" t="s">
        <v>222</v>
      </c>
      <c r="BA3" s="94" t="s">
        <v>17</v>
      </c>
      <c r="BB3" s="94" t="s">
        <v>17</v>
      </c>
      <c r="BC3" s="94" t="s">
        <v>149</v>
      </c>
      <c r="BD3" s="94" t="s">
        <v>146</v>
      </c>
      <c r="BE3" s="94" t="s">
        <v>17</v>
      </c>
      <c r="BF3" s="94" t="s">
        <v>149</v>
      </c>
      <c r="BG3" s="94" t="s">
        <v>17</v>
      </c>
      <c r="BH3" s="94" t="s">
        <v>17</v>
      </c>
      <c r="BI3" s="94" t="s">
        <v>146</v>
      </c>
      <c r="BJ3" s="94" t="s">
        <v>17</v>
      </c>
      <c r="BK3" s="94" t="s">
        <v>17</v>
      </c>
      <c r="BL3" s="94" t="s">
        <v>17</v>
      </c>
      <c r="BM3" s="94" t="s">
        <v>17</v>
      </c>
      <c r="BN3" s="94" t="s">
        <v>17</v>
      </c>
      <c r="BO3" s="94" t="s">
        <v>17</v>
      </c>
      <c r="BP3" s="94" t="s">
        <v>76</v>
      </c>
      <c r="BQ3" s="94" t="s">
        <v>17</v>
      </c>
      <c r="BR3" s="94" t="s">
        <v>17</v>
      </c>
      <c r="BS3" s="94" t="s">
        <v>149</v>
      </c>
      <c r="BT3" s="94" t="s">
        <v>142</v>
      </c>
      <c r="BU3" s="94" t="s">
        <v>17</v>
      </c>
      <c r="BV3" s="94" t="s">
        <v>149</v>
      </c>
      <c r="BW3" s="94" t="s">
        <v>17</v>
      </c>
      <c r="BX3" s="94" t="s">
        <v>17</v>
      </c>
    </row>
    <row r="4" spans="1:76">
      <c r="A4" s="94"/>
      <c r="B4" s="94"/>
      <c r="C4" s="94"/>
      <c r="D4" s="94"/>
      <c r="E4" s="94"/>
      <c r="F4" s="94"/>
      <c r="G4" s="94" t="s">
        <v>126</v>
      </c>
      <c r="H4" s="94"/>
      <c r="I4" s="94"/>
      <c r="J4" s="94"/>
      <c r="K4" s="94"/>
      <c r="L4" s="94"/>
      <c r="M4" s="94"/>
      <c r="N4" s="94"/>
      <c r="O4" s="94"/>
      <c r="P4" s="94" t="s">
        <v>169</v>
      </c>
      <c r="Q4" s="94" t="s">
        <v>169</v>
      </c>
      <c r="R4" s="94" t="s">
        <v>146</v>
      </c>
      <c r="S4" s="94"/>
      <c r="T4" s="94"/>
      <c r="U4" s="94"/>
      <c r="V4" s="94" t="s">
        <v>225</v>
      </c>
      <c r="W4" s="94"/>
      <c r="X4" s="94"/>
      <c r="Y4" s="94" t="s">
        <v>152</v>
      </c>
      <c r="Z4" s="94" t="s">
        <v>152</v>
      </c>
      <c r="AA4" s="94"/>
      <c r="AB4" s="94" t="s">
        <v>152</v>
      </c>
      <c r="AC4" s="94"/>
      <c r="AD4" s="94"/>
      <c r="AE4" s="94" t="s">
        <v>152</v>
      </c>
      <c r="AF4" s="94"/>
      <c r="AG4" s="94"/>
      <c r="AH4" s="94"/>
      <c r="AI4" s="94"/>
      <c r="AJ4" s="94"/>
      <c r="AK4" s="94" t="s">
        <v>131</v>
      </c>
      <c r="AL4" s="94"/>
      <c r="AM4" s="94"/>
      <c r="AN4" s="94"/>
      <c r="AO4" s="94"/>
      <c r="AP4" s="94"/>
      <c r="AQ4" s="94"/>
      <c r="AR4" s="94"/>
      <c r="AS4" s="94"/>
      <c r="AT4" s="94"/>
      <c r="AU4" s="94" t="s">
        <v>169</v>
      </c>
      <c r="AV4" s="94" t="s">
        <v>169</v>
      </c>
      <c r="AW4" s="94" t="s">
        <v>146</v>
      </c>
      <c r="AX4" s="94"/>
      <c r="AY4" s="94"/>
      <c r="AZ4" s="94" t="s">
        <v>225</v>
      </c>
      <c r="BA4" s="94"/>
      <c r="BB4" s="94"/>
      <c r="BC4" s="94" t="s">
        <v>152</v>
      </c>
      <c r="BD4" s="94" t="s">
        <v>152</v>
      </c>
      <c r="BE4" s="94"/>
      <c r="BF4" s="94" t="s">
        <v>152</v>
      </c>
      <c r="BG4" s="94"/>
      <c r="BH4" s="94"/>
      <c r="BI4" s="94" t="s">
        <v>152</v>
      </c>
      <c r="BJ4" s="94"/>
      <c r="BK4" s="94"/>
      <c r="BL4" s="94"/>
      <c r="BM4" s="94"/>
      <c r="BN4" s="94"/>
      <c r="BO4" s="94"/>
      <c r="BP4" s="94"/>
      <c r="BQ4" s="94"/>
      <c r="BR4" s="94"/>
      <c r="BS4" s="94" t="s">
        <v>152</v>
      </c>
      <c r="BT4" s="94" t="s">
        <v>169</v>
      </c>
      <c r="BU4" s="94"/>
      <c r="BV4" s="94" t="s">
        <v>152</v>
      </c>
      <c r="BW4" s="94"/>
      <c r="BX4" s="94"/>
    </row>
  </sheetData>
  <autoFilter ref="A1:BX1" xr:uid="{B2C6D9C4-BA62-46AA-AA8B-A937DD2CD38E}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F4F3C-F6CE-450C-8A65-A3D29CE2B29F}">
  <sheetPr codeName="Лист5"/>
  <dimension ref="A1:J21"/>
  <sheetViews>
    <sheetView topLeftCell="A4" workbookViewId="0">
      <selection activeCell="B39" sqref="B39:B40"/>
    </sheetView>
  </sheetViews>
  <sheetFormatPr defaultRowHeight="15"/>
  <cols>
    <col min="2" max="2" width="57.5703125" customWidth="1"/>
    <col min="3" max="3" width="12.5703125" customWidth="1"/>
    <col min="8" max="8" width="15" customWidth="1"/>
  </cols>
  <sheetData>
    <row r="1" spans="1:10">
      <c r="A1" s="47" t="str" cm="1">
        <f t="array" ref="A1:A10">_xlfn.UNIQUE(Таблица1[Способ определения допустимой токовой нагрузки])</f>
        <v>A1</v>
      </c>
      <c r="B1" t="str" cm="1">
        <f t="array" ref="B1:B8">TRANSPOSE('ГОСТ, табл.(А.52.3+В.52.1) '!N2:U2)</f>
        <v>Термопласт (PVC) - 70℃ пров.</v>
      </c>
      <c r="C1" s="47" t="s">
        <v>287</v>
      </c>
      <c r="D1" s="48" t="s">
        <v>322</v>
      </c>
      <c r="E1" s="49">
        <v>1.5</v>
      </c>
      <c r="F1" s="49" t="s">
        <v>43</v>
      </c>
      <c r="G1" s="49">
        <v>380</v>
      </c>
      <c r="H1" s="50" t="s">
        <v>329</v>
      </c>
      <c r="I1" s="49">
        <v>25</v>
      </c>
      <c r="J1" s="49" t="s">
        <v>325</v>
      </c>
    </row>
    <row r="2" spans="1:10">
      <c r="A2" s="47" t="str">
        <v>A2</v>
      </c>
      <c r="B2" t="str">
        <v>Термопласт (PVC) - 70℃ пров.</v>
      </c>
      <c r="C2" s="47" t="s">
        <v>328</v>
      </c>
      <c r="D2" s="48" t="s">
        <v>323</v>
      </c>
      <c r="E2" s="49">
        <v>2.5</v>
      </c>
      <c r="F2" s="49" t="s">
        <v>316</v>
      </c>
      <c r="G2" s="49">
        <v>220</v>
      </c>
      <c r="H2" s="50" t="s">
        <v>330</v>
      </c>
      <c r="I2" s="49">
        <v>40</v>
      </c>
      <c r="J2" s="49" t="s">
        <v>326</v>
      </c>
    </row>
    <row r="3" spans="1:10">
      <c r="A3" s="47" t="str">
        <v>B1</v>
      </c>
      <c r="B3" t="str">
        <v>Реактопласт (XLPE/EPR) - 90℃ пров.</v>
      </c>
      <c r="E3" s="49">
        <v>4</v>
      </c>
      <c r="F3" s="49" t="s">
        <v>324</v>
      </c>
      <c r="I3" s="49">
        <v>63</v>
      </c>
      <c r="J3" s="49" t="s">
        <v>327</v>
      </c>
    </row>
    <row r="4" spans="1:10">
      <c r="A4" s="47" t="str">
        <v>B2</v>
      </c>
      <c r="B4" t="str">
        <v>Реактопласт (XLPE/EPR) - 90℃ пров.</v>
      </c>
      <c r="E4" s="49">
        <v>6</v>
      </c>
      <c r="F4" s="49" t="s">
        <v>42</v>
      </c>
      <c r="I4" s="49">
        <v>100</v>
      </c>
    </row>
    <row r="5" spans="1:10">
      <c r="A5" s="47" t="str">
        <v>C</v>
      </c>
      <c r="B5" t="str">
        <v>Мин. (обол. PVC или голая доп.прик.) - 70℃ обол.</v>
      </c>
      <c r="E5" s="49">
        <v>10</v>
      </c>
      <c r="I5" s="49">
        <v>160</v>
      </c>
    </row>
    <row r="6" spans="1:10">
      <c r="A6" s="47" t="str">
        <v>E</v>
      </c>
      <c r="B6" t="str">
        <v>Мин. (обол. PVC или голая доп.прик.) - 70℃ обол.</v>
      </c>
      <c r="E6" s="49">
        <v>16</v>
      </c>
      <c r="I6" s="49">
        <v>180</v>
      </c>
    </row>
    <row r="7" spans="1:10">
      <c r="A7" s="47" t="str">
        <v>F</v>
      </c>
      <c r="B7" t="str">
        <v>Мин. (голая) - 105℃ обол.</v>
      </c>
      <c r="E7" s="49">
        <v>25</v>
      </c>
      <c r="I7" s="49">
        <v>250</v>
      </c>
    </row>
    <row r="8" spans="1:10">
      <c r="A8" s="47" t="str">
        <v>G</v>
      </c>
      <c r="B8" t="str">
        <v>Мин. (голая) - 105℃ обол.</v>
      </c>
      <c r="E8" s="49">
        <v>35</v>
      </c>
      <c r="I8" s="49">
        <v>320</v>
      </c>
    </row>
    <row r="9" spans="1:10">
      <c r="A9" s="47" t="str">
        <v>D1</v>
      </c>
      <c r="E9" s="49">
        <v>50</v>
      </c>
      <c r="I9" s="49">
        <v>400</v>
      </c>
    </row>
    <row r="10" spans="1:10">
      <c r="A10" s="47" t="str">
        <v>D2</v>
      </c>
      <c r="E10" s="49">
        <v>70</v>
      </c>
      <c r="I10" s="49">
        <v>560</v>
      </c>
    </row>
    <row r="11" spans="1:10">
      <c r="E11" s="49">
        <v>95</v>
      </c>
      <c r="I11" s="49">
        <v>630</v>
      </c>
    </row>
    <row r="12" spans="1:10">
      <c r="B12" s="47" t="str" cm="1">
        <f t="array" ref="B12:B15">_xlfn.UNIQUE(_xlfn.ANCHORARRAY(B1))</f>
        <v>Термопласт (PVC) - 70℃ пров.</v>
      </c>
      <c r="E12" s="49">
        <v>120</v>
      </c>
      <c r="I12" s="49">
        <v>750</v>
      </c>
    </row>
    <row r="13" spans="1:10">
      <c r="B13" s="47" t="str">
        <v>Реактопласт (XLPE/EPR) - 90℃ пров.</v>
      </c>
      <c r="E13" s="49">
        <v>150</v>
      </c>
      <c r="I13" s="49">
        <v>1000</v>
      </c>
    </row>
    <row r="14" spans="1:10">
      <c r="B14" s="47" t="str">
        <v>Мин. (обол. PVC или голая доп.прик.) - 70℃ обол.</v>
      </c>
      <c r="E14" s="49">
        <v>185</v>
      </c>
      <c r="I14" s="49">
        <v>1250</v>
      </c>
    </row>
    <row r="15" spans="1:10">
      <c r="B15" s="47" t="str">
        <v>Мин. (голая) - 105℃ обол.</v>
      </c>
      <c r="E15" s="49">
        <v>240</v>
      </c>
      <c r="I15" s="49">
        <v>1600</v>
      </c>
    </row>
    <row r="16" spans="1:10">
      <c r="E16" s="49">
        <v>300</v>
      </c>
      <c r="I16" s="49">
        <v>2500</v>
      </c>
    </row>
    <row r="17" spans="5:5">
      <c r="E17" s="49">
        <v>400</v>
      </c>
    </row>
    <row r="18" spans="5:5">
      <c r="E18" s="49">
        <v>500</v>
      </c>
    </row>
    <row r="19" spans="5:5">
      <c r="E19" s="49">
        <v>630</v>
      </c>
    </row>
    <row r="20" spans="5:5">
      <c r="E20" s="49">
        <v>800</v>
      </c>
    </row>
    <row r="21" spans="5:5">
      <c r="E21" s="49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5356-4CEB-4D52-AFE6-92F1D83B2870}">
  <dimension ref="A1:BZ75"/>
  <sheetViews>
    <sheetView topLeftCell="B1" workbookViewId="0">
      <selection activeCell="C13" sqref="C13:N13"/>
    </sheetView>
  </sheetViews>
  <sheetFormatPr defaultRowHeight="15"/>
  <cols>
    <col min="1" max="1" width="135.85546875" customWidth="1"/>
    <col min="3" max="3" width="69.7109375" bestFit="1" customWidth="1"/>
    <col min="4" max="4" width="67.42578125" bestFit="1" customWidth="1"/>
    <col min="5" max="5" width="78.7109375" bestFit="1" customWidth="1"/>
    <col min="6" max="6" width="62" bestFit="1" customWidth="1"/>
    <col min="7" max="7" width="48.85546875" bestFit="1" customWidth="1"/>
    <col min="8" max="8" width="63.42578125" bestFit="1" customWidth="1"/>
    <col min="9" max="9" width="50.42578125" bestFit="1" customWidth="1"/>
    <col min="10" max="10" width="54.140625" bestFit="1" customWidth="1"/>
    <col min="11" max="11" width="68.140625" bestFit="1" customWidth="1"/>
    <col min="12" max="12" width="61.7109375" bestFit="1" customWidth="1"/>
    <col min="13" max="13" width="48" bestFit="1" customWidth="1"/>
    <col min="14" max="14" width="116.28515625" bestFit="1" customWidth="1"/>
    <col min="15" max="15" width="64.42578125" bestFit="1" customWidth="1"/>
    <col min="16" max="16" width="47.7109375" bestFit="1" customWidth="1"/>
    <col min="17" max="17" width="54.7109375" bestFit="1" customWidth="1"/>
    <col min="18" max="18" width="60.7109375" bestFit="1" customWidth="1"/>
    <col min="19" max="19" width="46.85546875" bestFit="1" customWidth="1"/>
    <col min="20" max="20" width="75.5703125" bestFit="1" customWidth="1"/>
    <col min="21" max="21" width="67.140625" bestFit="1" customWidth="1"/>
    <col min="22" max="22" width="70.85546875" bestFit="1" customWidth="1"/>
    <col min="23" max="23" width="111.28515625" bestFit="1" customWidth="1"/>
    <col min="24" max="24" width="59" bestFit="1" customWidth="1"/>
    <col min="25" max="25" width="55.140625" bestFit="1" customWidth="1"/>
    <col min="26" max="26" width="79.140625" bestFit="1" customWidth="1"/>
    <col min="27" max="27" width="73.140625" bestFit="1" customWidth="1"/>
    <col min="28" max="28" width="68.5703125" bestFit="1" customWidth="1"/>
    <col min="29" max="29" width="78.42578125" bestFit="1" customWidth="1"/>
    <col min="30" max="30" width="71.7109375" bestFit="1" customWidth="1"/>
    <col min="31" max="31" width="63.28515625" bestFit="1" customWidth="1"/>
    <col min="32" max="32" width="67.140625" bestFit="1" customWidth="1"/>
    <col min="33" max="33" width="103" bestFit="1" customWidth="1"/>
    <col min="34" max="34" width="68.7109375" bestFit="1" customWidth="1"/>
    <col min="35" max="35" width="66.28515625" bestFit="1" customWidth="1"/>
    <col min="36" max="36" width="77.7109375" bestFit="1" customWidth="1"/>
    <col min="37" max="37" width="61" bestFit="1" customWidth="1"/>
    <col min="38" max="38" width="47.85546875" bestFit="1" customWidth="1"/>
    <col min="39" max="39" width="73.140625" bestFit="1" customWidth="1"/>
    <col min="40" max="40" width="49.28515625" bestFit="1" customWidth="1"/>
    <col min="41" max="41" width="53.140625" bestFit="1" customWidth="1"/>
    <col min="42" max="42" width="60.7109375" bestFit="1" customWidth="1"/>
    <col min="43" max="43" width="47" bestFit="1" customWidth="1"/>
    <col min="44" max="44" width="77.85546875" bestFit="1" customWidth="1"/>
    <col min="45" max="45" width="115.28515625" bestFit="1" customWidth="1"/>
    <col min="46" max="46" width="63.42578125" bestFit="1" customWidth="1"/>
    <col min="47" max="47" width="46.7109375" bestFit="1" customWidth="1"/>
    <col min="48" max="48" width="53.5703125" bestFit="1" customWidth="1"/>
    <col min="49" max="49" width="59.7109375" bestFit="1" customWidth="1"/>
    <col min="50" max="50" width="45.7109375" bestFit="1" customWidth="1"/>
    <col min="51" max="51" width="74.42578125" bestFit="1" customWidth="1"/>
    <col min="52" max="52" width="69.85546875" bestFit="1" customWidth="1"/>
    <col min="53" max="53" width="110.28515625" bestFit="1" customWidth="1"/>
    <col min="54" max="54" width="57.85546875" bestFit="1" customWidth="1"/>
    <col min="55" max="55" width="54" bestFit="1" customWidth="1"/>
    <col min="56" max="56" width="78.140625" bestFit="1" customWidth="1"/>
    <col min="57" max="57" width="72.140625" bestFit="1" customWidth="1"/>
    <col min="58" max="58" width="67.5703125" bestFit="1" customWidth="1"/>
    <col min="59" max="59" width="77.42578125" bestFit="1" customWidth="1"/>
    <col min="60" max="60" width="70.5703125" bestFit="1" customWidth="1"/>
    <col min="61" max="61" width="62.140625" bestFit="1" customWidth="1"/>
    <col min="62" max="62" width="66" bestFit="1" customWidth="1"/>
    <col min="63" max="63" width="89.42578125" bestFit="1" customWidth="1"/>
    <col min="64" max="64" width="48.140625" bestFit="1" customWidth="1"/>
    <col min="65" max="65" width="47.140625" bestFit="1" customWidth="1"/>
    <col min="66" max="66" width="33.28515625" bestFit="1" customWidth="1"/>
    <col min="67" max="67" width="64.28515625" bestFit="1" customWidth="1"/>
    <col min="68" max="68" width="81.42578125" bestFit="1" customWidth="1"/>
    <col min="69" max="70" width="49.7109375" bestFit="1" customWidth="1"/>
    <col min="71" max="71" width="40.42578125" bestFit="1" customWidth="1"/>
    <col min="72" max="72" width="64.5703125" bestFit="1" customWidth="1"/>
    <col min="73" max="73" width="58.42578125" bestFit="1" customWidth="1"/>
    <col min="74" max="74" width="53.85546875" bestFit="1" customWidth="1"/>
    <col min="75" max="75" width="36.140625" bestFit="1" customWidth="1"/>
    <col min="76" max="76" width="57" bestFit="1" customWidth="1"/>
    <col min="77" max="77" width="48.5703125" bestFit="1" customWidth="1"/>
    <col min="78" max="78" width="52.42578125" bestFit="1" customWidth="1"/>
  </cols>
  <sheetData>
    <row r="1" spans="1:78">
      <c r="A1" s="92" t="s">
        <v>336</v>
      </c>
      <c r="C1" s="97" t="s">
        <v>339</v>
      </c>
      <c r="D1" s="97" t="s">
        <v>341</v>
      </c>
      <c r="E1" s="97" t="s">
        <v>342</v>
      </c>
      <c r="F1" s="97" t="s">
        <v>343</v>
      </c>
      <c r="G1" s="97" t="s">
        <v>344</v>
      </c>
      <c r="H1" s="97" t="s">
        <v>345</v>
      </c>
      <c r="I1" s="97" t="s">
        <v>346</v>
      </c>
      <c r="J1" s="97" t="s">
        <v>347</v>
      </c>
      <c r="K1" s="97" t="s">
        <v>348</v>
      </c>
      <c r="L1" s="97" t="s">
        <v>349</v>
      </c>
      <c r="M1" s="97" t="s">
        <v>350</v>
      </c>
      <c r="N1" s="97" t="s">
        <v>351</v>
      </c>
      <c r="O1" s="97" t="s">
        <v>352</v>
      </c>
      <c r="P1" s="97" t="s">
        <v>353</v>
      </c>
      <c r="Q1" s="97" t="s">
        <v>354</v>
      </c>
      <c r="R1" s="97" t="s">
        <v>355</v>
      </c>
      <c r="S1" s="97" t="s">
        <v>356</v>
      </c>
      <c r="T1" s="97" t="s">
        <v>357</v>
      </c>
      <c r="U1" s="97" t="s">
        <v>358</v>
      </c>
      <c r="V1" s="97" t="s">
        <v>359</v>
      </c>
      <c r="W1" s="97" t="s">
        <v>360</v>
      </c>
      <c r="X1" s="97" t="s">
        <v>361</v>
      </c>
      <c r="Y1" s="97" t="s">
        <v>362</v>
      </c>
      <c r="Z1" s="97" t="s">
        <v>363</v>
      </c>
      <c r="AA1" s="97" t="s">
        <v>364</v>
      </c>
      <c r="AB1" s="97" t="s">
        <v>365</v>
      </c>
      <c r="AC1" s="97" t="s">
        <v>366</v>
      </c>
      <c r="AD1" s="97" t="s">
        <v>367</v>
      </c>
      <c r="AE1" s="97" t="s">
        <v>368</v>
      </c>
      <c r="AF1" s="97" t="s">
        <v>369</v>
      </c>
      <c r="AG1" s="97" t="s">
        <v>370</v>
      </c>
      <c r="AH1" s="97" t="s">
        <v>371</v>
      </c>
      <c r="AI1" s="97" t="s">
        <v>372</v>
      </c>
      <c r="AJ1" s="97" t="s">
        <v>373</v>
      </c>
      <c r="AK1" s="97" t="s">
        <v>374</v>
      </c>
      <c r="AL1" s="97" t="s">
        <v>375</v>
      </c>
      <c r="AM1" s="97" t="s">
        <v>376</v>
      </c>
      <c r="AN1" s="97" t="s">
        <v>376</v>
      </c>
      <c r="AO1" s="97" t="s">
        <v>377</v>
      </c>
      <c r="AP1" s="97" t="s">
        <v>378</v>
      </c>
      <c r="AQ1" s="97" t="s">
        <v>379</v>
      </c>
      <c r="AR1" s="97" t="s">
        <v>380</v>
      </c>
      <c r="AS1" s="97" t="s">
        <v>381</v>
      </c>
      <c r="AT1" s="97" t="s">
        <v>382</v>
      </c>
      <c r="AU1" s="97" t="s">
        <v>383</v>
      </c>
      <c r="AV1" s="97" t="s">
        <v>384</v>
      </c>
      <c r="AW1" s="97" t="s">
        <v>385</v>
      </c>
      <c r="AX1" s="97" t="s">
        <v>386</v>
      </c>
      <c r="AY1" s="97" t="s">
        <v>387</v>
      </c>
      <c r="AZ1" s="97" t="s">
        <v>388</v>
      </c>
      <c r="BA1" s="97" t="s">
        <v>389</v>
      </c>
      <c r="BB1" s="97" t="s">
        <v>390</v>
      </c>
      <c r="BC1" s="97" t="s">
        <v>391</v>
      </c>
      <c r="BD1" s="97" t="s">
        <v>392</v>
      </c>
      <c r="BE1" s="97" t="s">
        <v>393</v>
      </c>
      <c r="BF1" s="97" t="s">
        <v>394</v>
      </c>
      <c r="BG1" s="97" t="s">
        <v>395</v>
      </c>
      <c r="BH1" s="97" t="s">
        <v>396</v>
      </c>
      <c r="BI1" s="97" t="s">
        <v>397</v>
      </c>
      <c r="BJ1" s="97" t="s">
        <v>398</v>
      </c>
      <c r="BK1" s="97" t="s">
        <v>399</v>
      </c>
      <c r="BL1" s="97" t="s">
        <v>400</v>
      </c>
      <c r="BM1" s="97" t="s">
        <v>401</v>
      </c>
      <c r="BN1" s="97" t="s">
        <v>402</v>
      </c>
      <c r="BO1" s="97" t="s">
        <v>403</v>
      </c>
      <c r="BP1" s="97" t="s">
        <v>404</v>
      </c>
      <c r="BQ1" s="97" t="s">
        <v>405</v>
      </c>
      <c r="BR1" s="97" t="s">
        <v>405</v>
      </c>
      <c r="BS1" s="97" t="s">
        <v>406</v>
      </c>
      <c r="BT1" s="97" t="s">
        <v>407</v>
      </c>
      <c r="BU1" s="97" t="s">
        <v>408</v>
      </c>
      <c r="BV1" s="97" t="s">
        <v>409</v>
      </c>
      <c r="BW1" s="97" t="s">
        <v>410</v>
      </c>
      <c r="BX1" s="97" t="s">
        <v>411</v>
      </c>
      <c r="BY1" s="97" t="s">
        <v>412</v>
      </c>
      <c r="BZ1" s="97" t="s">
        <v>413</v>
      </c>
    </row>
    <row r="2" spans="1:78">
      <c r="A2" t="str">
        <f>'ГОСТ, табл.(А.52.3+В.52.1) '!L111</f>
        <v>проводскрытов трубев термоизолирующих стенах</v>
      </c>
      <c r="C2" s="98" t="s">
        <v>17</v>
      </c>
      <c r="D2" s="98" t="s">
        <v>17</v>
      </c>
      <c r="E2" s="98" t="s">
        <v>17</v>
      </c>
      <c r="F2" s="98" t="s">
        <v>17</v>
      </c>
      <c r="G2" s="98" t="s">
        <v>17</v>
      </c>
      <c r="H2" s="98" t="s">
        <v>17</v>
      </c>
      <c r="I2" s="98" t="s">
        <v>76</v>
      </c>
      <c r="J2" s="98" t="s">
        <v>17</v>
      </c>
      <c r="K2" s="98" t="s">
        <v>17</v>
      </c>
      <c r="L2" s="98" t="s">
        <v>17</v>
      </c>
      <c r="M2" s="98" t="s">
        <v>17</v>
      </c>
      <c r="N2" s="98" t="s">
        <v>17</v>
      </c>
      <c r="O2" s="98" t="s">
        <v>76</v>
      </c>
      <c r="P2" s="98" t="s">
        <v>17</v>
      </c>
      <c r="Q2" s="98" t="s">
        <v>17</v>
      </c>
      <c r="R2" s="98" t="s">
        <v>142</v>
      </c>
      <c r="S2" s="98" t="s">
        <v>142</v>
      </c>
      <c r="T2" s="98" t="s">
        <v>142</v>
      </c>
      <c r="U2" s="98" t="s">
        <v>17</v>
      </c>
      <c r="V2" s="98" t="s">
        <v>17</v>
      </c>
      <c r="W2" s="98" t="s">
        <v>17</v>
      </c>
      <c r="X2" s="98" t="s">
        <v>222</v>
      </c>
      <c r="Y2" s="98" t="s">
        <v>17</v>
      </c>
      <c r="Z2" s="98" t="s">
        <v>17</v>
      </c>
      <c r="AA2" s="98" t="s">
        <v>149</v>
      </c>
      <c r="AB2" s="98" t="s">
        <v>146</v>
      </c>
      <c r="AC2" s="98" t="s">
        <v>17</v>
      </c>
      <c r="AD2" s="98" t="s">
        <v>149</v>
      </c>
      <c r="AE2" s="98" t="s">
        <v>17</v>
      </c>
      <c r="AF2" s="98" t="s">
        <v>17</v>
      </c>
      <c r="AG2" s="98" t="s">
        <v>146</v>
      </c>
      <c r="AH2" s="98" t="s">
        <v>17</v>
      </c>
      <c r="AI2" s="98" t="s">
        <v>17</v>
      </c>
      <c r="AJ2" s="98" t="s">
        <v>17</v>
      </c>
      <c r="AK2" s="98" t="s">
        <v>17</v>
      </c>
      <c r="AL2" s="98" t="s">
        <v>17</v>
      </c>
      <c r="AM2" s="98" t="s">
        <v>76</v>
      </c>
      <c r="AN2" s="98" t="s">
        <v>128</v>
      </c>
      <c r="AO2" s="98" t="s">
        <v>17</v>
      </c>
      <c r="AP2" s="98" t="s">
        <v>17</v>
      </c>
      <c r="AQ2" s="98" t="s">
        <v>17</v>
      </c>
      <c r="AR2" s="98" t="s">
        <v>17</v>
      </c>
      <c r="AS2" s="98" t="s">
        <v>17</v>
      </c>
      <c r="AT2" s="98" t="s">
        <v>76</v>
      </c>
      <c r="AU2" s="98" t="s">
        <v>17</v>
      </c>
      <c r="AV2" s="98" t="s">
        <v>17</v>
      </c>
      <c r="AW2" s="98" t="s">
        <v>142</v>
      </c>
      <c r="AX2" s="98" t="s">
        <v>142</v>
      </c>
      <c r="AY2" s="98" t="s">
        <v>142</v>
      </c>
      <c r="AZ2" s="98" t="s">
        <v>17</v>
      </c>
      <c r="BA2" s="98" t="s">
        <v>17</v>
      </c>
      <c r="BB2" s="98" t="s">
        <v>222</v>
      </c>
      <c r="BC2" s="98" t="s">
        <v>17</v>
      </c>
      <c r="BD2" s="98" t="s">
        <v>17</v>
      </c>
      <c r="BE2" s="98" t="s">
        <v>149</v>
      </c>
      <c r="BF2" s="98" t="s">
        <v>146</v>
      </c>
      <c r="BG2" s="98" t="s">
        <v>17</v>
      </c>
      <c r="BH2" s="98" t="s">
        <v>149</v>
      </c>
      <c r="BI2" s="98" t="s">
        <v>17</v>
      </c>
      <c r="BJ2" s="98" t="s">
        <v>17</v>
      </c>
      <c r="BK2" s="98" t="s">
        <v>146</v>
      </c>
      <c r="BL2" s="98" t="s">
        <v>17</v>
      </c>
      <c r="BM2" s="98" t="s">
        <v>17</v>
      </c>
      <c r="BN2" s="98" t="s">
        <v>17</v>
      </c>
      <c r="BO2" s="98" t="s">
        <v>17</v>
      </c>
      <c r="BP2" s="98" t="s">
        <v>17</v>
      </c>
      <c r="BQ2" s="98" t="s">
        <v>17</v>
      </c>
      <c r="BR2" s="98" t="s">
        <v>76</v>
      </c>
      <c r="BS2" s="98" t="s">
        <v>17</v>
      </c>
      <c r="BT2" s="98" t="s">
        <v>17</v>
      </c>
      <c r="BU2" s="98" t="s">
        <v>149</v>
      </c>
      <c r="BV2" s="98" t="s">
        <v>142</v>
      </c>
      <c r="BW2" s="98" t="s">
        <v>17</v>
      </c>
      <c r="BX2" s="98" t="s">
        <v>149</v>
      </c>
      <c r="BY2" s="98" t="s">
        <v>17</v>
      </c>
      <c r="BZ2" s="98" t="s">
        <v>17</v>
      </c>
    </row>
    <row r="3" spans="1:78">
      <c r="A3" t="str">
        <f>'ГОСТ, табл.(А.52.3+В.52.1) '!L112</f>
        <v>кабель одножильныйскрытов трубев термоизолирующих стенах</v>
      </c>
      <c r="C3" s="98" t="s">
        <v>17</v>
      </c>
      <c r="D3" s="98" t="s">
        <v>17</v>
      </c>
      <c r="E3" s="98" t="s">
        <v>17</v>
      </c>
      <c r="F3" s="98" t="s">
        <v>17</v>
      </c>
      <c r="G3" s="98" t="s">
        <v>17</v>
      </c>
      <c r="H3" s="98" t="s">
        <v>17</v>
      </c>
      <c r="I3" s="98" t="s">
        <v>126</v>
      </c>
      <c r="J3" s="98" t="s">
        <v>17</v>
      </c>
      <c r="K3" s="98" t="s">
        <v>17</v>
      </c>
      <c r="L3" s="98" t="s">
        <v>17</v>
      </c>
      <c r="M3" s="98" t="s">
        <v>17</v>
      </c>
      <c r="N3" s="98" t="s">
        <v>17</v>
      </c>
      <c r="O3" s="98" t="s">
        <v>17</v>
      </c>
      <c r="P3" s="98" t="s">
        <v>17</v>
      </c>
      <c r="Q3" s="98" t="s">
        <v>17</v>
      </c>
      <c r="R3" s="98" t="s">
        <v>169</v>
      </c>
      <c r="S3" s="98" t="s">
        <v>169</v>
      </c>
      <c r="T3" s="98" t="s">
        <v>146</v>
      </c>
      <c r="U3" s="98" t="s">
        <v>17</v>
      </c>
      <c r="V3" s="98" t="s">
        <v>17</v>
      </c>
      <c r="W3" s="98" t="s">
        <v>17</v>
      </c>
      <c r="X3" s="98" t="s">
        <v>17</v>
      </c>
      <c r="Y3" s="98" t="s">
        <v>17</v>
      </c>
      <c r="Z3" s="98" t="s">
        <v>17</v>
      </c>
      <c r="AA3" s="98" t="s">
        <v>17</v>
      </c>
      <c r="AB3" s="98" t="s">
        <v>17</v>
      </c>
      <c r="AC3" s="98" t="s">
        <v>17</v>
      </c>
      <c r="AD3" s="98" t="s">
        <v>152</v>
      </c>
      <c r="AE3" s="98" t="s">
        <v>17</v>
      </c>
      <c r="AF3" s="98" t="s">
        <v>17</v>
      </c>
      <c r="AG3" s="98" t="s">
        <v>17</v>
      </c>
      <c r="AH3" s="98" t="s">
        <v>17</v>
      </c>
      <c r="AI3" s="98" t="s">
        <v>17</v>
      </c>
      <c r="AJ3" s="98" t="s">
        <v>17</v>
      </c>
      <c r="AK3" s="98" t="s">
        <v>17</v>
      </c>
      <c r="AL3" s="98" t="s">
        <v>17</v>
      </c>
      <c r="AM3" s="98" t="s">
        <v>17</v>
      </c>
      <c r="AN3" s="98" t="s">
        <v>17</v>
      </c>
      <c r="AO3" s="98" t="s">
        <v>17</v>
      </c>
      <c r="AP3" s="98" t="s">
        <v>17</v>
      </c>
      <c r="AQ3" s="98" t="s">
        <v>17</v>
      </c>
      <c r="AR3" s="98" t="s">
        <v>17</v>
      </c>
      <c r="AS3" s="98" t="s">
        <v>17</v>
      </c>
      <c r="AT3" s="98" t="s">
        <v>17</v>
      </c>
      <c r="AU3" s="98" t="s">
        <v>17</v>
      </c>
      <c r="AV3" s="98" t="s">
        <v>17</v>
      </c>
      <c r="AW3" s="98" t="s">
        <v>169</v>
      </c>
      <c r="AX3" s="98" t="s">
        <v>169</v>
      </c>
      <c r="AY3" s="98" t="s">
        <v>146</v>
      </c>
      <c r="AZ3" s="98" t="s">
        <v>17</v>
      </c>
      <c r="BA3" s="98" t="s">
        <v>17</v>
      </c>
      <c r="BB3" s="98" t="s">
        <v>17</v>
      </c>
      <c r="BC3" s="98" t="s">
        <v>17</v>
      </c>
      <c r="BD3" s="98" t="s">
        <v>17</v>
      </c>
      <c r="BE3" s="98" t="s">
        <v>152</v>
      </c>
      <c r="BF3" s="98" t="s">
        <v>152</v>
      </c>
      <c r="BG3" s="98" t="s">
        <v>17</v>
      </c>
      <c r="BH3" s="98" t="s">
        <v>152</v>
      </c>
      <c r="BI3" s="98" t="s">
        <v>17</v>
      </c>
      <c r="BJ3" s="98" t="s">
        <v>17</v>
      </c>
      <c r="BK3" s="98" t="s">
        <v>152</v>
      </c>
      <c r="BL3" s="98" t="s">
        <v>17</v>
      </c>
      <c r="BM3" s="98" t="s">
        <v>17</v>
      </c>
      <c r="BN3" s="98" t="s">
        <v>17</v>
      </c>
      <c r="BO3" s="98" t="s">
        <v>17</v>
      </c>
      <c r="BP3" s="98" t="s">
        <v>17</v>
      </c>
      <c r="BQ3" s="98" t="s">
        <v>17</v>
      </c>
      <c r="BR3" s="98" t="s">
        <v>17</v>
      </c>
      <c r="BS3" s="98" t="s">
        <v>17</v>
      </c>
      <c r="BT3" s="98" t="s">
        <v>17</v>
      </c>
      <c r="BU3" s="98" t="s">
        <v>152</v>
      </c>
      <c r="BV3" s="98" t="s">
        <v>169</v>
      </c>
      <c r="BW3" s="98" t="s">
        <v>17</v>
      </c>
      <c r="BX3" s="98" t="s">
        <v>152</v>
      </c>
      <c r="BY3" s="98" t="s">
        <v>17</v>
      </c>
      <c r="BZ3" s="98" t="s">
        <v>17</v>
      </c>
    </row>
    <row r="4" spans="1:78">
      <c r="A4" t="str">
        <f>'ГОСТ, табл.(А.52.3+В.52.1) '!L113</f>
        <v>кабель многожильныйскрытов трубев термоизолирующих стенах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</row>
    <row r="5" spans="1:78">
      <c r="A5" t="str">
        <f>'ГОСТ, табл.(А.52.3+В.52.1) '!L114</f>
        <v>кабель многожильныйскрытобез защитызамоноличено в кладке (бетоне)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</row>
    <row r="6" spans="1:78">
      <c r="A6" t="str">
        <f>'ГОСТ, табл.(А.52.3+В.52.1) '!L115</f>
        <v>проводоткрытов трубепо стенам или поверхностям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</row>
    <row r="7" spans="1:78">
      <c r="A7" t="str">
        <f>'ГОСТ, табл.(А.52.3+В.52.1) '!L116</f>
        <v>кабель одножильныйоткрытов трубепо стенам или поверхностям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</row>
    <row r="8" spans="1:78">
      <c r="A8" t="str">
        <f>'ГОСТ, табл.(А.52.3+В.52.1) '!L117</f>
        <v>кабель многожильныйоткрытов трубепо стенам или поверхностям</v>
      </c>
    </row>
    <row r="9" spans="1:78">
      <c r="A9" t="str">
        <f>'ГОСТ, табл.(А.52.3+В.52.1) '!L118</f>
        <v>проводоткрытов коробепо стенам</v>
      </c>
    </row>
    <row r="10" spans="1:78">
      <c r="A10" t="str">
        <f>'ГОСТ, табл.(А.52.3+В.52.1) '!L119</f>
        <v>кабель одножильныйоткрытов коробепо стенам</v>
      </c>
    </row>
    <row r="11" spans="1:78">
      <c r="A11" t="str">
        <f>'ГОСТ, табл.(А.52.3+В.52.1) '!L120</f>
        <v>кабель многожильныйоткрытов коробепо стенам</v>
      </c>
    </row>
    <row r="12" spans="1:78">
      <c r="A12" t="str">
        <f>'ГОСТ, табл.(А.52.3+В.52.1) '!L121</f>
        <v>проводоткрытов коробев подвешенных коробах</v>
      </c>
    </row>
    <row r="13" spans="1:78" ht="25.5">
      <c r="A13" t="str">
        <f>'ГОСТ, табл.(А.52.3+В.52.1) '!L122</f>
        <v>кабель одножильныйоткрытов коробев подвешенных коробах</v>
      </c>
      <c r="C13" s="103" t="s">
        <v>17</v>
      </c>
      <c r="D13" s="100" t="s">
        <v>76</v>
      </c>
      <c r="E13" s="99" t="s">
        <v>126</v>
      </c>
      <c r="F13" s="100" t="s">
        <v>128</v>
      </c>
      <c r="G13" s="99" t="s">
        <v>131</v>
      </c>
      <c r="H13" s="99" t="s">
        <v>142</v>
      </c>
      <c r="I13" s="99" t="s">
        <v>146</v>
      </c>
      <c r="J13" s="99" t="s">
        <v>149</v>
      </c>
      <c r="K13" s="100" t="s">
        <v>152</v>
      </c>
      <c r="L13" s="100" t="s">
        <v>169</v>
      </c>
      <c r="M13" s="99" t="s">
        <v>222</v>
      </c>
      <c r="N13" s="99" t="s">
        <v>225</v>
      </c>
    </row>
    <row r="14" spans="1:78" ht="25.5">
      <c r="A14" t="str">
        <f>'ГОСТ, табл.(А.52.3+В.52.1) '!L123</f>
        <v>кабель многожильныйоткрытов коробев подвешенных коробах</v>
      </c>
      <c r="C14" s="102" t="s">
        <v>17</v>
      </c>
      <c r="D14" s="101" t="s">
        <v>77</v>
      </c>
      <c r="E14" s="101" t="s">
        <v>105</v>
      </c>
      <c r="F14" s="101" t="s">
        <v>105</v>
      </c>
      <c r="G14" s="101" t="s">
        <v>105</v>
      </c>
      <c r="H14" s="101" t="s">
        <v>143</v>
      </c>
      <c r="I14" s="101" t="s">
        <v>143</v>
      </c>
      <c r="J14" s="101" t="s">
        <v>150</v>
      </c>
      <c r="K14" s="101" t="s">
        <v>150</v>
      </c>
      <c r="L14" s="101" t="s">
        <v>167</v>
      </c>
      <c r="M14" s="101" t="s">
        <v>17</v>
      </c>
      <c r="N14" s="101" t="s">
        <v>17</v>
      </c>
    </row>
    <row r="15" spans="1:78">
      <c r="A15" t="str">
        <f>'ГОСТ, табл.(А.52.3+В.52.1) '!L124</f>
        <v>проводоткрытов молдинге (плинтусе)по стенам или поверхностям</v>
      </c>
      <c r="C15" s="102"/>
      <c r="D15" s="93"/>
      <c r="E15" s="102"/>
      <c r="F15" s="102"/>
      <c r="G15" s="102"/>
      <c r="H15" s="101" t="s">
        <v>167</v>
      </c>
      <c r="I15" s="101" t="s">
        <v>171</v>
      </c>
      <c r="J15" s="102"/>
      <c r="K15" s="101" t="s">
        <v>167</v>
      </c>
      <c r="L15" s="101" t="s">
        <v>180</v>
      </c>
      <c r="M15" s="102"/>
      <c r="N15" s="102"/>
    </row>
    <row r="16" spans="1:78">
      <c r="A16" t="str">
        <f>'ГОСТ, табл.(А.52.3+В.52.1) '!L125</f>
        <v>кабель одножильныйоткрытов молдинге (плинтусе)по стенам или поверхностям</v>
      </c>
      <c r="C16" s="102"/>
      <c r="D16" s="93"/>
      <c r="E16" s="102"/>
      <c r="F16" s="102"/>
      <c r="G16" s="102"/>
      <c r="H16" s="101" t="s">
        <v>177</v>
      </c>
      <c r="I16" s="101" t="s">
        <v>198</v>
      </c>
      <c r="J16" s="102"/>
      <c r="K16" s="101" t="s">
        <v>198</v>
      </c>
      <c r="L16" s="102"/>
      <c r="M16" s="102"/>
      <c r="N16" s="102"/>
    </row>
    <row r="17" spans="1:1">
      <c r="A17" t="str">
        <f>'ГОСТ, табл.(А.52.3+В.52.1) '!L126</f>
        <v>кабель одножильныйскрытобез защитыв балках</v>
      </c>
    </row>
    <row r="18" spans="1:1">
      <c r="A18" t="str">
        <f>'ГОСТ, табл.(А.52.3+В.52.1) '!L127</f>
        <v>кабель многожильныйскрытобез защитыв балках</v>
      </c>
    </row>
    <row r="19" spans="1:1">
      <c r="A19" t="str">
        <f>'ГОСТ, табл.(А.52.3+В.52.1) '!L128</f>
        <v>проводскрытов трубев оконной раме</v>
      </c>
    </row>
    <row r="20" spans="1:1">
      <c r="A20" t="str">
        <f>'ГОСТ, табл.(А.52.3+В.52.1) '!L129</f>
        <v>кабель одножильныйскрытобез защитыв оконной раме</v>
      </c>
    </row>
    <row r="21" spans="1:1">
      <c r="A21" t="str">
        <f>'ГОСТ, табл.(А.52.3+В.52.1) '!L130</f>
        <v>кабель многожильныйскрытобез защитыв оконной раме</v>
      </c>
    </row>
    <row r="22" spans="1:1">
      <c r="A22" t="str">
        <f>'ГОСТ, табл.(А.52.3+В.52.1) '!L131</f>
        <v>кабель одножильныйоткрытобез защитыпо стенам</v>
      </c>
    </row>
    <row r="23" spans="1:1">
      <c r="A23" t="str">
        <f>'ГОСТ, табл.(А.52.3+В.52.1) '!L132</f>
        <v>кабель многожильныйоткрытобез защитыпо стенам</v>
      </c>
    </row>
    <row r="24" spans="1:1">
      <c r="A24" t="str">
        <f>'ГОСТ, табл.(А.52.3+В.52.1) '!L133</f>
        <v>кабель одножильныйоткрытобез защитыпод потолком</v>
      </c>
    </row>
    <row r="25" spans="1:1">
      <c r="A25" t="str">
        <f>'ГОСТ, табл.(А.52.3+В.52.1) '!L134</f>
        <v>кабель многожильныйоткрытобез защитыпод потолком</v>
      </c>
    </row>
    <row r="26" spans="1:1">
      <c r="A26" t="str">
        <f>'ГОСТ, табл.(А.52.3+В.52.1) '!L135</f>
        <v>кабель многожильныйоткрытобез защитына удалении от потолка</v>
      </c>
    </row>
    <row r="27" spans="1:1">
      <c r="A27" t="str">
        <f>'ГОСТ, табл.(А.52.3+В.52.1) '!L136</f>
        <v>кабель многожильныйоткрытобез защитыподключение оборудования</v>
      </c>
    </row>
    <row r="28" spans="1:1">
      <c r="A28" t="str">
        <f>'ГОСТ, табл.(А.52.3+В.52.1) '!L137</f>
        <v>кабель одножильныйоткрытобез защитына лотке неперфорированном</v>
      </c>
    </row>
    <row r="29" spans="1:1">
      <c r="A29" t="str">
        <f>'ГОСТ, табл.(А.52.3+В.52.1) '!L138</f>
        <v>кабель многожильныйоткрытобез защитына лотке неперфорированном</v>
      </c>
    </row>
    <row r="30" spans="1:1">
      <c r="A30" t="str">
        <f>'ГОСТ, табл.(А.52.3+В.52.1) '!L139</f>
        <v>кабель многожильныйоткрытобез защитына лотке перфорированном</v>
      </c>
    </row>
    <row r="31" spans="1:1">
      <c r="A31" t="str">
        <f>'ГОСТ, табл.(А.52.3+В.52.1) '!L140</f>
        <v>кабель одножильныйоткрытобез защитына лотке перфорированном</v>
      </c>
    </row>
    <row r="32" spans="1:1">
      <c r="A32" t="str">
        <f>'ГОСТ, табл.(А.52.3+В.52.1) '!L141</f>
        <v>кабель многожильныйоткрытобез защитына лотке проволочном или кронштейне</v>
      </c>
    </row>
    <row r="33" spans="1:1">
      <c r="A33" t="str">
        <f>'ГОСТ, табл.(А.52.3+В.52.1) '!L142</f>
        <v>кабель одножильныйоткрытобез защитына лотке проволочном или кронштейне</v>
      </c>
    </row>
    <row r="34" spans="1:1">
      <c r="A34" t="str">
        <f>'ГОСТ, табл.(А.52.3+В.52.1) '!L143</f>
        <v>кабель многожильныйоткрытобез защитына лотоке лестничном</v>
      </c>
    </row>
    <row r="35" spans="1:1">
      <c r="A35" t="str">
        <f>'ГОСТ, табл.(А.52.3+В.52.1) '!L144</f>
        <v>кабель одножильныйоткрытобез защитына лотоке лестничном</v>
      </c>
    </row>
    <row r="36" spans="1:1">
      <c r="A36" t="str">
        <f>'ГОСТ, табл.(А.52.3+В.52.1) '!L145</f>
        <v>кабель многожильныйоткрытобез защитына тросе</v>
      </c>
    </row>
    <row r="37" spans="1:1">
      <c r="A37" t="str">
        <f>'ГОСТ, табл.(А.52.3+В.52.1) '!L146</f>
        <v>кабель одножильныйоткрытобез защитына тросе</v>
      </c>
    </row>
    <row r="38" spans="1:1">
      <c r="A38" t="str">
        <f>'ГОСТ, табл.(А.52.3+В.52.1) '!L147</f>
        <v>проводоткрытобез защитыпровода на изоляторах</v>
      </c>
    </row>
    <row r="39" spans="1:1">
      <c r="A39" t="str">
        <f>'ГОСТ, табл.(А.52.3+В.52.1) '!L148</f>
        <v>кабель одножильныйскрытобез защитыв пустотах строительных конструкций</v>
      </c>
    </row>
    <row r="40" spans="1:1">
      <c r="A40" t="str">
        <f>'ГОСТ, табл.(А.52.3+В.52.1) '!L149</f>
        <v>кабель многожильныйскрытобез защитыв пустотах строительных конструкций</v>
      </c>
    </row>
    <row r="41" spans="1:1">
      <c r="A41" t="str">
        <f>'ГОСТ, табл.(А.52.3+В.52.1) '!L150</f>
        <v>проводскрытов трубев пустотах строительных конструкций</v>
      </c>
    </row>
    <row r="42" spans="1:1">
      <c r="A42" t="str">
        <f>'ГОСТ, табл.(А.52.3+В.52.1) '!L151</f>
        <v>кабель одножильныйскрытов трубев пустотах строительных конструкций</v>
      </c>
    </row>
    <row r="43" spans="1:1">
      <c r="A43" t="str">
        <f>'ГОСТ, табл.(А.52.3+В.52.1) '!L152</f>
        <v>кабель многожильныйскрытов трубев пустотах строительных конструкций</v>
      </c>
    </row>
    <row r="44" spans="1:1">
      <c r="A44" t="str">
        <f>'ГОСТ, табл.(А.52.3+В.52.1) '!L153</f>
        <v>проводскрытов коробев пустотах строительных конструкций</v>
      </c>
    </row>
    <row r="45" spans="1:1">
      <c r="A45" t="str">
        <f>'ГОСТ, табл.(А.52.3+В.52.1) '!L154</f>
        <v>кабель одножильныйскрытов коробев пустотах строительных конструкций</v>
      </c>
    </row>
    <row r="46" spans="1:1">
      <c r="A46" t="str">
        <f>'ГОСТ, табл.(А.52.3+В.52.1) '!L155</f>
        <v>кабель многожильныйскрытов коробев пустотах строительных конструкций</v>
      </c>
    </row>
    <row r="47" spans="1:1">
      <c r="A47" t="str">
        <f>'ГОСТ, табл.(А.52.3+В.52.1) '!L156</f>
        <v>проводскрытов коробезамоноличено в кладке (бетоне)</v>
      </c>
    </row>
    <row r="48" spans="1:1">
      <c r="A48" t="str">
        <f>'ГОСТ, табл.(А.52.3+В.52.1) '!L157</f>
        <v>кабель одножильныйскрытов коробезамоноличено в кладке (бетоне)</v>
      </c>
    </row>
    <row r="49" spans="1:1">
      <c r="A49" t="str">
        <f>'ГОСТ, табл.(А.52.3+В.52.1) '!L158</f>
        <v>кабель многожильныйскрытов коробезамоноличено в кладке (бетоне)</v>
      </c>
    </row>
    <row r="50" spans="1:1">
      <c r="A50" t="str">
        <f>'ГОСТ, табл.(А.52.3+В.52.1) '!L159</f>
        <v>кабель одножильныйскрытобез защитыв подвесных потолках</v>
      </c>
    </row>
    <row r="51" spans="1:1">
      <c r="A51" t="str">
        <f>'ГОСТ, табл.(А.52.3+В.52.1) '!L160</f>
        <v>кабель многожильныйскрытобез защитыв подвесных потолках</v>
      </c>
    </row>
    <row r="52" spans="1:1">
      <c r="A52" t="str">
        <f>'ГОСТ, табл.(А.52.3+В.52.1) '!L161</f>
        <v>кабель одножильныйскрытобез защитыв полах</v>
      </c>
    </row>
    <row r="53" spans="1:1">
      <c r="A53" t="str">
        <f>'ГОСТ, табл.(А.52.3+В.52.1) '!L162</f>
        <v>кабель многожильныйскрытобез защитыв полах</v>
      </c>
    </row>
    <row r="54" spans="1:1">
      <c r="A54" t="str">
        <f>'ГОСТ, табл.(А.52.3+В.52.1) '!L163</f>
        <v>проводскрытов кабельном каналев полах</v>
      </c>
    </row>
    <row r="55" spans="1:1">
      <c r="A55" t="str">
        <f>'ГОСТ, табл.(А.52.3+В.52.1) '!L164</f>
        <v>кабель одножильныйскрытов кабельном каналев полах</v>
      </c>
    </row>
    <row r="56" spans="1:1">
      <c r="A56" t="str">
        <f>'ГОСТ, табл.(А.52.3+В.52.1) '!L165</f>
        <v>кабель многожильныйскрытов кабельном каналев полах</v>
      </c>
    </row>
    <row r="57" spans="1:1">
      <c r="A57" t="str">
        <f>'ГОСТ, табл.(А.52.3+В.52.1) '!L166</f>
        <v>проводскрытов кабельном каналезамоноличено в кладке (бетоне)</v>
      </c>
    </row>
    <row r="58" spans="1:1">
      <c r="A58" t="str">
        <f>'ГОСТ, табл.(А.52.3+В.52.1) '!L167</f>
        <v>кабель одножильныйскрытов кабельном каналезамоноличено в кладке (бетоне)</v>
      </c>
    </row>
    <row r="59" spans="1:1">
      <c r="A59" t="str">
        <f>'ГОСТ, табл.(А.52.3+В.52.1) '!L168</f>
        <v>кабель многожильныйскрытов кабельном каналезамоноличено в кладке (бетоне)</v>
      </c>
    </row>
    <row r="60" spans="1:1">
      <c r="A60" t="str">
        <f>'ГОСТ, табл.(А.52.3+В.52.1) '!L169</f>
        <v>проводоткрыто в трубах в невентилируемых кабельных каналахпо стенам или поверхностям</v>
      </c>
    </row>
    <row r="61" spans="1:1">
      <c r="A61" t="str">
        <f>'ГОСТ, табл.(А.52.3+В.52.1) '!L170</f>
        <v>кабель одножильныйоткрыто в трубах в невентилируемых кабельных каналахпо стенам или поверхностям</v>
      </c>
    </row>
    <row r="62" spans="1:1">
      <c r="A62" t="str">
        <f>'ГОСТ, табл.(А.52.3+В.52.1) '!L171</f>
        <v>проводоткрытов трубах в открытых или в вентилируемых кабельных каналахв полах</v>
      </c>
    </row>
    <row r="63" spans="1:1">
      <c r="A63" t="str">
        <f>'ГОСТ, табл.(А.52.3+В.52.1) '!L172</f>
        <v>кабель одножильныйоткрытов трубах в открытых или в вентилируемых кабельных каналахпо стенам или поверхностям</v>
      </c>
    </row>
    <row r="64" spans="1:1">
      <c r="A64" t="str">
        <f>'ГОСТ, табл.(А.52.3+В.52.1) '!L173</f>
        <v>кабель многожильныйоткрытов трубах в открытых или в вентилируемых кабельных каналахпо стенам или поверхностям</v>
      </c>
    </row>
    <row r="65" spans="1:1">
      <c r="A65" t="str">
        <f>'ГОСТ, табл.(А.52.3+В.52.1) '!L174</f>
        <v>кабель одножильныйскрытобез защитызамоноличено в кладке (бетоне)</v>
      </c>
    </row>
    <row r="66" spans="1:1">
      <c r="A66" t="str">
        <f>'ГОСТ, табл.(А.52.3+В.52.1) '!L175</f>
        <v>кабель многожильныйскрытобез защитызамоноличено в кладке (бетоне) с дополнительной механической защитой</v>
      </c>
    </row>
    <row r="67" spans="1:1">
      <c r="A67" t="str">
        <f>'ГОСТ, табл.(А.52.3+В.52.1) '!L176</f>
        <v>кабель одножильныйскрытобез защитызамоноличено в кладке (бетоне) с дополнительной механической защитой</v>
      </c>
    </row>
    <row r="68" spans="1:1">
      <c r="A68" t="str">
        <f>'ГОСТ, табл.(А.52.3+В.52.1) '!L177</f>
        <v>кабель многожильныйскрытобез защитыв термоизолирующих стенах</v>
      </c>
    </row>
    <row r="69" spans="1:1">
      <c r="A69" t="str">
        <f>'ГОСТ, табл.(А.52.3+В.52.1) '!L178</f>
        <v>проводскрытов трубезамоноличено в кладке (бетоне)</v>
      </c>
    </row>
    <row r="70" spans="1:1">
      <c r="A70" t="str">
        <f>'ГОСТ, табл.(А.52.3+В.52.1) '!L179</f>
        <v>кабель одножильныйскрытов трубезамоноличено в кладке (бетоне)</v>
      </c>
    </row>
    <row r="71" spans="1:1">
      <c r="A71" t="str">
        <f>'ГОСТ, табл.(А.52.3+В.52.1) '!L180</f>
        <v>кабель многожильныйскрытов трубезамоноличено в кладке (бетоне)</v>
      </c>
    </row>
    <row r="72" spans="1:1">
      <c r="A72" t="str">
        <f>'ГОСТ, табл.(А.52.3+В.52.1) '!L181</f>
        <v>кабель многожильныйскрытов трубе или специальном кабельном каналев земле</v>
      </c>
    </row>
    <row r="73" spans="1:1">
      <c r="A73" t="str">
        <f>'ГОСТ, табл.(А.52.3+В.52.1) '!L182</f>
        <v>кабель одножильныйскрытов трубе или специальном кабельном каналев земле</v>
      </c>
    </row>
    <row r="74" spans="1:1">
      <c r="A74" t="str">
        <f>'ГОСТ, табл.(А.52.3+В.52.1) '!L183</f>
        <v>кабель одножильныйскрытобронированные кабелив земле</v>
      </c>
    </row>
    <row r="75" spans="1:1">
      <c r="A75" t="str">
        <f>'ГОСТ, табл.(А.52.3+В.52.1) '!L184</f>
        <v>кабель многожильныйскрытобронированные кабелив земле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97D941-16BF-41A8-8BBD-4F9910D46D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85</vt:i4>
      </vt:variant>
    </vt:vector>
  </HeadingPairs>
  <TitlesOfParts>
    <vt:vector size="92" baseType="lpstr">
      <vt:lpstr>Расчет</vt:lpstr>
      <vt:lpstr>ГОСТ, табл.(А.52.3+В.52.1) </vt:lpstr>
      <vt:lpstr>Лист9</vt:lpstr>
      <vt:lpstr>Лист10</vt:lpstr>
      <vt:lpstr>Лист6</vt:lpstr>
      <vt:lpstr>Системный лист</vt:lpstr>
      <vt:lpstr>Лист7</vt:lpstr>
      <vt:lpstr>_1_5De__≤_V___20De</vt:lpstr>
      <vt:lpstr>_1_5De_≤_V___5De</vt:lpstr>
      <vt:lpstr>_5De_≤_V___20De</vt:lpstr>
      <vt:lpstr>_5De_≤_V___50De</vt:lpstr>
      <vt:lpstr>H___0_3De</vt:lpstr>
      <vt:lpstr>H___0_3De__интервал_между_кабелями_не_менее_одного_кабельного_диаметра</vt:lpstr>
      <vt:lpstr>H___0_3De__кабели_касаются_в_воздухе</vt:lpstr>
      <vt:lpstr>V_≥_20De</vt:lpstr>
      <vt:lpstr>без_дополнительной_механической_защиты</vt:lpstr>
      <vt:lpstr>кабель_многожильныйоткрытобез_защитына_лотке_неперфорированном</vt:lpstr>
      <vt:lpstr>кабель_многожильныйоткрытобез_защитына_лотке_перфорированном</vt:lpstr>
      <vt:lpstr>кабель_многожильныйоткрытобез_защитына_лотке_проволочном_или_кронштейне</vt:lpstr>
      <vt:lpstr>кабель_многожильныйоткрытобез_защитына_лотоке_лестничном</vt:lpstr>
      <vt:lpstr>кабель_многожильныйоткрытобез_защитына_тросе</vt:lpstr>
      <vt:lpstr>кабель_многожильныйоткрытобез_защитына_удалении_от_потолка</vt:lpstr>
      <vt:lpstr>кабель_многожильныйоткрытобез_защитыпо_стенам</vt:lpstr>
      <vt:lpstr>кабель_многожильныйоткрытобез_защитыпод_потолком</vt:lpstr>
      <vt:lpstr>кабель_многожильныйоткрытобез_защитыподключение_оборудования</vt:lpstr>
      <vt:lpstr>кабель_многожильныйоткрытов_коробев_подвешенных_коробах</vt:lpstr>
      <vt:lpstr>кабель_многожильныйоткрытов_коробепо_стенам</vt:lpstr>
      <vt:lpstr>кабель_многожильныйоткрытов_трубах_в_открытых_или_в_вентилируемых_кабельных_каналахпо_стенам_или_поверхностям</vt:lpstr>
      <vt:lpstr>кабель_многожильныйоткрытов_трубепо_стенам_или_поверхностям</vt:lpstr>
      <vt:lpstr>кабель_многожильныйскрытобез_защитыв_балках</vt:lpstr>
      <vt:lpstr>кабель_многожильныйскрытобез_защитыв_оконной_раме</vt:lpstr>
      <vt:lpstr>кабель_многожильныйскрытобез_защитыв_подвесных_потолках</vt:lpstr>
      <vt:lpstr>кабель_многожильныйскрытобез_защитыв_полах</vt:lpstr>
      <vt:lpstr>кабель_многожильныйскрытобез_защитыв_пустотах_строительных_конструкций</vt:lpstr>
      <vt:lpstr>кабель_многожильныйскрытобез_защитыв_термоизолирующих_стенах</vt:lpstr>
      <vt:lpstr>кабель_многожильныйскрытобез_защитызамоноличено_в_кладке__бетоне</vt:lpstr>
      <vt:lpstr>кабель_многожильныйскрытобез_защитызамоноличено_в_кладке__бетоне__с_дополнительной_механической_защитой</vt:lpstr>
      <vt:lpstr>кабель_многожильныйскрытобронированные_кабелив_земле</vt:lpstr>
      <vt:lpstr>кабель_многожильныйскрытов_кабельном_каналев_полах</vt:lpstr>
      <vt:lpstr>кабель_многожильныйскрытов_кабельном_каналезамоноличено_в_кладке__бетоне</vt:lpstr>
      <vt:lpstr>кабель_многожильныйскрытов_коробев_пустотах_строительных_конструкций</vt:lpstr>
      <vt:lpstr>кабель_многожильныйскрытов_коробезамоноличено_в_кладке__бетоне</vt:lpstr>
      <vt:lpstr>кабель_многожильныйскрытов_трубе_или_специальном_кабельном_каналев_земле</vt:lpstr>
      <vt:lpstr>кабель_многожильныйскрытов_трубев_пустотах_строительных_конструкций</vt:lpstr>
      <vt:lpstr>кабель_многожильныйскрытов_трубев_термоизолирующих_стенах</vt:lpstr>
      <vt:lpstr>кабель_многожильныйскрытов_трубезамоноличено_в_кладке__бетоне</vt:lpstr>
      <vt:lpstr>кабель_одножильныйоткрыто_в_трубах_в_невентилируемых_кабельных_каналахпо_стенам_или_поверхностям</vt:lpstr>
      <vt:lpstr>кабель_одножильныйоткрытобез_защитына_лотке_неперфорированном</vt:lpstr>
      <vt:lpstr>кабель_одножильныйоткрытобез_защитына_лотке_перфорированном</vt:lpstr>
      <vt:lpstr>кабель_одножильныйоткрытобез_защитына_лотке_проволочном_или_кронштейне</vt:lpstr>
      <vt:lpstr>кабель_одножильныйоткрытобез_защитына_лотоке_лестничном</vt:lpstr>
      <vt:lpstr>кабель_одножильныйоткрытобез_защитына_тросе</vt:lpstr>
      <vt:lpstr>кабель_одножильныйоткрытобез_защитыпо_стенам</vt:lpstr>
      <vt:lpstr>кабель_одножильныйоткрытобез_защитыпод_потолком</vt:lpstr>
      <vt:lpstr>кабель_одножильныйоткрытов_коробев_подвешенных_коробах</vt:lpstr>
      <vt:lpstr>кабель_одножильныйоткрытов_коробепо_стенам</vt:lpstr>
      <vt:lpstr>кабель_одножильныйоткрытов_молдинге__плинтусе_по_стенам_или_поверхностям</vt:lpstr>
      <vt:lpstr>кабель_одножильныйоткрытов_трубах_в_открытых_или_в_вентилируемых_кабельных_каналахпо_стенам_или_поверхностям</vt:lpstr>
      <vt:lpstr>кабель_одножильныйоткрытов_трубепо_стенам_или_поверхностям</vt:lpstr>
      <vt:lpstr>кабель_одножильныйскрытобез_защитыв_балках</vt:lpstr>
      <vt:lpstr>кабель_одножильныйскрытобез_защитыв_оконной_раме</vt:lpstr>
      <vt:lpstr>кабель_одножильныйскрытобез_защитыв_подвесных_потолках</vt:lpstr>
      <vt:lpstr>кабель_одножильныйскрытобез_защитыв_полах</vt:lpstr>
      <vt:lpstr>кабель_одножильныйскрытобез_защитыв_пустотах_строительных_конструкций</vt:lpstr>
      <vt:lpstr>кабель_одножильныйскрытобез_защитызамоноличено_в_кладке__бетоне</vt:lpstr>
      <vt:lpstr>кабель_одножильныйскрытобез_защитызамоноличено_в_кладке__бетоне__с_дополнительной_механической_защитой</vt:lpstr>
      <vt:lpstr>кабель_одножильныйскрытобронированные_кабелив_земле</vt:lpstr>
      <vt:lpstr>кабель_одножильныйскрытов_кабельном_каналев_полах</vt:lpstr>
      <vt:lpstr>кабель_одножильныйскрытов_кабельном_каналезамоноличено_в_кладке__бетоне</vt:lpstr>
      <vt:lpstr>кабель_одножильныйскрытов_коробев_пустотах_строительных_конструкций</vt:lpstr>
      <vt:lpstr>кабель_одножильныйскрытов_коробезамоноличено_в_кладке__бетоне</vt:lpstr>
      <vt:lpstr>кабель_одножильныйскрытов_трубе_или_специальном_кабельном_каналев_земле</vt:lpstr>
      <vt:lpstr>кабель_одножильныйскрытов_трубев_пустотах_строительных_конструкций</vt:lpstr>
      <vt:lpstr>кабель_одножильныйскрытов_трубев_термоизолирующих_стенах</vt:lpstr>
      <vt:lpstr>кабель_одножильныйскрытов_трубезамоноличено_в_кладке__бетоне</vt:lpstr>
      <vt:lpstr>проводоткрыто_в_трубах_в_невентилируемых_кабельных_каналахпо_стенам_или_поверхностям</vt:lpstr>
      <vt:lpstr>проводоткрытобез_защитыпровода_на_изоляторах</vt:lpstr>
      <vt:lpstr>проводоткрытов_коробев_подвешенных_коробах</vt:lpstr>
      <vt:lpstr>проводоткрытов_коробепо_стенам</vt:lpstr>
      <vt:lpstr>проводоткрытов_молдинге__плинтусе_по_стенам_или_поверхностям</vt:lpstr>
      <vt:lpstr>проводоткрытов_трубах_в_открытых_или_в_вентилируемых_кабельных_каналахв_полах</vt:lpstr>
      <vt:lpstr>проводоткрытов_трубепо_стенам_или_поверхностям</vt:lpstr>
      <vt:lpstr>проводскрытов_кабельном_каналев_полах</vt:lpstr>
      <vt:lpstr>проводскрытов_кабельном_каналезамоноличено_в_кладке__бетоне</vt:lpstr>
      <vt:lpstr>проводскрытов_коробев_пустотах_строительных_конструкций</vt:lpstr>
      <vt:lpstr>проводскрытов_коробезамоноличено_в_кладке__бетоне</vt:lpstr>
      <vt:lpstr>проводскрытов_трубев_оконной_раме</vt:lpstr>
      <vt:lpstr>проводскрытов_трубев_пустотах_строительных_конструкций</vt:lpstr>
      <vt:lpstr>проводскрытов_трубев_термоизолирующих_стенах</vt:lpstr>
      <vt:lpstr>проводскрытов_трубезамоноличено_в_кладке__бетоне</vt:lpstr>
      <vt:lpstr>с_дополнительной_механической_защитой</vt:lpstr>
      <vt:lpstr>Способ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</dc:creator>
  <cp:lastModifiedBy>MM</cp:lastModifiedBy>
  <cp:lastPrinted>2021-10-12T06:46:42Z</cp:lastPrinted>
  <dcterms:created xsi:type="dcterms:W3CDTF">2021-10-11T13:16:22Z</dcterms:created>
  <dcterms:modified xsi:type="dcterms:W3CDTF">2021-11-11T16:35:08Z</dcterms:modified>
</cp:coreProperties>
</file>