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Отчет_БД" sheetId="1" r:id="rId1"/>
  </sheets>
  <externalReferences>
    <externalReference r:id="rId2"/>
  </externalReferences>
  <definedNames>
    <definedName name="_xlnm._FilterDatabase" localSheetId="0" hidden="1">Отчет_БД!$A$1:$V$61</definedName>
    <definedName name="курс">Отчет_БД!$B$65</definedName>
    <definedName name="Найменування_продукції">[1]Довідник!$A$2:$A$7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J59" i="1" l="1"/>
  <c r="K59" i="1" s="1"/>
  <c r="J60" i="1"/>
  <c r="J61" i="1"/>
  <c r="K61" i="1" s="1"/>
  <c r="M61" i="1" s="1" a="1"/>
  <c r="M61" i="1" s="1"/>
  <c r="J24" i="1"/>
  <c r="J25" i="1"/>
  <c r="K25" i="1" s="1"/>
  <c r="M25" i="1" s="1" a="1"/>
  <c r="M25" i="1" s="1"/>
  <c r="J26" i="1"/>
  <c r="K26" i="1" s="1"/>
  <c r="M26" i="1" s="1" a="1"/>
  <c r="M26" i="1" s="1"/>
  <c r="J27" i="1"/>
  <c r="K27" i="1" s="1"/>
  <c r="M27" i="1" s="1" a="1"/>
  <c r="M27" i="1" s="1"/>
  <c r="J28" i="1"/>
  <c r="J29" i="1"/>
  <c r="J30" i="1"/>
  <c r="K30" i="1" s="1"/>
  <c r="J31" i="1"/>
  <c r="J32" i="1"/>
  <c r="J33" i="1"/>
  <c r="K33" i="1" s="1"/>
  <c r="M33" i="1" s="1" a="1"/>
  <c r="M33" i="1" s="1"/>
  <c r="J34" i="1"/>
  <c r="J35" i="1"/>
  <c r="J36" i="1"/>
  <c r="J37" i="1"/>
  <c r="K37" i="1" s="1"/>
  <c r="M37" i="1" s="1" a="1"/>
  <c r="M37" i="1" s="1"/>
  <c r="J38" i="1"/>
  <c r="J39" i="1"/>
  <c r="K39" i="1" s="1"/>
  <c r="M39" i="1" s="1" a="1"/>
  <c r="M39" i="1" s="1"/>
  <c r="J40" i="1"/>
  <c r="K40" i="1" s="1"/>
  <c r="M40" i="1" s="1" a="1"/>
  <c r="M40" i="1" s="1"/>
  <c r="J41" i="1"/>
  <c r="K41" i="1" s="1"/>
  <c r="M41" i="1" s="1" a="1"/>
  <c r="M41" i="1" s="1"/>
  <c r="J42" i="1"/>
  <c r="K42" i="1" s="1"/>
  <c r="M42" i="1" s="1" a="1"/>
  <c r="M42" i="1" s="1"/>
  <c r="J43" i="1"/>
  <c r="K43" i="1" s="1"/>
  <c r="M43" i="1" s="1" a="1"/>
  <c r="M43" i="1" s="1"/>
  <c r="J44" i="1"/>
  <c r="J45" i="1"/>
  <c r="J46" i="1"/>
  <c r="J47" i="1"/>
  <c r="K47" i="1" s="1"/>
  <c r="M47" i="1" s="1" a="1"/>
  <c r="M47" i="1" s="1"/>
  <c r="J48" i="1"/>
  <c r="J49" i="1"/>
  <c r="J50" i="1"/>
  <c r="J51" i="1"/>
  <c r="K51" i="1" s="1"/>
  <c r="M51" i="1" s="1" a="1"/>
  <c r="M51" i="1" s="1"/>
  <c r="J52" i="1"/>
  <c r="K52" i="1" s="1"/>
  <c r="M52" i="1" s="1" a="1"/>
  <c r="M52" i="1" s="1"/>
  <c r="J53" i="1"/>
  <c r="J54" i="1"/>
  <c r="K54" i="1" s="1"/>
  <c r="M54" i="1" s="1" a="1"/>
  <c r="M54" i="1" s="1"/>
  <c r="J55" i="1"/>
  <c r="J56" i="1"/>
  <c r="J57" i="1"/>
  <c r="K57" i="1" s="1"/>
  <c r="M57" i="1" s="1" a="1"/>
  <c r="M57" i="1" s="1"/>
  <c r="J58" i="1"/>
  <c r="J3" i="1"/>
  <c r="K3" i="1" s="1"/>
  <c r="M3" i="1" s="1" a="1"/>
  <c r="M3" i="1" s="1"/>
  <c r="J4" i="1"/>
  <c r="K4" i="1" s="1"/>
  <c r="M4" i="1" s="1" a="1"/>
  <c r="M4" i="1" s="1"/>
  <c r="J5" i="1"/>
  <c r="K5" i="1" s="1"/>
  <c r="J6" i="1"/>
  <c r="K6" i="1" s="1"/>
  <c r="M6" i="1" s="1" a="1"/>
  <c r="M6" i="1" s="1"/>
  <c r="J7" i="1"/>
  <c r="K7" i="1" s="1"/>
  <c r="M7" i="1" s="1" a="1"/>
  <c r="M7" i="1" s="1"/>
  <c r="J8" i="1"/>
  <c r="K8" i="1" s="1"/>
  <c r="M8" i="1" s="1" a="1"/>
  <c r="M8" i="1" s="1"/>
  <c r="J9" i="1"/>
  <c r="K9" i="1" s="1"/>
  <c r="M9" i="1" s="1" a="1"/>
  <c r="M9" i="1" s="1"/>
  <c r="J10" i="1"/>
  <c r="K10" i="1" s="1"/>
  <c r="M10" i="1" s="1" a="1"/>
  <c r="M10" i="1" s="1"/>
  <c r="J11" i="1"/>
  <c r="K11" i="1" s="1"/>
  <c r="M11" i="1" s="1" a="1"/>
  <c r="M11" i="1" s="1"/>
  <c r="J12" i="1"/>
  <c r="K12" i="1" s="1"/>
  <c r="M12" i="1" s="1" a="1"/>
  <c r="M12" i="1" s="1"/>
  <c r="J13" i="1"/>
  <c r="K13" i="1" s="1"/>
  <c r="M13" i="1" s="1" a="1"/>
  <c r="M13" i="1" s="1"/>
  <c r="J14" i="1"/>
  <c r="J15" i="1"/>
  <c r="J16" i="1"/>
  <c r="K16" i="1" s="1"/>
  <c r="M16" i="1" s="1" a="1"/>
  <c r="M16" i="1" s="1"/>
  <c r="J17" i="1"/>
  <c r="K17" i="1" s="1"/>
  <c r="M17" i="1" s="1" a="1"/>
  <c r="M17" i="1" s="1"/>
  <c r="J18" i="1"/>
  <c r="J19" i="1"/>
  <c r="K19" i="1" s="1"/>
  <c r="M19" i="1" s="1" a="1"/>
  <c r="M19" i="1" s="1"/>
  <c r="J20" i="1"/>
  <c r="J21" i="1"/>
  <c r="J22" i="1"/>
  <c r="J23" i="1"/>
  <c r="K23" i="1" s="1"/>
  <c r="M23" i="1" s="1" a="1"/>
  <c r="M23" i="1" s="1"/>
  <c r="J2" i="1"/>
  <c r="L20" i="1"/>
  <c r="L21" i="1"/>
  <c r="L22" i="1"/>
  <c r="L23" i="1"/>
  <c r="L24" i="1"/>
  <c r="L25" i="1"/>
  <c r="L26" i="1"/>
  <c r="L28" i="1"/>
  <c r="L31" i="1"/>
  <c r="L32" i="1"/>
  <c r="L35" i="1"/>
  <c r="L39" i="1"/>
  <c r="L40" i="1"/>
  <c r="L42" i="1"/>
  <c r="L43" i="1"/>
  <c r="L44" i="1"/>
  <c r="L45" i="1"/>
  <c r="L47" i="1"/>
  <c r="L48" i="1"/>
  <c r="L49" i="1"/>
  <c r="L52" i="1"/>
  <c r="L53" i="1"/>
  <c r="L54" i="1"/>
  <c r="L55" i="1"/>
  <c r="L57" i="1"/>
  <c r="L60" i="1"/>
  <c r="L61" i="1"/>
  <c r="L3" i="1"/>
  <c r="L7" i="1"/>
  <c r="L12" i="1"/>
  <c r="L13" i="1"/>
  <c r="L15" i="1"/>
  <c r="L17" i="1"/>
  <c r="L18" i="1"/>
  <c r="L19" i="1"/>
  <c r="L2" i="1"/>
  <c r="M5" i="1" l="1" a="1"/>
  <c r="M5" i="1" s="1"/>
  <c r="K2" i="1"/>
  <c r="M2" i="1" s="1" a="1"/>
  <c r="M2" i="1" s="1"/>
  <c r="L30" i="1"/>
  <c r="M30" i="1" a="1"/>
  <c r="M30" i="1" s="1"/>
  <c r="L59" i="1"/>
  <c r="M59" i="1" a="1"/>
  <c r="M59" i="1" s="1"/>
  <c r="K22" i="1"/>
  <c r="M22" i="1" s="1" a="1"/>
  <c r="M22" i="1" s="1"/>
  <c r="K18" i="1"/>
  <c r="M18" i="1" s="1" a="1"/>
  <c r="M18" i="1" s="1"/>
  <c r="K14" i="1"/>
  <c r="M14" i="1" s="1" a="1"/>
  <c r="M14" i="1" s="1"/>
  <c r="K58" i="1"/>
  <c r="K50" i="1"/>
  <c r="K46" i="1"/>
  <c r="M46" i="1" s="1" a="1"/>
  <c r="M46" i="1" s="1"/>
  <c r="K38" i="1"/>
  <c r="K34" i="1"/>
  <c r="K60" i="1"/>
  <c r="M60" i="1" s="1" a="1"/>
  <c r="M60" i="1" s="1"/>
  <c r="K21" i="1"/>
  <c r="M21" i="1" s="1" a="1"/>
  <c r="M21" i="1" s="1"/>
  <c r="K53" i="1"/>
  <c r="M53" i="1" s="1" a="1"/>
  <c r="M53" i="1" s="1"/>
  <c r="K49" i="1"/>
  <c r="M49" i="1" s="1" a="1"/>
  <c r="M49" i="1" s="1"/>
  <c r="K45" i="1"/>
  <c r="M45" i="1" s="1" a="1"/>
  <c r="M45" i="1" s="1"/>
  <c r="K29" i="1"/>
  <c r="M29" i="1" s="1" a="1"/>
  <c r="M29" i="1" s="1"/>
  <c r="K20" i="1"/>
  <c r="M20" i="1" s="1" a="1"/>
  <c r="M20" i="1" s="1"/>
  <c r="K56" i="1"/>
  <c r="M56" i="1" s="1" a="1"/>
  <c r="M56" i="1" s="1"/>
  <c r="K48" i="1"/>
  <c r="M48" i="1" s="1" a="1"/>
  <c r="M48" i="1" s="1"/>
  <c r="K44" i="1"/>
  <c r="M44" i="1" s="1" a="1"/>
  <c r="M44" i="1" s="1"/>
  <c r="K36" i="1"/>
  <c r="M36" i="1" s="1" a="1"/>
  <c r="M36" i="1" s="1"/>
  <c r="K32" i="1"/>
  <c r="M32" i="1" s="1" a="1"/>
  <c r="M32" i="1" s="1"/>
  <c r="K28" i="1"/>
  <c r="M28" i="1" s="1" a="1"/>
  <c r="M28" i="1" s="1"/>
  <c r="K24" i="1"/>
  <c r="M24" i="1" s="1" a="1"/>
  <c r="M24" i="1" s="1"/>
  <c r="K15" i="1"/>
  <c r="M15" i="1" s="1" a="1"/>
  <c r="M15" i="1" s="1"/>
  <c r="K55" i="1"/>
  <c r="M55" i="1" s="1" a="1"/>
  <c r="M55" i="1" s="1"/>
  <c r="K35" i="1"/>
  <c r="M35" i="1" s="1" a="1"/>
  <c r="M35" i="1" s="1"/>
  <c r="K31" i="1"/>
  <c r="M31" i="1" s="1" a="1"/>
  <c r="M31" i="1" s="1"/>
  <c r="L16" i="1"/>
  <c r="L8" i="1"/>
  <c r="L9" i="1"/>
  <c r="L37" i="1"/>
  <c r="L41" i="1"/>
  <c r="L5" i="1"/>
  <c r="L51" i="1"/>
  <c r="L33" i="1"/>
  <c r="L27" i="1"/>
  <c r="L4" i="1"/>
  <c r="L11" i="1"/>
  <c r="L10" i="1"/>
  <c r="L6" i="1"/>
  <c r="R3" i="1" l="1"/>
  <c r="L34" i="1"/>
  <c r="M34" i="1" a="1"/>
  <c r="M34" i="1" s="1"/>
  <c r="L58" i="1"/>
  <c r="M58" i="1" a="1"/>
  <c r="M58" i="1" s="1"/>
  <c r="L38" i="1"/>
  <c r="M38" i="1" a="1"/>
  <c r="M38" i="1" s="1"/>
  <c r="L50" i="1"/>
  <c r="M50" i="1" a="1"/>
  <c r="M50" i="1" s="1"/>
  <c r="L56" i="1"/>
  <c r="L46" i="1"/>
  <c r="L29" i="1"/>
  <c r="L14" i="1"/>
  <c r="L36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<sst xmlns="http://schemas.openxmlformats.org/spreadsheetml/2006/main" count="202" uniqueCount="29">
  <si>
    <t>№</t>
  </si>
  <si>
    <t>Менеджер</t>
  </si>
  <si>
    <t>плоский</t>
  </si>
  <si>
    <t>Восточный</t>
  </si>
  <si>
    <t>Южный</t>
  </si>
  <si>
    <t>Северный</t>
  </si>
  <si>
    <t>Центральный</t>
  </si>
  <si>
    <t>круглый</t>
  </si>
  <si>
    <t>Лист латунный</t>
  </si>
  <si>
    <t>Труба латунная</t>
  </si>
  <si>
    <t>Труба медная</t>
  </si>
  <si>
    <t>Труба мельх.</t>
  </si>
  <si>
    <t>Лента латунная</t>
  </si>
  <si>
    <t>Лента мельх.</t>
  </si>
  <si>
    <t>Город</t>
  </si>
  <si>
    <t>Регион</t>
  </si>
  <si>
    <t>Дата продажи</t>
  </si>
  <si>
    <t>Цена, $</t>
  </si>
  <si>
    <t>Тип проката</t>
  </si>
  <si>
    <t>Ниаменование</t>
  </si>
  <si>
    <t>Количество</t>
  </si>
  <si>
    <t>Реализация, в $</t>
  </si>
  <si>
    <t>Стоимость</t>
  </si>
  <si>
    <t>Скидка</t>
  </si>
  <si>
    <t>Наценка</t>
  </si>
  <si>
    <t>Срок поставки</t>
  </si>
  <si>
    <t>&gt;231196</t>
  </si>
  <si>
    <t>Среднее значение - стоимость</t>
  </si>
  <si>
    <t>должно быть 15!!!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</si>
</sst>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[$$-C09]#,##0"/>
    <numFmt numFmtId="166" formatCode="#,##0\ [$UAH]"/>
    <numFmt numFmtId="167" formatCode="0.00&quot; т.&quot;"/>
    <numFmt numFmtId="168" formatCode="_-* #,##0\ _₽_-;\-* #,##0\ _₽_-;_-* &quot;-&quot;??\ _₽_-;_-@_-"/>
    <numFmt numFmtId="169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50">
    <xf numFmtId="0" fontId="0" fillId="0" borderId="0" xfId="0"/>
    <xf numFmtId="0" fontId="2" fillId="2" borderId="1" xfId="2" applyFont="1" applyFill="1" applyBorder="1" applyAlignment="1">
      <alignment horizontal="center" vertical="center" textRotation="90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/>
    </xf>
    <xf numFmtId="0" fontId="4" fillId="0" borderId="0" xfId="3"/>
    <xf numFmtId="0" fontId="3" fillId="0" borderId="0" xfId="2"/>
    <xf numFmtId="0" fontId="3" fillId="0" borderId="6" xfId="2" applyBorder="1"/>
    <xf numFmtId="0" fontId="3" fillId="0" borderId="7" xfId="2" applyBorder="1"/>
    <xf numFmtId="0" fontId="4" fillId="0" borderId="3" xfId="3" applyBorder="1"/>
    <xf numFmtId="165" fontId="3" fillId="0" borderId="7" xfId="2" applyNumberFormat="1" applyBorder="1"/>
    <xf numFmtId="0" fontId="3" fillId="0" borderId="3" xfId="2" applyBorder="1"/>
    <xf numFmtId="165" fontId="3" fillId="0" borderId="3" xfId="2" applyNumberFormat="1" applyBorder="1"/>
    <xf numFmtId="165" fontId="4" fillId="0" borderId="0" xfId="3" applyNumberFormat="1"/>
    <xf numFmtId="166" fontId="4" fillId="0" borderId="0" xfId="3" applyNumberFormat="1"/>
    <xf numFmtId="165" fontId="3" fillId="0" borderId="0" xfId="2" applyNumberFormat="1"/>
    <xf numFmtId="167" fontId="4" fillId="0" borderId="3" xfId="3" applyNumberFormat="1" applyBorder="1"/>
    <xf numFmtId="167" fontId="4" fillId="0" borderId="0" xfId="3" applyNumberFormat="1"/>
    <xf numFmtId="167" fontId="3" fillId="0" borderId="0" xfId="2" applyNumberFormat="1"/>
    <xf numFmtId="168" fontId="2" fillId="2" borderId="3" xfId="1" applyNumberFormat="1" applyFont="1" applyFill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/>
    </xf>
    <xf numFmtId="168" fontId="4" fillId="0" borderId="0" xfId="1" applyNumberFormat="1" applyFont="1"/>
    <xf numFmtId="168" fontId="3" fillId="0" borderId="0" xfId="1" applyNumberFormat="1" applyFont="1"/>
    <xf numFmtId="168" fontId="5" fillId="0" borderId="3" xfId="1" applyNumberFormat="1" applyFont="1" applyBorder="1" applyAlignment="1">
      <alignment horizontal="center"/>
    </xf>
    <xf numFmtId="0" fontId="2" fillId="0" borderId="0" xfId="2" applyFont="1" applyAlignment="1">
      <alignment horizontal="right" wrapText="1"/>
    </xf>
    <xf numFmtId="164" fontId="3" fillId="0" borderId="3" xfId="1" applyFont="1" applyBorder="1"/>
    <xf numFmtId="169" fontId="2" fillId="2" borderId="2" xfId="2" applyNumberFormat="1" applyFont="1" applyFill="1" applyBorder="1" applyAlignment="1">
      <alignment horizontal="center" vertical="center"/>
    </xf>
    <xf numFmtId="169" fontId="3" fillId="0" borderId="7" xfId="2" applyNumberFormat="1" applyBorder="1"/>
    <xf numFmtId="169" fontId="4" fillId="0" borderId="0" xfId="3" applyNumberFormat="1"/>
    <xf numFmtId="169" fontId="3" fillId="0" borderId="0" xfId="2" applyNumberFormat="1"/>
    <xf numFmtId="168" fontId="2" fillId="2" borderId="8" xfId="1" applyNumberFormat="1" applyFont="1" applyFill="1" applyBorder="1" applyAlignment="1">
      <alignment horizontal="center" vertical="center"/>
    </xf>
    <xf numFmtId="168" fontId="3" fillId="0" borderId="8" xfId="1" applyNumberFormat="1" applyFont="1" applyBorder="1" applyAlignment="1">
      <alignment horizontal="center"/>
    </xf>
    <xf numFmtId="0" fontId="3" fillId="0" borderId="9" xfId="2" applyBorder="1"/>
    <xf numFmtId="169" fontId="3" fillId="0" borderId="9" xfId="2" applyNumberFormat="1" applyBorder="1"/>
    <xf numFmtId="0" fontId="4" fillId="0" borderId="9" xfId="3" applyBorder="1"/>
    <xf numFmtId="167" fontId="4" fillId="0" borderId="9" xfId="3" applyNumberFormat="1" applyBorder="1"/>
    <xf numFmtId="165" fontId="3" fillId="0" borderId="9" xfId="2" applyNumberFormat="1" applyBorder="1"/>
    <xf numFmtId="168" fontId="3" fillId="0" borderId="9" xfId="1" applyNumberFormat="1" applyFont="1" applyBorder="1" applyAlignment="1">
      <alignment horizontal="center"/>
    </xf>
    <xf numFmtId="168" fontId="5" fillId="0" borderId="9" xfId="1" applyNumberFormat="1" applyFont="1" applyBorder="1" applyAlignment="1">
      <alignment horizontal="center"/>
    </xf>
    <xf numFmtId="168" fontId="3" fillId="0" borderId="7" xfId="1" applyNumberFormat="1" applyFont="1" applyBorder="1" applyAlignment="1">
      <alignment horizontal="center"/>
    </xf>
    <xf numFmtId="0" fontId="2" fillId="2" borderId="3" xfId="3" applyNumberFormat="1" applyFont="1" applyFill="1" applyBorder="1" applyAlignment="1">
      <alignment horizontal="center" vertical="center"/>
    </xf>
    <xf numFmtId="0" fontId="4" fillId="3" borderId="3" xfId="3" applyNumberFormat="1" applyFont="1" applyFill="1" applyBorder="1" applyAlignment="1"/>
    <xf numFmtId="0" fontId="4" fillId="0" borderId="3" xfId="3" applyNumberFormat="1" applyFont="1" applyBorder="1" applyAlignment="1"/>
    <xf numFmtId="0" fontId="4" fillId="4" borderId="3" xfId="3" applyFill="1" applyBorder="1" applyAlignment="1">
      <alignment horizontal="center"/>
    </xf>
    <xf numFmtId="164" fontId="2" fillId="2" borderId="3" xfId="1" applyFont="1" applyFill="1" applyBorder="1" applyAlignment="1">
      <alignment horizontal="center" vertical="center"/>
    </xf>
    <xf numFmtId="164" fontId="3" fillId="0" borderId="9" xfId="1" applyFont="1" applyBorder="1"/>
    <xf numFmtId="164" fontId="4" fillId="0" borderId="0" xfId="1" applyFont="1"/>
    <xf numFmtId="164" fontId="3" fillId="0" borderId="0" xfId="1" applyFont="1"/>
    <xf numFmtId="164" fontId="6" fillId="2" borderId="3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Обычный 2" xfId="2"/>
    <cellStyle name="Обычный 3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\ _₽_-;\-* #,##0\ _₽_-;_-* &quot;-&quot;??\ _₽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[$$-C09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.00&quot; т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9" formatCode="dd/mm/yy;@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rgb="FF000000"/>
        </left>
        <right/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\ _₽_-;\-* #,##0\ _₽_-;_-* &quot;-&quot;??\ _₽_-;_-@_-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_Google%20Sheets\1_&#1055;&#1088;&#1086;&#1077;&#1082;&#1090;&#1099;_&#1088;&#1072;&#1073;&#1086;&#1095;&#1080;&#1077;\&#1057;&#1090;&#1091;&#1076;&#1077;&#1085;&#1090;\&#1051;&#1072;&#1073;&#1086;&#1088;&#1072;&#1090;&#1086;&#1088;&#1085;&#1072;%202_&#1058;&#1077;&#1088;&#1085;&#1072;&#1074;&#1077;&#1094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даних"/>
      <sheetName val="Таблиця_Excel"/>
      <sheetName val="Звичайна"/>
      <sheetName val="Перевірка даних"/>
      <sheetName val="Захист"/>
      <sheetName val="Довідник"/>
      <sheetName val="Скриншо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Лист латунний</v>
          </cell>
        </row>
        <row r="3">
          <cell r="A3" t="str">
            <v>Стрічка латунна</v>
          </cell>
        </row>
        <row r="4">
          <cell r="A4" t="str">
            <v>Стрічка мельхіорова</v>
          </cell>
        </row>
        <row r="5">
          <cell r="A5" t="str">
            <v>Труба латунна</v>
          </cell>
        </row>
        <row r="6">
          <cell r="A6" t="str">
            <v>Труба мельхіорова</v>
          </cell>
        </row>
        <row r="7">
          <cell r="A7" t="str">
            <v>Труба мідна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id="1" name="БД" displayName="БД" ref="A1:N61" totalsRowShown="0" headerRowDxfId="15" tableBorderDxfId="14">
  <autoFilter ref="A1:N61"/>
  <tableColumns count="14">
    <tableColumn id="1" name="№" dataDxfId="13" dataCellStyle="Обычный 2"/>
    <tableColumn id="2" name="Ниаменование" dataDxfId="12" dataCellStyle="Обычный 2"/>
    <tableColumn id="3" name="Тип проката" dataDxfId="11" dataCellStyle="Обычный 2"/>
    <tableColumn id="4" name="Цена, $" dataDxfId="10" dataCellStyle="Обычный 2"/>
    <tableColumn id="5" name="Дата продажи" dataDxfId="9" dataCellStyle="Обычный 2"/>
    <tableColumn id="6" name="Регион" dataDxfId="8" dataCellStyle="Обычный 3"/>
    <tableColumn id="7" name="Город" dataDxfId="7" dataCellStyle="Обычный 3"/>
    <tableColumn id="8" name="Количество" dataDxfId="6" dataCellStyle="Обычный 3"/>
    <tableColumn id="9" name="Менеджер" dataDxfId="5" dataCellStyle="Обычный 2"/>
    <tableColumn id="10" name="Реализация, в $" dataDxfId="4" dataCellStyle="Обычный 2">
      <calculatedColumnFormula>D2*H2</calculatedColumnFormula>
    </tableColumn>
    <tableColumn id="11" name="Стоимость" dataDxfId="3">
      <calculatedColumnFormula>J2*курс</calculatedColumnFormula>
    </tableColumn>
    <tableColumn id="12" name="Скидка" dataDxfId="2">
      <calculatedColumnFormula>IF(H2&gt;30,K2*0.05,0)</calculatedColumnFormula>
    </tableColumn>
    <tableColumn id="13" name="Наценка" dataDxfId="1">
      <calculatedColumnFormula array="1">_xlfn.IFS(H2&gt;0.3,0,C2="круглий",K2*1.15,C2="плоский",K2*1.25)</calculatedColumnFormula>
    </tableColumn>
    <tableColumn id="14" name="Срок постав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F1" zoomScale="80" zoomScaleNormal="80" workbookViewId="0">
      <selection activeCell="Q6" sqref="Q6"/>
    </sheetView>
  </sheetViews>
  <sheetFormatPr defaultRowHeight="15" x14ac:dyDescent="0.25"/>
  <cols>
    <col min="1" max="1" width="6.5703125" style="7" customWidth="1"/>
    <col min="2" max="2" width="18.85546875" style="7" customWidth="1"/>
    <col min="3" max="3" width="13.140625" style="7" customWidth="1"/>
    <col min="4" max="4" width="10" style="7" bestFit="1" customWidth="1"/>
    <col min="5" max="5" width="15.28515625" style="30" customWidth="1"/>
    <col min="6" max="6" width="16.7109375" style="7" customWidth="1"/>
    <col min="7" max="7" width="11.85546875" style="7" customWidth="1"/>
    <col min="8" max="8" width="13.85546875" style="19" customWidth="1"/>
    <col min="9" max="9" width="11" style="7" customWidth="1"/>
    <col min="10" max="10" width="15.5703125" style="16" customWidth="1"/>
    <col min="11" max="11" width="16.28515625" style="48" customWidth="1"/>
    <col min="12" max="12" width="13.140625" style="23" customWidth="1"/>
    <col min="13" max="13" width="13.42578125" style="23" customWidth="1"/>
    <col min="14" max="14" width="11.85546875" style="23" customWidth="1"/>
    <col min="15" max="15" width="7.85546875" style="6" customWidth="1"/>
    <col min="16" max="16" width="22" style="6" bestFit="1" customWidth="1"/>
    <col min="17" max="17" width="15.7109375" style="6" bestFit="1" customWidth="1"/>
    <col min="18" max="18" width="31.28515625" style="7" bestFit="1" customWidth="1"/>
    <col min="19" max="19" width="15.7109375" style="7" bestFit="1" customWidth="1"/>
    <col min="20" max="20" width="25" style="7" customWidth="1"/>
    <col min="21" max="21" width="38.7109375" style="7" bestFit="1" customWidth="1"/>
    <col min="22" max="22" width="41.7109375" style="7" bestFit="1" customWidth="1"/>
    <col min="23" max="23" width="15.7109375" style="7" bestFit="1" customWidth="1"/>
    <col min="24" max="24" width="15.42578125" style="7" customWidth="1"/>
    <col min="25" max="25" width="14.5703125" style="7" customWidth="1"/>
    <col min="26" max="27" width="9" style="7" bestFit="1" customWidth="1"/>
    <col min="28" max="28" width="7" style="7" bestFit="1" customWidth="1"/>
    <col min="29" max="29" width="10.5703125" style="7" bestFit="1" customWidth="1"/>
    <col min="30" max="30" width="17.140625" style="7" bestFit="1" customWidth="1"/>
    <col min="31" max="32" width="9" style="7" bestFit="1" customWidth="1"/>
    <col min="33" max="33" width="10.5703125" style="7" bestFit="1" customWidth="1"/>
    <col min="34" max="34" width="10" style="7" bestFit="1" customWidth="1"/>
    <col min="35" max="36" width="9" style="7" bestFit="1" customWidth="1"/>
    <col min="37" max="37" width="10.5703125" style="7" bestFit="1" customWidth="1"/>
    <col min="38" max="38" width="10" style="7" bestFit="1" customWidth="1"/>
    <col min="39" max="39" width="9" style="7" bestFit="1" customWidth="1"/>
    <col min="40" max="40" width="10.5703125" style="7" bestFit="1" customWidth="1"/>
    <col min="41" max="41" width="9.5703125" style="7" bestFit="1" customWidth="1"/>
    <col min="42" max="42" width="11.85546875" style="7" bestFit="1" customWidth="1"/>
    <col min="43" max="49" width="10.140625" style="7" bestFit="1" customWidth="1"/>
    <col min="50" max="50" width="11.85546875" style="7" bestFit="1" customWidth="1"/>
    <col min="51" max="16384" width="9.140625" style="7"/>
  </cols>
  <sheetData>
    <row r="1" spans="1:27" ht="40.5" x14ac:dyDescent="0.25">
      <c r="A1" s="1" t="s">
        <v>0</v>
      </c>
      <c r="B1" s="2" t="s">
        <v>19</v>
      </c>
      <c r="C1" s="2" t="s">
        <v>18</v>
      </c>
      <c r="D1" s="1" t="s">
        <v>17</v>
      </c>
      <c r="E1" s="27" t="s">
        <v>16</v>
      </c>
      <c r="F1" s="3" t="s">
        <v>15</v>
      </c>
      <c r="G1" s="3" t="s">
        <v>14</v>
      </c>
      <c r="H1" s="3" t="s">
        <v>20</v>
      </c>
      <c r="I1" s="4" t="s">
        <v>1</v>
      </c>
      <c r="J1" s="5" t="s">
        <v>21</v>
      </c>
      <c r="K1" s="45" t="s">
        <v>22</v>
      </c>
      <c r="L1" s="20" t="s">
        <v>23</v>
      </c>
      <c r="M1" s="20" t="s">
        <v>24</v>
      </c>
      <c r="N1" s="31" t="s">
        <v>25</v>
      </c>
      <c r="O1" s="25"/>
      <c r="P1" s="7"/>
      <c r="Q1" s="7"/>
    </row>
    <row r="2" spans="1:27" x14ac:dyDescent="0.25">
      <c r="A2" s="8">
        <v>1</v>
      </c>
      <c r="B2" s="9" t="s">
        <v>10</v>
      </c>
      <c r="C2" s="9" t="s">
        <v>7</v>
      </c>
      <c r="D2" s="9">
        <v>8500</v>
      </c>
      <c r="E2" s="28">
        <v>44075</v>
      </c>
      <c r="F2" s="10" t="s">
        <v>5</v>
      </c>
      <c r="G2" s="10"/>
      <c r="H2" s="17">
        <v>28.81</v>
      </c>
      <c r="I2" s="9"/>
      <c r="J2" s="11">
        <f>D2*H2</f>
        <v>244885</v>
      </c>
      <c r="K2" s="26">
        <f>J2*курс</f>
        <v>244885</v>
      </c>
      <c r="L2" s="21">
        <f>IF(H2&gt;30,K2*0.05,0)</f>
        <v>0</v>
      </c>
      <c r="M2" s="24" cm="1">
        <f t="array" ref="M2">_xlfn.IFS(H2&gt;0.3,0,C2="круглый",K2*1.15,C2="плоский",K2*1.25)</f>
        <v>0</v>
      </c>
      <c r="N2" s="32"/>
      <c r="P2" s="41" t="s">
        <v>15</v>
      </c>
      <c r="Q2" s="49" t="s">
        <v>22</v>
      </c>
      <c r="R2" s="7" t="s">
        <v>27</v>
      </c>
    </row>
    <row r="3" spans="1:27" x14ac:dyDescent="0.25">
      <c r="A3" s="8">
        <v>2</v>
      </c>
      <c r="B3" s="9" t="s">
        <v>10</v>
      </c>
      <c r="C3" s="9" t="s">
        <v>7</v>
      </c>
      <c r="D3" s="9">
        <v>8500</v>
      </c>
      <c r="E3" s="28">
        <v>44076</v>
      </c>
      <c r="F3" s="10" t="s">
        <v>5</v>
      </c>
      <c r="G3" s="10"/>
      <c r="H3" s="17">
        <v>14.05</v>
      </c>
      <c r="I3" s="9"/>
      <c r="J3" s="11">
        <f t="shared" ref="J3:J61" si="0">D3*H3</f>
        <v>119425</v>
      </c>
      <c r="K3" s="26">
        <f t="shared" ref="K3:K38" si="1">J3*курс</f>
        <v>119425</v>
      </c>
      <c r="L3" s="21">
        <f t="shared" ref="L3:L61" si="2">IF(H3&gt;30,K3*0.05,0)</f>
        <v>0</v>
      </c>
      <c r="M3" s="24" cm="1">
        <f t="array" ref="M3">_xlfn.IFS(H3&gt;0.3,0,C3="круглый",K3*1.15,C3="плоский",K3*1.25)</f>
        <v>0</v>
      </c>
      <c r="N3" s="32"/>
      <c r="P3" s="42" t="s">
        <v>3</v>
      </c>
      <c r="Q3" s="6" t="s">
        <v>26</v>
      </c>
      <c r="R3" s="26">
        <f>DAVERAGE(БД[#All],11,P2:P4)</f>
        <v>231195.97777777779</v>
      </c>
    </row>
    <row r="4" spans="1:27" x14ac:dyDescent="0.25">
      <c r="A4" s="8">
        <v>3</v>
      </c>
      <c r="B4" s="9" t="s">
        <v>10</v>
      </c>
      <c r="C4" s="9" t="s">
        <v>7</v>
      </c>
      <c r="D4" s="9">
        <v>8500</v>
      </c>
      <c r="E4" s="28">
        <v>44077</v>
      </c>
      <c r="F4" s="10" t="s">
        <v>5</v>
      </c>
      <c r="G4" s="10"/>
      <c r="H4" s="17">
        <v>41.58</v>
      </c>
      <c r="I4" s="9"/>
      <c r="J4" s="11">
        <f t="shared" si="0"/>
        <v>353430</v>
      </c>
      <c r="K4" s="26">
        <f t="shared" si="1"/>
        <v>353430</v>
      </c>
      <c r="L4" s="21">
        <f>IF(H4&gt;30,K4*0.05,0)</f>
        <v>17671.5</v>
      </c>
      <c r="M4" s="24" cm="1">
        <f t="array" ref="M4">_xlfn.IFS(H4&gt;0.3,0,C4="круглый",K4*1.15,C4="плоский",K4*1.25)</f>
        <v>0</v>
      </c>
      <c r="N4" s="32"/>
      <c r="P4" s="43" t="s">
        <v>4</v>
      </c>
      <c r="Q4" s="6" t="s">
        <v>26</v>
      </c>
    </row>
    <row r="5" spans="1:27" x14ac:dyDescent="0.25">
      <c r="A5" s="8">
        <v>4</v>
      </c>
      <c r="B5" s="9" t="s">
        <v>10</v>
      </c>
      <c r="C5" s="9" t="s">
        <v>7</v>
      </c>
      <c r="D5" s="9">
        <v>8500</v>
      </c>
      <c r="E5" s="28">
        <v>44078</v>
      </c>
      <c r="F5" s="10" t="s">
        <v>3</v>
      </c>
      <c r="G5" s="10"/>
      <c r="H5" s="17">
        <v>33.630000000000003</v>
      </c>
      <c r="I5" s="9"/>
      <c r="J5" s="11">
        <f t="shared" si="0"/>
        <v>285855</v>
      </c>
      <c r="K5" s="26">
        <f t="shared" si="1"/>
        <v>285855</v>
      </c>
      <c r="L5" s="21">
        <f t="shared" si="2"/>
        <v>14292.75</v>
      </c>
      <c r="M5" s="24" cm="1">
        <f t="array" ref="M5">_xlfn.IFS(H5&gt;0.3,0,C5="круглый",K5*1.15,C5="плоский",K5*1.25)</f>
        <v>0</v>
      </c>
      <c r="N5" s="32"/>
    </row>
    <row r="6" spans="1:27" x14ac:dyDescent="0.25">
      <c r="A6" s="8">
        <v>5</v>
      </c>
      <c r="B6" s="9" t="s">
        <v>10</v>
      </c>
      <c r="C6" s="9" t="s">
        <v>7</v>
      </c>
      <c r="D6" s="9">
        <v>8500</v>
      </c>
      <c r="E6" s="28">
        <v>44079</v>
      </c>
      <c r="F6" s="10" t="s">
        <v>6</v>
      </c>
      <c r="G6" s="10"/>
      <c r="H6" s="17">
        <v>35.369999999999997</v>
      </c>
      <c r="I6" s="9"/>
      <c r="J6" s="11">
        <f t="shared" si="0"/>
        <v>300645</v>
      </c>
      <c r="K6" s="26">
        <f t="shared" si="1"/>
        <v>300645</v>
      </c>
      <c r="L6" s="21">
        <f t="shared" si="2"/>
        <v>15032.25</v>
      </c>
      <c r="M6" s="24" cm="1">
        <f t="array" ref="M6">_xlfn.IFS(H6&gt;0.3,0,C6="круглый",K6*1.15,C6="плоский",K6*1.25)</f>
        <v>0</v>
      </c>
      <c r="N6" s="32"/>
      <c r="Q6" s="44">
        <f>DCOUNT(БД[#All],11,P2:Q4)</f>
        <v>15</v>
      </c>
    </row>
    <row r="7" spans="1:27" x14ac:dyDescent="0.25">
      <c r="A7" s="8">
        <v>6</v>
      </c>
      <c r="B7" s="9" t="s">
        <v>10</v>
      </c>
      <c r="C7" s="9" t="s">
        <v>7</v>
      </c>
      <c r="D7" s="9">
        <v>8520</v>
      </c>
      <c r="E7" s="28">
        <v>44080</v>
      </c>
      <c r="F7" s="10" t="s">
        <v>6</v>
      </c>
      <c r="G7" s="10"/>
      <c r="H7" s="17">
        <v>0.23</v>
      </c>
      <c r="I7" s="9"/>
      <c r="J7" s="11">
        <f t="shared" si="0"/>
        <v>1959.6000000000001</v>
      </c>
      <c r="K7" s="26">
        <f t="shared" si="1"/>
        <v>1959.6000000000001</v>
      </c>
      <c r="L7" s="21">
        <f t="shared" si="2"/>
        <v>0</v>
      </c>
      <c r="M7" s="24" cm="1">
        <f t="array" ref="M7">_xlfn.IFS(H7&gt;0.3,0,C7="круглый",K7*1.15,C7="плоский",K7*1.25)</f>
        <v>2253.54</v>
      </c>
      <c r="N7" s="32"/>
      <c r="O7" s="15"/>
      <c r="Q7" s="7" t="s">
        <v>28</v>
      </c>
    </row>
    <row r="8" spans="1:27" x14ac:dyDescent="0.25">
      <c r="A8" s="8">
        <v>7</v>
      </c>
      <c r="B8" s="9" t="s">
        <v>10</v>
      </c>
      <c r="C8" s="9" t="s">
        <v>7</v>
      </c>
      <c r="D8" s="9">
        <v>8520</v>
      </c>
      <c r="E8" s="28">
        <v>44083</v>
      </c>
      <c r="F8" s="10" t="s">
        <v>5</v>
      </c>
      <c r="G8" s="10"/>
      <c r="H8" s="17">
        <v>33.07</v>
      </c>
      <c r="I8" s="9"/>
      <c r="J8" s="11">
        <f t="shared" si="0"/>
        <v>281756.40000000002</v>
      </c>
      <c r="K8" s="26">
        <f t="shared" si="1"/>
        <v>281756.40000000002</v>
      </c>
      <c r="L8" s="21">
        <f t="shared" si="2"/>
        <v>14087.820000000002</v>
      </c>
      <c r="M8" s="24" cm="1">
        <f t="array" ref="M8">_xlfn.IFS(H8&gt;0.3,0,C8="круглый",K8*1.15,C8="плоский",K8*1.25)</f>
        <v>0</v>
      </c>
      <c r="N8" s="32"/>
      <c r="P8" s="7"/>
      <c r="Q8" s="7"/>
    </row>
    <row r="9" spans="1:27" x14ac:dyDescent="0.25">
      <c r="A9" s="8">
        <v>8</v>
      </c>
      <c r="B9" s="9" t="s">
        <v>10</v>
      </c>
      <c r="C9" s="9" t="s">
        <v>7</v>
      </c>
      <c r="D9" s="9">
        <v>8520</v>
      </c>
      <c r="E9" s="28">
        <v>44084</v>
      </c>
      <c r="F9" s="10" t="s">
        <v>5</v>
      </c>
      <c r="G9" s="10"/>
      <c r="H9" s="17">
        <v>30.59</v>
      </c>
      <c r="I9" s="9"/>
      <c r="J9" s="11">
        <f t="shared" si="0"/>
        <v>260626.8</v>
      </c>
      <c r="K9" s="26">
        <f t="shared" si="1"/>
        <v>260626.8</v>
      </c>
      <c r="L9" s="21">
        <f t="shared" si="2"/>
        <v>13031.34</v>
      </c>
      <c r="M9" s="24" cm="1">
        <f t="array" ref="M9">_xlfn.IFS(H9&gt;0.3,0,C9="круглый",K9*1.15,C9="плоский",K9*1.25)</f>
        <v>0</v>
      </c>
      <c r="N9" s="32"/>
      <c r="P9" s="7"/>
      <c r="Q9" s="7"/>
    </row>
    <row r="10" spans="1:27" x14ac:dyDescent="0.25">
      <c r="A10" s="8">
        <v>9</v>
      </c>
      <c r="B10" s="9" t="s">
        <v>10</v>
      </c>
      <c r="C10" s="9" t="s">
        <v>7</v>
      </c>
      <c r="D10" s="9">
        <v>8520</v>
      </c>
      <c r="E10" s="28">
        <v>44085</v>
      </c>
      <c r="F10" s="10" t="s">
        <v>6</v>
      </c>
      <c r="G10" s="10"/>
      <c r="H10" s="17">
        <v>40.1</v>
      </c>
      <c r="I10" s="9"/>
      <c r="J10" s="11">
        <f t="shared" si="0"/>
        <v>341652</v>
      </c>
      <c r="K10" s="26">
        <f t="shared" si="1"/>
        <v>341652</v>
      </c>
      <c r="L10" s="21">
        <f t="shared" si="2"/>
        <v>17082.600000000002</v>
      </c>
      <c r="M10" s="24" cm="1">
        <f t="array" ref="M10">_xlfn.IFS(H10&gt;0.3,0,C10="круглый",K10*1.15,C10="плоский",K10*1.25)</f>
        <v>0</v>
      </c>
      <c r="N10" s="32"/>
      <c r="P10" s="7"/>
      <c r="Q10" s="7"/>
    </row>
    <row r="11" spans="1:27" x14ac:dyDescent="0.25">
      <c r="A11" s="8">
        <v>10</v>
      </c>
      <c r="B11" s="9" t="s">
        <v>10</v>
      </c>
      <c r="C11" s="9" t="s">
        <v>7</v>
      </c>
      <c r="D11" s="9">
        <v>8520</v>
      </c>
      <c r="E11" s="28">
        <v>44086</v>
      </c>
      <c r="F11" s="10" t="s">
        <v>6</v>
      </c>
      <c r="G11" s="10"/>
      <c r="H11" s="17">
        <v>35.409999999999997</v>
      </c>
      <c r="I11" s="9"/>
      <c r="J11" s="11">
        <f t="shared" si="0"/>
        <v>301693.19999999995</v>
      </c>
      <c r="K11" s="26">
        <f t="shared" si="1"/>
        <v>301693.19999999995</v>
      </c>
      <c r="L11" s="21">
        <f t="shared" si="2"/>
        <v>15084.659999999998</v>
      </c>
      <c r="M11" s="24" cm="1">
        <f t="array" ref="M11">_xlfn.IFS(H11&gt;0.3,0,C11="круглый",K11*1.15,C11="плоский",K11*1.25)</f>
        <v>0</v>
      </c>
      <c r="N11" s="32"/>
      <c r="P11" s="7"/>
      <c r="Q11" s="7"/>
    </row>
    <row r="12" spans="1:27" x14ac:dyDescent="0.25">
      <c r="A12" s="8">
        <v>11</v>
      </c>
      <c r="B12" s="9" t="s">
        <v>8</v>
      </c>
      <c r="C12" s="9" t="s">
        <v>2</v>
      </c>
      <c r="D12" s="9">
        <v>7100</v>
      </c>
      <c r="E12" s="28">
        <v>44075</v>
      </c>
      <c r="F12" s="10" t="s">
        <v>5</v>
      </c>
      <c r="G12" s="10"/>
      <c r="H12" s="17">
        <v>12.81</v>
      </c>
      <c r="I12" s="9"/>
      <c r="J12" s="11">
        <f t="shared" si="0"/>
        <v>90951</v>
      </c>
      <c r="K12" s="26">
        <f t="shared" si="1"/>
        <v>90951</v>
      </c>
      <c r="L12" s="21">
        <f t="shared" si="2"/>
        <v>0</v>
      </c>
      <c r="M12" s="24" cm="1">
        <f t="array" ref="M12">_xlfn.IFS(H12&gt;0.3,0,C12="круглый",K12*1.15,C12="плоский",K12*1.25)</f>
        <v>0</v>
      </c>
      <c r="N12" s="32"/>
      <c r="O12" s="25"/>
      <c r="P12" s="7"/>
      <c r="Q12" s="7"/>
    </row>
    <row r="13" spans="1:27" x14ac:dyDescent="0.25">
      <c r="A13" s="8">
        <v>12</v>
      </c>
      <c r="B13" s="9" t="s">
        <v>8</v>
      </c>
      <c r="C13" s="9" t="s">
        <v>2</v>
      </c>
      <c r="D13" s="9">
        <v>7100</v>
      </c>
      <c r="E13" s="28">
        <v>44076</v>
      </c>
      <c r="F13" s="10" t="s">
        <v>5</v>
      </c>
      <c r="G13" s="10"/>
      <c r="H13" s="17">
        <v>11.08</v>
      </c>
      <c r="I13" s="9"/>
      <c r="J13" s="11">
        <f t="shared" si="0"/>
        <v>78668</v>
      </c>
      <c r="K13" s="26">
        <f t="shared" si="1"/>
        <v>78668</v>
      </c>
      <c r="L13" s="21">
        <f t="shared" si="2"/>
        <v>0</v>
      </c>
      <c r="M13" s="24" cm="1">
        <f t="array" ref="M13">_xlfn.IFS(H13&gt;0.3,0,C13="круглый",K13*1.15,C13="плоский",K13*1.25)</f>
        <v>0</v>
      </c>
      <c r="N13" s="32"/>
      <c r="P13" s="7"/>
      <c r="Q13" s="7"/>
    </row>
    <row r="14" spans="1:27" x14ac:dyDescent="0.25">
      <c r="A14" s="8">
        <v>13</v>
      </c>
      <c r="B14" s="9" t="s">
        <v>8</v>
      </c>
      <c r="C14" s="9" t="s">
        <v>2</v>
      </c>
      <c r="D14" s="9">
        <v>7100</v>
      </c>
      <c r="E14" s="28">
        <v>44077</v>
      </c>
      <c r="F14" s="10" t="s">
        <v>4</v>
      </c>
      <c r="G14" s="10"/>
      <c r="H14" s="17">
        <v>38.380000000000003</v>
      </c>
      <c r="I14" s="9"/>
      <c r="J14" s="11">
        <f t="shared" si="0"/>
        <v>272498</v>
      </c>
      <c r="K14" s="26">
        <f t="shared" si="1"/>
        <v>272498</v>
      </c>
      <c r="L14" s="21">
        <f t="shared" si="2"/>
        <v>13624.900000000001</v>
      </c>
      <c r="M14" s="24" cm="1">
        <f t="array" ref="M14">_xlfn.IFS(H14&gt;0.3,0,C14="круглый",K14*1.15,C14="плоский",K14*1.25)</f>
        <v>0</v>
      </c>
      <c r="N14" s="32"/>
      <c r="P14" s="7"/>
      <c r="Q14" s="7"/>
    </row>
    <row r="15" spans="1:27" x14ac:dyDescent="0.25">
      <c r="A15" s="8">
        <v>14</v>
      </c>
      <c r="B15" s="9" t="s">
        <v>8</v>
      </c>
      <c r="C15" s="9" t="s">
        <v>2</v>
      </c>
      <c r="D15" s="9">
        <v>7100</v>
      </c>
      <c r="E15" s="28">
        <v>44078</v>
      </c>
      <c r="F15" s="10" t="s">
        <v>4</v>
      </c>
      <c r="G15" s="10"/>
      <c r="H15" s="17">
        <v>0.15</v>
      </c>
      <c r="I15" s="9"/>
      <c r="J15" s="11">
        <f t="shared" si="0"/>
        <v>1065</v>
      </c>
      <c r="K15" s="26">
        <f t="shared" si="1"/>
        <v>1065</v>
      </c>
      <c r="L15" s="21">
        <f t="shared" si="2"/>
        <v>0</v>
      </c>
      <c r="M15" s="24" cm="1">
        <f t="array" ref="M15">_xlfn.IFS(H15&gt;0.3,0,C15="круглый",K15*1.15,C15="плоский",K15*1.25)</f>
        <v>1331.25</v>
      </c>
      <c r="N15" s="32"/>
      <c r="O15" s="15"/>
      <c r="P15" s="7"/>
      <c r="Q15" s="7"/>
    </row>
    <row r="16" spans="1:27" x14ac:dyDescent="0.25">
      <c r="A16" s="8">
        <v>15</v>
      </c>
      <c r="B16" s="9" t="s">
        <v>8</v>
      </c>
      <c r="C16" s="9" t="s">
        <v>2</v>
      </c>
      <c r="D16" s="9">
        <v>7100</v>
      </c>
      <c r="E16" s="28">
        <v>44079</v>
      </c>
      <c r="F16" s="10" t="s">
        <v>6</v>
      </c>
      <c r="G16" s="10"/>
      <c r="H16" s="17">
        <v>33.93</v>
      </c>
      <c r="I16" s="9"/>
      <c r="J16" s="11">
        <f t="shared" si="0"/>
        <v>240903</v>
      </c>
      <c r="K16" s="26">
        <f t="shared" si="1"/>
        <v>240903</v>
      </c>
      <c r="L16" s="21">
        <f t="shared" si="2"/>
        <v>12045.150000000001</v>
      </c>
      <c r="M16" s="24" cm="1">
        <f t="array" ref="M16">_xlfn.IFS(H16&gt;0.3,0,C16="круглый",K16*1.15,C16="плоский",K16*1.25)</f>
        <v>0</v>
      </c>
      <c r="N16" s="32"/>
      <c r="P16" s="7"/>
      <c r="Q16" s="7"/>
      <c r="AA16"/>
    </row>
    <row r="17" spans="1:27" x14ac:dyDescent="0.25">
      <c r="A17" s="8">
        <v>16</v>
      </c>
      <c r="B17" s="9" t="s">
        <v>8</v>
      </c>
      <c r="C17" s="9" t="s">
        <v>2</v>
      </c>
      <c r="D17" s="9">
        <v>7140</v>
      </c>
      <c r="E17" s="28">
        <v>44080</v>
      </c>
      <c r="F17" s="10" t="s">
        <v>6</v>
      </c>
      <c r="G17" s="10"/>
      <c r="H17" s="17">
        <v>0.17</v>
      </c>
      <c r="I17" s="9"/>
      <c r="J17" s="11">
        <f t="shared" si="0"/>
        <v>1213.8000000000002</v>
      </c>
      <c r="K17" s="26">
        <f t="shared" si="1"/>
        <v>1213.8000000000002</v>
      </c>
      <c r="L17" s="21">
        <f t="shared" si="2"/>
        <v>0</v>
      </c>
      <c r="M17" s="24" cm="1">
        <f t="array" ref="M17">_xlfn.IFS(H17&gt;0.3,0,C17="круглый",K17*1.15,C17="плоский",K17*1.25)</f>
        <v>1517.2500000000002</v>
      </c>
      <c r="N17" s="32"/>
      <c r="P17" s="7"/>
      <c r="Q17" s="7"/>
      <c r="AA17"/>
    </row>
    <row r="18" spans="1:27" x14ac:dyDescent="0.25">
      <c r="A18" s="8">
        <v>17</v>
      </c>
      <c r="B18" s="9" t="s">
        <v>8</v>
      </c>
      <c r="C18" s="9" t="s">
        <v>2</v>
      </c>
      <c r="D18" s="9">
        <v>7140</v>
      </c>
      <c r="E18" s="28">
        <v>44083</v>
      </c>
      <c r="F18" s="10" t="s">
        <v>3</v>
      </c>
      <c r="G18" s="10"/>
      <c r="H18" s="17">
        <v>9.4</v>
      </c>
      <c r="I18" s="9"/>
      <c r="J18" s="11">
        <f t="shared" si="0"/>
        <v>67116</v>
      </c>
      <c r="K18" s="26">
        <f t="shared" si="1"/>
        <v>67116</v>
      </c>
      <c r="L18" s="21">
        <f t="shared" si="2"/>
        <v>0</v>
      </c>
      <c r="M18" s="24" cm="1">
        <f t="array" ref="M18">_xlfn.IFS(H18&gt;0.3,0,C18="круглый",K18*1.15,C18="плоский",K18*1.25)</f>
        <v>0</v>
      </c>
      <c r="N18" s="32"/>
      <c r="P18" s="7"/>
      <c r="Q18" s="7"/>
      <c r="AA18"/>
    </row>
    <row r="19" spans="1:27" x14ac:dyDescent="0.25">
      <c r="A19" s="8">
        <v>18</v>
      </c>
      <c r="B19" s="9" t="s">
        <v>8</v>
      </c>
      <c r="C19" s="9" t="s">
        <v>2</v>
      </c>
      <c r="D19" s="9">
        <v>7140</v>
      </c>
      <c r="E19" s="28">
        <v>44084</v>
      </c>
      <c r="F19" s="10" t="s">
        <v>5</v>
      </c>
      <c r="G19" s="10"/>
      <c r="H19" s="17">
        <v>6.33</v>
      </c>
      <c r="I19" s="9"/>
      <c r="J19" s="11">
        <f t="shared" si="0"/>
        <v>45196.2</v>
      </c>
      <c r="K19" s="26">
        <f t="shared" si="1"/>
        <v>45196.2</v>
      </c>
      <c r="L19" s="21">
        <f t="shared" si="2"/>
        <v>0</v>
      </c>
      <c r="M19" s="24" cm="1">
        <f t="array" ref="M19">_xlfn.IFS(H19&gt;0.3,0,C19="круглый",K19*1.15,C19="плоский",K19*1.25)</f>
        <v>0</v>
      </c>
      <c r="N19" s="32"/>
      <c r="P19"/>
      <c r="AA19"/>
    </row>
    <row r="20" spans="1:27" x14ac:dyDescent="0.25">
      <c r="A20" s="8">
        <v>19</v>
      </c>
      <c r="B20" s="9" t="s">
        <v>8</v>
      </c>
      <c r="C20" s="9" t="s">
        <v>2</v>
      </c>
      <c r="D20" s="9">
        <v>7140</v>
      </c>
      <c r="E20" s="28">
        <v>44085</v>
      </c>
      <c r="F20" s="10" t="s">
        <v>4</v>
      </c>
      <c r="G20" s="10"/>
      <c r="H20" s="17">
        <v>20.39</v>
      </c>
      <c r="I20" s="9"/>
      <c r="J20" s="11">
        <f t="shared" si="0"/>
        <v>145584.6</v>
      </c>
      <c r="K20" s="26">
        <f t="shared" si="1"/>
        <v>145584.6</v>
      </c>
      <c r="L20" s="21">
        <f t="shared" si="2"/>
        <v>0</v>
      </c>
      <c r="M20" s="24" cm="1">
        <f t="array" ref="M20">_xlfn.IFS(H20&gt;0.3,0,C20="круглый",K20*1.15,C20="плоский",K20*1.25)</f>
        <v>0</v>
      </c>
      <c r="N20" s="32"/>
      <c r="P20"/>
      <c r="AA20"/>
    </row>
    <row r="21" spans="1:27" x14ac:dyDescent="0.25">
      <c r="A21" s="8">
        <v>20</v>
      </c>
      <c r="B21" s="9" t="s">
        <v>8</v>
      </c>
      <c r="C21" s="9" t="s">
        <v>2</v>
      </c>
      <c r="D21" s="9">
        <v>7140</v>
      </c>
      <c r="E21" s="28">
        <v>44086</v>
      </c>
      <c r="F21" s="10" t="s">
        <v>4</v>
      </c>
      <c r="G21" s="10"/>
      <c r="H21" s="17">
        <v>5.62</v>
      </c>
      <c r="I21" s="9"/>
      <c r="J21" s="11">
        <f t="shared" si="0"/>
        <v>40126.800000000003</v>
      </c>
      <c r="K21" s="26">
        <f t="shared" si="1"/>
        <v>40126.800000000003</v>
      </c>
      <c r="L21" s="21">
        <f t="shared" si="2"/>
        <v>0</v>
      </c>
      <c r="M21" s="24" cm="1">
        <f t="array" ref="M21">_xlfn.IFS(H21&gt;0.3,0,C21="круглый",K21*1.15,C21="плоский",K21*1.25)</f>
        <v>0</v>
      </c>
      <c r="N21" s="32"/>
      <c r="P21"/>
    </row>
    <row r="22" spans="1:27" x14ac:dyDescent="0.25">
      <c r="A22" s="8">
        <v>21</v>
      </c>
      <c r="B22" s="9" t="s">
        <v>9</v>
      </c>
      <c r="C22" s="9" t="s">
        <v>7</v>
      </c>
      <c r="D22" s="9">
        <v>7040</v>
      </c>
      <c r="E22" s="28">
        <v>44075</v>
      </c>
      <c r="F22" s="10" t="s">
        <v>4</v>
      </c>
      <c r="G22" s="10"/>
      <c r="H22" s="17">
        <v>17.899999999999999</v>
      </c>
      <c r="I22" s="9"/>
      <c r="J22" s="11">
        <f t="shared" si="0"/>
        <v>126015.99999999999</v>
      </c>
      <c r="K22" s="26">
        <f t="shared" si="1"/>
        <v>126015.99999999999</v>
      </c>
      <c r="L22" s="21">
        <f t="shared" si="2"/>
        <v>0</v>
      </c>
      <c r="M22" s="24" cm="1">
        <f t="array" ref="M22">_xlfn.IFS(H22&gt;0.3,0,C22="круглый",K22*1.15,C22="плоский",K22*1.25)</f>
        <v>0</v>
      </c>
      <c r="N22" s="32"/>
      <c r="P22"/>
    </row>
    <row r="23" spans="1:27" x14ac:dyDescent="0.25">
      <c r="A23" s="8">
        <v>22</v>
      </c>
      <c r="B23" s="9" t="s">
        <v>9</v>
      </c>
      <c r="C23" s="9" t="s">
        <v>7</v>
      </c>
      <c r="D23" s="9">
        <v>7040</v>
      </c>
      <c r="E23" s="28">
        <v>44076</v>
      </c>
      <c r="F23" s="10" t="s">
        <v>6</v>
      </c>
      <c r="G23" s="10"/>
      <c r="H23" s="17">
        <v>0.95</v>
      </c>
      <c r="I23" s="9"/>
      <c r="J23" s="11">
        <f t="shared" si="0"/>
        <v>6688</v>
      </c>
      <c r="K23" s="26">
        <f t="shared" si="1"/>
        <v>6688</v>
      </c>
      <c r="L23" s="21">
        <f t="shared" si="2"/>
        <v>0</v>
      </c>
      <c r="M23" s="24" cm="1">
        <f t="array" ref="M23">_xlfn.IFS(H23&gt;0.3,0,C23="круглый",K23*1.15,C23="плоский",K23*1.25)</f>
        <v>0</v>
      </c>
      <c r="N23" s="32"/>
      <c r="P23"/>
    </row>
    <row r="24" spans="1:27" x14ac:dyDescent="0.25">
      <c r="A24" s="8">
        <v>23</v>
      </c>
      <c r="B24" s="9" t="s">
        <v>9</v>
      </c>
      <c r="C24" s="9" t="s">
        <v>7</v>
      </c>
      <c r="D24" s="9">
        <v>7040</v>
      </c>
      <c r="E24" s="28">
        <v>44077</v>
      </c>
      <c r="F24" s="10" t="s">
        <v>3</v>
      </c>
      <c r="G24" s="10"/>
      <c r="H24" s="17">
        <v>0.28000000000000003</v>
      </c>
      <c r="I24" s="9"/>
      <c r="J24" s="11">
        <f t="shared" si="0"/>
        <v>1971.2000000000003</v>
      </c>
      <c r="K24" s="26">
        <f t="shared" si="1"/>
        <v>1971.2000000000003</v>
      </c>
      <c r="L24" s="21">
        <f t="shared" si="2"/>
        <v>0</v>
      </c>
      <c r="M24" s="24" cm="1">
        <f t="array" ref="M24">_xlfn.IFS(H24&gt;0.3,0,C24="круглый",K24*1.15,C24="плоский",K24*1.25)</f>
        <v>2266.88</v>
      </c>
      <c r="N24" s="32"/>
      <c r="P24"/>
    </row>
    <row r="25" spans="1:27" x14ac:dyDescent="0.25">
      <c r="A25" s="8">
        <v>24</v>
      </c>
      <c r="B25" s="9" t="s">
        <v>9</v>
      </c>
      <c r="C25" s="9" t="s">
        <v>7</v>
      </c>
      <c r="D25" s="9">
        <v>7040</v>
      </c>
      <c r="E25" s="28">
        <v>44078</v>
      </c>
      <c r="F25" s="10" t="s">
        <v>6</v>
      </c>
      <c r="G25" s="10"/>
      <c r="H25" s="17">
        <v>5.04</v>
      </c>
      <c r="I25" s="9"/>
      <c r="J25" s="11">
        <f t="shared" si="0"/>
        <v>35481.599999999999</v>
      </c>
      <c r="K25" s="26">
        <f t="shared" si="1"/>
        <v>35481.599999999999</v>
      </c>
      <c r="L25" s="21">
        <f t="shared" si="2"/>
        <v>0</v>
      </c>
      <c r="M25" s="24" cm="1">
        <f t="array" ref="M25">_xlfn.IFS(H25&gt;0.3,0,C25="круглый",K25*1.15,C25="плоский",K25*1.25)</f>
        <v>0</v>
      </c>
      <c r="N25" s="32"/>
      <c r="P25"/>
    </row>
    <row r="26" spans="1:27" x14ac:dyDescent="0.25">
      <c r="A26" s="8">
        <v>25</v>
      </c>
      <c r="B26" s="9" t="s">
        <v>9</v>
      </c>
      <c r="C26" s="9" t="s">
        <v>7</v>
      </c>
      <c r="D26" s="9">
        <v>7040</v>
      </c>
      <c r="E26" s="28">
        <v>44079</v>
      </c>
      <c r="F26" s="10" t="s">
        <v>5</v>
      </c>
      <c r="G26" s="10"/>
      <c r="H26" s="17">
        <v>22.13</v>
      </c>
      <c r="I26" s="9"/>
      <c r="J26" s="11">
        <f t="shared" si="0"/>
        <v>155795.19999999998</v>
      </c>
      <c r="K26" s="26">
        <f t="shared" si="1"/>
        <v>155795.19999999998</v>
      </c>
      <c r="L26" s="21">
        <f t="shared" si="2"/>
        <v>0</v>
      </c>
      <c r="M26" s="24" cm="1">
        <f t="array" ref="M26">_xlfn.IFS(H26&gt;0.3,0,C26="круглый",K26*1.15,C26="плоский",K26*1.25)</f>
        <v>0</v>
      </c>
      <c r="N26" s="32"/>
      <c r="P26"/>
    </row>
    <row r="27" spans="1:27" x14ac:dyDescent="0.25">
      <c r="A27" s="8">
        <v>26</v>
      </c>
      <c r="B27" s="9" t="s">
        <v>9</v>
      </c>
      <c r="C27" s="9" t="s">
        <v>7</v>
      </c>
      <c r="D27" s="9">
        <v>7070</v>
      </c>
      <c r="E27" s="28">
        <v>44080</v>
      </c>
      <c r="F27" s="10" t="s">
        <v>5</v>
      </c>
      <c r="G27" s="10"/>
      <c r="H27" s="17">
        <v>32.869999999999997</v>
      </c>
      <c r="I27" s="9"/>
      <c r="J27" s="11">
        <f t="shared" si="0"/>
        <v>232390.9</v>
      </c>
      <c r="K27" s="26">
        <f t="shared" si="1"/>
        <v>232390.9</v>
      </c>
      <c r="L27" s="21">
        <f t="shared" si="2"/>
        <v>11619.545</v>
      </c>
      <c r="M27" s="24" cm="1">
        <f t="array" ref="M27">_xlfn.IFS(H27&gt;0.3,0,C27="круглый",K27*1.15,C27="плоский",K27*1.25)</f>
        <v>0</v>
      </c>
      <c r="N27" s="32"/>
      <c r="P27"/>
    </row>
    <row r="28" spans="1:27" x14ac:dyDescent="0.25">
      <c r="A28" s="8">
        <v>27</v>
      </c>
      <c r="B28" s="9" t="s">
        <v>9</v>
      </c>
      <c r="C28" s="9" t="s">
        <v>7</v>
      </c>
      <c r="D28" s="9">
        <v>7070</v>
      </c>
      <c r="E28" s="28">
        <v>44083</v>
      </c>
      <c r="F28" s="10" t="s">
        <v>3</v>
      </c>
      <c r="G28" s="10"/>
      <c r="H28" s="17">
        <v>10.41</v>
      </c>
      <c r="I28" s="9"/>
      <c r="J28" s="11">
        <f t="shared" si="0"/>
        <v>73598.7</v>
      </c>
      <c r="K28" s="26">
        <f t="shared" si="1"/>
        <v>73598.7</v>
      </c>
      <c r="L28" s="21">
        <f t="shared" si="2"/>
        <v>0</v>
      </c>
      <c r="M28" s="24" cm="1">
        <f t="array" ref="M28">_xlfn.IFS(H28&gt;0.3,0,C28="круглый",K28*1.15,C28="плоский",K28*1.25)</f>
        <v>0</v>
      </c>
      <c r="N28" s="32"/>
      <c r="P28"/>
    </row>
    <row r="29" spans="1:27" x14ac:dyDescent="0.25">
      <c r="A29" s="8">
        <v>28</v>
      </c>
      <c r="B29" s="9" t="s">
        <v>9</v>
      </c>
      <c r="C29" s="9" t="s">
        <v>7</v>
      </c>
      <c r="D29" s="9">
        <v>7070</v>
      </c>
      <c r="E29" s="28">
        <v>44084</v>
      </c>
      <c r="F29" s="10" t="s">
        <v>4</v>
      </c>
      <c r="G29" s="10"/>
      <c r="H29" s="17">
        <v>36.19</v>
      </c>
      <c r="I29" s="9"/>
      <c r="J29" s="11">
        <f t="shared" si="0"/>
        <v>255863.3</v>
      </c>
      <c r="K29" s="26">
        <f t="shared" si="1"/>
        <v>255863.3</v>
      </c>
      <c r="L29" s="21">
        <f t="shared" si="2"/>
        <v>12793.165000000001</v>
      </c>
      <c r="M29" s="24" cm="1">
        <f t="array" ref="M29">_xlfn.IFS(H29&gt;0.3,0,C29="круглый",K29*1.15,C29="плоский",K29*1.25)</f>
        <v>0</v>
      </c>
      <c r="N29" s="32"/>
      <c r="P29"/>
    </row>
    <row r="30" spans="1:27" x14ac:dyDescent="0.25">
      <c r="A30" s="8">
        <v>29</v>
      </c>
      <c r="B30" s="9" t="s">
        <v>9</v>
      </c>
      <c r="C30" s="9" t="s">
        <v>7</v>
      </c>
      <c r="D30" s="9">
        <v>7070</v>
      </c>
      <c r="E30" s="28">
        <v>44085</v>
      </c>
      <c r="F30" s="10" t="s">
        <v>6</v>
      </c>
      <c r="G30" s="10"/>
      <c r="H30" s="17">
        <v>45.68</v>
      </c>
      <c r="I30" s="9"/>
      <c r="J30" s="11">
        <f t="shared" si="0"/>
        <v>322957.59999999998</v>
      </c>
      <c r="K30" s="26">
        <f t="shared" si="1"/>
        <v>322957.59999999998</v>
      </c>
      <c r="L30" s="21">
        <f t="shared" si="2"/>
        <v>16147.88</v>
      </c>
      <c r="M30" s="24" cm="1">
        <f t="array" ref="M30">_xlfn.IFS(H30&gt;0.3,0,C30="круглый",K30*1.15,C30="плоский",K30*1.25)</f>
        <v>0</v>
      </c>
      <c r="N30" s="32"/>
      <c r="P30"/>
    </row>
    <row r="31" spans="1:27" x14ac:dyDescent="0.25">
      <c r="A31" s="8">
        <v>30</v>
      </c>
      <c r="B31" s="9" t="s">
        <v>9</v>
      </c>
      <c r="C31" s="9" t="s">
        <v>7</v>
      </c>
      <c r="D31" s="9">
        <v>7070</v>
      </c>
      <c r="E31" s="28">
        <v>44086</v>
      </c>
      <c r="F31" s="10" t="s">
        <v>4</v>
      </c>
      <c r="G31" s="10"/>
      <c r="H31" s="17">
        <v>0.27</v>
      </c>
      <c r="I31" s="9"/>
      <c r="J31" s="11">
        <f t="shared" si="0"/>
        <v>1908.9</v>
      </c>
      <c r="K31" s="26">
        <f t="shared" si="1"/>
        <v>1908.9</v>
      </c>
      <c r="L31" s="21">
        <f t="shared" si="2"/>
        <v>0</v>
      </c>
      <c r="M31" s="24" cm="1">
        <f t="array" ref="M31">_xlfn.IFS(H31&gt;0.3,0,C31="круглый",K31*1.15,C31="плоский",K31*1.25)</f>
        <v>2195.2350000000001</v>
      </c>
      <c r="N31" s="32"/>
      <c r="P31"/>
    </row>
    <row r="32" spans="1:27" x14ac:dyDescent="0.25">
      <c r="A32" s="8">
        <v>31</v>
      </c>
      <c r="B32" s="9" t="s">
        <v>12</v>
      </c>
      <c r="C32" s="9" t="s">
        <v>2</v>
      </c>
      <c r="D32" s="9">
        <v>7160</v>
      </c>
      <c r="E32" s="28">
        <v>44075</v>
      </c>
      <c r="F32" s="10" t="s">
        <v>3</v>
      </c>
      <c r="G32" s="10"/>
      <c r="H32" s="17">
        <v>17.71</v>
      </c>
      <c r="I32" s="9"/>
      <c r="J32" s="11">
        <f t="shared" si="0"/>
        <v>126803.6</v>
      </c>
      <c r="K32" s="26">
        <f t="shared" si="1"/>
        <v>126803.6</v>
      </c>
      <c r="L32" s="21">
        <f t="shared" si="2"/>
        <v>0</v>
      </c>
      <c r="M32" s="24" cm="1">
        <f t="array" ref="M32">_xlfn.IFS(H32&gt;0.3,0,C32="круглый",K32*1.15,C32="плоский",K32*1.25)</f>
        <v>0</v>
      </c>
      <c r="N32" s="32"/>
      <c r="P32"/>
    </row>
    <row r="33" spans="1:30" x14ac:dyDescent="0.25">
      <c r="A33" s="8">
        <v>32</v>
      </c>
      <c r="B33" s="9" t="s">
        <v>12</v>
      </c>
      <c r="C33" s="9" t="s">
        <v>2</v>
      </c>
      <c r="D33" s="9">
        <v>7160</v>
      </c>
      <c r="E33" s="28">
        <v>44076</v>
      </c>
      <c r="F33" s="10" t="s">
        <v>5</v>
      </c>
      <c r="G33" s="10"/>
      <c r="H33" s="17">
        <v>36.54</v>
      </c>
      <c r="I33" s="9"/>
      <c r="J33" s="11">
        <f t="shared" si="0"/>
        <v>261626.4</v>
      </c>
      <c r="K33" s="26">
        <f t="shared" si="1"/>
        <v>261626.4</v>
      </c>
      <c r="L33" s="21">
        <f t="shared" si="2"/>
        <v>13081.32</v>
      </c>
      <c r="M33" s="24" cm="1">
        <f t="array" ref="M33">_xlfn.IFS(H33&gt;0.3,0,C33="круглый",K33*1.15,C33="плоский",K33*1.25)</f>
        <v>0</v>
      </c>
      <c r="N33" s="32"/>
      <c r="P33"/>
      <c r="AD33"/>
    </row>
    <row r="34" spans="1:30" x14ac:dyDescent="0.25">
      <c r="A34" s="8">
        <v>33</v>
      </c>
      <c r="B34" s="9" t="s">
        <v>12</v>
      </c>
      <c r="C34" s="9" t="s">
        <v>2</v>
      </c>
      <c r="D34" s="9">
        <v>7160</v>
      </c>
      <c r="E34" s="28">
        <v>44077</v>
      </c>
      <c r="F34" s="10" t="s">
        <v>4</v>
      </c>
      <c r="G34" s="10"/>
      <c r="H34" s="17">
        <v>47.1</v>
      </c>
      <c r="I34" s="9"/>
      <c r="J34" s="11">
        <f t="shared" si="0"/>
        <v>337236</v>
      </c>
      <c r="K34" s="26">
        <f t="shared" si="1"/>
        <v>337236</v>
      </c>
      <c r="L34" s="21">
        <f t="shared" si="2"/>
        <v>16861.8</v>
      </c>
      <c r="M34" s="24" cm="1">
        <f t="array" ref="M34">_xlfn.IFS(H34&gt;0.3,0,C34="круглый",K34*1.15,C34="плоский",K34*1.25)</f>
        <v>0</v>
      </c>
      <c r="N34" s="32"/>
      <c r="P34"/>
      <c r="AD34"/>
    </row>
    <row r="35" spans="1:30" x14ac:dyDescent="0.25">
      <c r="A35" s="8">
        <v>34</v>
      </c>
      <c r="B35" s="9" t="s">
        <v>12</v>
      </c>
      <c r="C35" s="9" t="s">
        <v>2</v>
      </c>
      <c r="D35" s="9">
        <v>7160</v>
      </c>
      <c r="E35" s="28">
        <v>44078</v>
      </c>
      <c r="F35" s="10" t="s">
        <v>3</v>
      </c>
      <c r="G35" s="10"/>
      <c r="H35" s="17">
        <v>26.39</v>
      </c>
      <c r="I35" s="9"/>
      <c r="J35" s="11">
        <f t="shared" si="0"/>
        <v>188952.4</v>
      </c>
      <c r="K35" s="26">
        <f t="shared" si="1"/>
        <v>188952.4</v>
      </c>
      <c r="L35" s="21">
        <f t="shared" si="2"/>
        <v>0</v>
      </c>
      <c r="M35" s="24" cm="1">
        <f t="array" ref="M35">_xlfn.IFS(H35&gt;0.3,0,C35="круглый",K35*1.15,C35="плоский",K35*1.25)</f>
        <v>0</v>
      </c>
      <c r="N35" s="32"/>
      <c r="P35"/>
      <c r="AD35"/>
    </row>
    <row r="36" spans="1:30" x14ac:dyDescent="0.25">
      <c r="A36" s="8">
        <v>35</v>
      </c>
      <c r="B36" s="9" t="s">
        <v>12</v>
      </c>
      <c r="C36" s="9" t="s">
        <v>2</v>
      </c>
      <c r="D36" s="9">
        <v>7160</v>
      </c>
      <c r="E36" s="28">
        <v>44079</v>
      </c>
      <c r="F36" s="10" t="s">
        <v>4</v>
      </c>
      <c r="G36" s="10"/>
      <c r="H36" s="17">
        <v>44.31</v>
      </c>
      <c r="I36" s="9"/>
      <c r="J36" s="11">
        <f t="shared" si="0"/>
        <v>317259.60000000003</v>
      </c>
      <c r="K36" s="26">
        <f t="shared" si="1"/>
        <v>317259.60000000003</v>
      </c>
      <c r="L36" s="21">
        <f t="shared" si="2"/>
        <v>15862.980000000003</v>
      </c>
      <c r="M36" s="24" cm="1">
        <f t="array" ref="M36">_xlfn.IFS(H36&gt;0.3,0,C36="круглый",K36*1.15,C36="плоский",K36*1.25)</f>
        <v>0</v>
      </c>
      <c r="N36" s="32"/>
      <c r="P36"/>
      <c r="AD36"/>
    </row>
    <row r="37" spans="1:30" x14ac:dyDescent="0.25">
      <c r="A37" s="8">
        <v>36</v>
      </c>
      <c r="B37" s="9" t="s">
        <v>12</v>
      </c>
      <c r="C37" s="9" t="s">
        <v>2</v>
      </c>
      <c r="D37" s="9">
        <v>7200</v>
      </c>
      <c r="E37" s="28">
        <v>44080</v>
      </c>
      <c r="F37" s="10" t="s">
        <v>6</v>
      </c>
      <c r="G37" s="10"/>
      <c r="H37" s="17">
        <v>31.95</v>
      </c>
      <c r="I37" s="9"/>
      <c r="J37" s="11">
        <f t="shared" si="0"/>
        <v>230040</v>
      </c>
      <c r="K37" s="26">
        <f t="shared" ref="K37:K61" si="3">J37*курс</f>
        <v>230040</v>
      </c>
      <c r="L37" s="21">
        <f t="shared" si="2"/>
        <v>11502</v>
      </c>
      <c r="M37" s="24" cm="1">
        <f t="array" ref="M37">_xlfn.IFS(H37&gt;0.3,0,C37="круглый",K37*1.15,C37="плоский",K37*1.25)</f>
        <v>0</v>
      </c>
      <c r="N37" s="32"/>
      <c r="P37"/>
      <c r="AD37"/>
    </row>
    <row r="38" spans="1:30" x14ac:dyDescent="0.25">
      <c r="A38" s="8">
        <v>37</v>
      </c>
      <c r="B38" s="9" t="s">
        <v>12</v>
      </c>
      <c r="C38" s="9" t="s">
        <v>2</v>
      </c>
      <c r="D38" s="9">
        <v>7200</v>
      </c>
      <c r="E38" s="28">
        <v>44083</v>
      </c>
      <c r="F38" s="10" t="s">
        <v>4</v>
      </c>
      <c r="G38" s="10"/>
      <c r="H38" s="17">
        <v>43.54</v>
      </c>
      <c r="I38" s="9"/>
      <c r="J38" s="11">
        <f t="shared" si="0"/>
        <v>313488</v>
      </c>
      <c r="K38" s="26">
        <f t="shared" si="1"/>
        <v>313488</v>
      </c>
      <c r="L38" s="21">
        <f t="shared" si="2"/>
        <v>15674.400000000001</v>
      </c>
      <c r="M38" s="24" cm="1">
        <f t="array" ref="M38">_xlfn.IFS(H38&gt;0.3,0,C38="круглый",K38*1.15,C38="плоский",K38*1.25)</f>
        <v>0</v>
      </c>
      <c r="N38" s="32"/>
      <c r="P38"/>
      <c r="AD38"/>
    </row>
    <row r="39" spans="1:30" x14ac:dyDescent="0.25">
      <c r="A39" s="8">
        <v>38</v>
      </c>
      <c r="B39" s="9" t="s">
        <v>12</v>
      </c>
      <c r="C39" s="9" t="s">
        <v>2</v>
      </c>
      <c r="D39" s="9">
        <v>7200</v>
      </c>
      <c r="E39" s="28">
        <v>44084</v>
      </c>
      <c r="F39" s="10" t="s">
        <v>6</v>
      </c>
      <c r="G39" s="10"/>
      <c r="H39" s="17">
        <v>0.21</v>
      </c>
      <c r="I39" s="9"/>
      <c r="J39" s="11">
        <f t="shared" si="0"/>
        <v>1512</v>
      </c>
      <c r="K39" s="26">
        <f t="shared" si="3"/>
        <v>1512</v>
      </c>
      <c r="L39" s="21">
        <f t="shared" si="2"/>
        <v>0</v>
      </c>
      <c r="M39" s="24" cm="1">
        <f t="array" ref="M39">_xlfn.IFS(H39&gt;0.3,0,C39="круглый",K39*1.15,C39="плоский",K39*1.25)</f>
        <v>1890</v>
      </c>
      <c r="N39" s="32"/>
      <c r="P39"/>
      <c r="AD39"/>
    </row>
    <row r="40" spans="1:30" x14ac:dyDescent="0.25">
      <c r="A40" s="8">
        <v>39</v>
      </c>
      <c r="B40" s="9" t="s">
        <v>12</v>
      </c>
      <c r="C40" s="9" t="s">
        <v>2</v>
      </c>
      <c r="D40" s="9">
        <v>7200</v>
      </c>
      <c r="E40" s="28">
        <v>44085</v>
      </c>
      <c r="F40" s="10" t="s">
        <v>6</v>
      </c>
      <c r="G40" s="10"/>
      <c r="H40" s="17">
        <v>24.93</v>
      </c>
      <c r="I40" s="9"/>
      <c r="J40" s="11">
        <f t="shared" si="0"/>
        <v>179496</v>
      </c>
      <c r="K40" s="26">
        <f t="shared" si="3"/>
        <v>179496</v>
      </c>
      <c r="L40" s="21">
        <f t="shared" si="2"/>
        <v>0</v>
      </c>
      <c r="M40" s="24" cm="1">
        <f t="array" ref="M40">_xlfn.IFS(H40&gt;0.3,0,C40="круглый",K40*1.15,C40="плоский",K40*1.25)</f>
        <v>0</v>
      </c>
      <c r="N40" s="32"/>
      <c r="P40"/>
      <c r="AD40"/>
    </row>
    <row r="41" spans="1:30" x14ac:dyDescent="0.25">
      <c r="A41" s="8">
        <v>40</v>
      </c>
      <c r="B41" s="9" t="s">
        <v>12</v>
      </c>
      <c r="C41" s="9" t="s">
        <v>2</v>
      </c>
      <c r="D41" s="9">
        <v>7200</v>
      </c>
      <c r="E41" s="28">
        <v>44086</v>
      </c>
      <c r="F41" s="10" t="s">
        <v>6</v>
      </c>
      <c r="G41" s="10"/>
      <c r="H41" s="17">
        <v>34.96</v>
      </c>
      <c r="I41" s="9"/>
      <c r="J41" s="11">
        <f t="shared" si="0"/>
        <v>251712</v>
      </c>
      <c r="K41" s="26">
        <f t="shared" si="3"/>
        <v>251712</v>
      </c>
      <c r="L41" s="21">
        <f t="shared" si="2"/>
        <v>12585.6</v>
      </c>
      <c r="M41" s="24" cm="1">
        <f t="array" ref="M41">_xlfn.IFS(H41&gt;0.3,0,C41="круглый",K41*1.15,C41="плоский",K41*1.25)</f>
        <v>0</v>
      </c>
      <c r="N41" s="32"/>
      <c r="P41"/>
      <c r="AD41"/>
    </row>
    <row r="42" spans="1:30" x14ac:dyDescent="0.25">
      <c r="A42" s="8">
        <v>41</v>
      </c>
      <c r="B42" s="9" t="s">
        <v>11</v>
      </c>
      <c r="C42" s="9" t="s">
        <v>7</v>
      </c>
      <c r="D42" s="9">
        <v>13510</v>
      </c>
      <c r="E42" s="28">
        <v>44075</v>
      </c>
      <c r="F42" s="10" t="s">
        <v>6</v>
      </c>
      <c r="G42" s="10"/>
      <c r="H42" s="17">
        <v>22.28</v>
      </c>
      <c r="I42" s="9"/>
      <c r="J42" s="11">
        <f t="shared" si="0"/>
        <v>301002.8</v>
      </c>
      <c r="K42" s="26">
        <f t="shared" si="3"/>
        <v>301002.8</v>
      </c>
      <c r="L42" s="21">
        <f t="shared" si="2"/>
        <v>0</v>
      </c>
      <c r="M42" s="24" cm="1">
        <f t="array" ref="M42">_xlfn.IFS(H42&gt;0.3,0,C42="круглый",K42*1.15,C42="плоский",K42*1.25)</f>
        <v>0</v>
      </c>
      <c r="N42" s="32"/>
      <c r="P42"/>
      <c r="AD42"/>
    </row>
    <row r="43" spans="1:30" x14ac:dyDescent="0.25">
      <c r="A43" s="8">
        <v>42</v>
      </c>
      <c r="B43" s="9" t="s">
        <v>11</v>
      </c>
      <c r="C43" s="9" t="s">
        <v>7</v>
      </c>
      <c r="D43" s="9">
        <v>13510</v>
      </c>
      <c r="E43" s="28">
        <v>44076</v>
      </c>
      <c r="F43" s="10" t="s">
        <v>5</v>
      </c>
      <c r="G43" s="10"/>
      <c r="H43" s="17">
        <v>0.15</v>
      </c>
      <c r="I43" s="9"/>
      <c r="J43" s="11">
        <f t="shared" si="0"/>
        <v>2026.5</v>
      </c>
      <c r="K43" s="26">
        <f t="shared" si="3"/>
        <v>2026.5</v>
      </c>
      <c r="L43" s="21">
        <f t="shared" si="2"/>
        <v>0</v>
      </c>
      <c r="M43" s="24" cm="1">
        <f t="array" ref="M43">_xlfn.IFS(H43&gt;0.3,0,C43="круглый",K43*1.15,C43="плоский",K43*1.25)</f>
        <v>2330.4749999999999</v>
      </c>
      <c r="N43" s="32"/>
      <c r="P43"/>
      <c r="AD43"/>
    </row>
    <row r="44" spans="1:30" x14ac:dyDescent="0.25">
      <c r="A44" s="8">
        <v>43</v>
      </c>
      <c r="B44" s="9" t="s">
        <v>11</v>
      </c>
      <c r="C44" s="9" t="s">
        <v>7</v>
      </c>
      <c r="D44" s="9">
        <v>13510</v>
      </c>
      <c r="E44" s="28">
        <v>44077</v>
      </c>
      <c r="F44" s="10" t="s">
        <v>3</v>
      </c>
      <c r="G44" s="10"/>
      <c r="H44" s="17">
        <v>17.02</v>
      </c>
      <c r="I44" s="9"/>
      <c r="J44" s="11">
        <f t="shared" si="0"/>
        <v>229940.19999999998</v>
      </c>
      <c r="K44" s="26">
        <f t="shared" si="3"/>
        <v>229940.19999999998</v>
      </c>
      <c r="L44" s="21">
        <f t="shared" si="2"/>
        <v>0</v>
      </c>
      <c r="M44" s="24" cm="1">
        <f t="array" ref="M44">_xlfn.IFS(H44&gt;0.3,0,C44="круглый",K44*1.15,C44="плоский",K44*1.25)</f>
        <v>0</v>
      </c>
      <c r="N44" s="32"/>
      <c r="R44" s="6"/>
      <c r="S44" s="6"/>
      <c r="T44" s="6"/>
      <c r="AD44"/>
    </row>
    <row r="45" spans="1:30" x14ac:dyDescent="0.25">
      <c r="A45" s="8">
        <v>44</v>
      </c>
      <c r="B45" s="9" t="s">
        <v>11</v>
      </c>
      <c r="C45" s="9" t="s">
        <v>7</v>
      </c>
      <c r="D45" s="9">
        <v>13510</v>
      </c>
      <c r="E45" s="28">
        <v>44078</v>
      </c>
      <c r="F45" s="10" t="s">
        <v>4</v>
      </c>
      <c r="G45" s="10"/>
      <c r="H45" s="17">
        <v>27.82</v>
      </c>
      <c r="I45" s="9"/>
      <c r="J45" s="11">
        <f t="shared" si="0"/>
        <v>375848.2</v>
      </c>
      <c r="K45" s="26">
        <f t="shared" si="3"/>
        <v>375848.2</v>
      </c>
      <c r="L45" s="21">
        <f t="shared" si="2"/>
        <v>0</v>
      </c>
      <c r="M45" s="24" cm="1">
        <f t="array" ref="M45">_xlfn.IFS(H45&gt;0.3,0,C45="круглый",K45*1.15,C45="плоский",K45*1.25)</f>
        <v>0</v>
      </c>
      <c r="N45" s="32"/>
      <c r="R45" s="6"/>
      <c r="S45" s="6"/>
      <c r="T45" s="6"/>
      <c r="AD45"/>
    </row>
    <row r="46" spans="1:30" x14ac:dyDescent="0.25">
      <c r="A46" s="8">
        <v>45</v>
      </c>
      <c r="B46" s="9" t="s">
        <v>11</v>
      </c>
      <c r="C46" s="9" t="s">
        <v>7</v>
      </c>
      <c r="D46" s="9">
        <v>13510</v>
      </c>
      <c r="E46" s="28">
        <v>44079</v>
      </c>
      <c r="F46" s="10" t="s">
        <v>3</v>
      </c>
      <c r="G46" s="10"/>
      <c r="H46" s="17">
        <v>47.67</v>
      </c>
      <c r="I46" s="9"/>
      <c r="J46" s="11">
        <f t="shared" si="0"/>
        <v>644021.70000000007</v>
      </c>
      <c r="K46" s="26">
        <f t="shared" si="3"/>
        <v>644021.70000000007</v>
      </c>
      <c r="L46" s="21">
        <f t="shared" si="2"/>
        <v>32201.085000000006</v>
      </c>
      <c r="M46" s="24" cm="1">
        <f t="array" ref="M46">_xlfn.IFS(H46&gt;0.3,0,C46="круглый",K46*1.15,C46="плоский",K46*1.25)</f>
        <v>0</v>
      </c>
      <c r="N46" s="32"/>
      <c r="AD46"/>
    </row>
    <row r="47" spans="1:30" x14ac:dyDescent="0.25">
      <c r="A47" s="8">
        <v>46</v>
      </c>
      <c r="B47" s="9" t="s">
        <v>11</v>
      </c>
      <c r="C47" s="9" t="s">
        <v>7</v>
      </c>
      <c r="D47" s="9">
        <v>13510</v>
      </c>
      <c r="E47" s="28">
        <v>44080</v>
      </c>
      <c r="F47" s="10" t="s">
        <v>6</v>
      </c>
      <c r="G47" s="10"/>
      <c r="H47" s="17">
        <v>25.15</v>
      </c>
      <c r="I47" s="9"/>
      <c r="J47" s="11">
        <f t="shared" si="0"/>
        <v>339776.5</v>
      </c>
      <c r="K47" s="26">
        <f t="shared" si="3"/>
        <v>339776.5</v>
      </c>
      <c r="L47" s="21">
        <f t="shared" si="2"/>
        <v>0</v>
      </c>
      <c r="M47" s="24" cm="1">
        <f t="array" ref="M47">_xlfn.IFS(H47&gt;0.3,0,C47="круглый",K47*1.15,C47="плоский",K47*1.25)</f>
        <v>0</v>
      </c>
      <c r="N47" s="32"/>
      <c r="AD47"/>
    </row>
    <row r="48" spans="1:30" x14ac:dyDescent="0.25">
      <c r="A48" s="8">
        <v>47</v>
      </c>
      <c r="B48" s="9" t="s">
        <v>11</v>
      </c>
      <c r="C48" s="9" t="s">
        <v>7</v>
      </c>
      <c r="D48" s="9">
        <v>13510</v>
      </c>
      <c r="E48" s="28">
        <v>44083</v>
      </c>
      <c r="F48" s="10" t="s">
        <v>4</v>
      </c>
      <c r="G48" s="10"/>
      <c r="H48" s="17">
        <v>25.49</v>
      </c>
      <c r="I48" s="9"/>
      <c r="J48" s="11">
        <f t="shared" si="0"/>
        <v>344369.89999999997</v>
      </c>
      <c r="K48" s="26">
        <f t="shared" si="3"/>
        <v>344369.89999999997</v>
      </c>
      <c r="L48" s="21">
        <f t="shared" si="2"/>
        <v>0</v>
      </c>
      <c r="M48" s="24" cm="1">
        <f t="array" ref="M48">_xlfn.IFS(H48&gt;0.3,0,C48="круглый",K48*1.15,C48="плоский",K48*1.25)</f>
        <v>0</v>
      </c>
      <c r="N48" s="32"/>
      <c r="U48" s="6"/>
      <c r="V48" s="6"/>
      <c r="W48" s="6"/>
      <c r="X48" s="6"/>
      <c r="Y48" s="6"/>
      <c r="Z48" s="6"/>
      <c r="AA48" s="6"/>
      <c r="AB48" s="6"/>
      <c r="AD48"/>
    </row>
    <row r="49" spans="1:30" x14ac:dyDescent="0.25">
      <c r="A49" s="8">
        <v>48</v>
      </c>
      <c r="B49" s="9" t="s">
        <v>11</v>
      </c>
      <c r="C49" s="9" t="s">
        <v>7</v>
      </c>
      <c r="D49" s="9">
        <v>13510</v>
      </c>
      <c r="E49" s="28">
        <v>44084</v>
      </c>
      <c r="F49" s="10" t="s">
        <v>4</v>
      </c>
      <c r="G49" s="10"/>
      <c r="H49" s="17">
        <v>19.61</v>
      </c>
      <c r="I49" s="9"/>
      <c r="J49" s="11">
        <f t="shared" si="0"/>
        <v>264931.09999999998</v>
      </c>
      <c r="K49" s="26">
        <f t="shared" si="3"/>
        <v>264931.09999999998</v>
      </c>
      <c r="L49" s="21">
        <f t="shared" si="2"/>
        <v>0</v>
      </c>
      <c r="M49" s="24" cm="1">
        <f t="array" ref="M49">_xlfn.IFS(H49&gt;0.3,0,C49="круглый",K49*1.15,C49="плоский",K49*1.25)</f>
        <v>0</v>
      </c>
      <c r="N49" s="32"/>
      <c r="U49" s="6"/>
      <c r="V49" s="6"/>
      <c r="W49" s="6"/>
      <c r="X49" s="6"/>
      <c r="Y49" s="6"/>
      <c r="Z49" s="6"/>
      <c r="AA49" s="6"/>
      <c r="AB49" s="6"/>
      <c r="AD49"/>
    </row>
    <row r="50" spans="1:30" x14ac:dyDescent="0.25">
      <c r="A50" s="8">
        <v>49</v>
      </c>
      <c r="B50" s="9" t="s">
        <v>11</v>
      </c>
      <c r="C50" s="9" t="s">
        <v>7</v>
      </c>
      <c r="D50" s="9">
        <v>13510</v>
      </c>
      <c r="E50" s="28">
        <v>44085</v>
      </c>
      <c r="F50" s="10" t="s">
        <v>3</v>
      </c>
      <c r="G50" s="10"/>
      <c r="H50" s="17">
        <v>46.22</v>
      </c>
      <c r="I50" s="9"/>
      <c r="J50" s="11">
        <f t="shared" si="0"/>
        <v>624432.19999999995</v>
      </c>
      <c r="K50" s="26">
        <f t="shared" si="3"/>
        <v>624432.19999999995</v>
      </c>
      <c r="L50" s="21">
        <f t="shared" si="2"/>
        <v>31221.61</v>
      </c>
      <c r="M50" s="24" cm="1">
        <f t="array" ref="M50">_xlfn.IFS(H50&gt;0.3,0,C50="круглый",K50*1.15,C50="плоский",K50*1.25)</f>
        <v>0</v>
      </c>
      <c r="N50" s="32"/>
      <c r="AD50"/>
    </row>
    <row r="51" spans="1:30" x14ac:dyDescent="0.25">
      <c r="A51" s="8">
        <v>50</v>
      </c>
      <c r="B51" s="9" t="s">
        <v>11</v>
      </c>
      <c r="C51" s="9" t="s">
        <v>7</v>
      </c>
      <c r="D51" s="9">
        <v>13510</v>
      </c>
      <c r="E51" s="28">
        <v>44086</v>
      </c>
      <c r="F51" s="10" t="s">
        <v>6</v>
      </c>
      <c r="G51" s="10"/>
      <c r="H51" s="17">
        <v>31.23</v>
      </c>
      <c r="I51" s="9"/>
      <c r="J51" s="11">
        <f t="shared" si="0"/>
        <v>421917.3</v>
      </c>
      <c r="K51" s="26">
        <f t="shared" si="3"/>
        <v>421917.3</v>
      </c>
      <c r="L51" s="21">
        <f t="shared" si="2"/>
        <v>21095.865000000002</v>
      </c>
      <c r="M51" s="24" cm="1">
        <f t="array" ref="M51">_xlfn.IFS(H51&gt;0.3,0,C51="круглый",K51*1.15,C51="плоский",K51*1.25)</f>
        <v>0</v>
      </c>
      <c r="N51" s="32"/>
      <c r="AD51"/>
    </row>
    <row r="52" spans="1:30" x14ac:dyDescent="0.25">
      <c r="A52" s="8">
        <v>51</v>
      </c>
      <c r="B52" s="9" t="s">
        <v>13</v>
      </c>
      <c r="C52" s="9" t="s">
        <v>2</v>
      </c>
      <c r="D52" s="9">
        <v>10500</v>
      </c>
      <c r="E52" s="28">
        <v>44075</v>
      </c>
      <c r="F52" s="10" t="s">
        <v>5</v>
      </c>
      <c r="G52" s="10"/>
      <c r="H52" s="17">
        <v>16.5</v>
      </c>
      <c r="I52" s="9"/>
      <c r="J52" s="11">
        <f t="shared" si="0"/>
        <v>173250</v>
      </c>
      <c r="K52" s="26">
        <f t="shared" si="3"/>
        <v>173250</v>
      </c>
      <c r="L52" s="21">
        <f t="shared" si="2"/>
        <v>0</v>
      </c>
      <c r="M52" s="24" cm="1">
        <f t="array" ref="M52">_xlfn.IFS(H52&gt;0.3,0,C52="круглый",K52*1.15,C52="плоский",K52*1.25)</f>
        <v>0</v>
      </c>
      <c r="N52" s="32"/>
      <c r="AD52"/>
    </row>
    <row r="53" spans="1:30" x14ac:dyDescent="0.25">
      <c r="A53" s="8">
        <v>52</v>
      </c>
      <c r="B53" s="9" t="s">
        <v>13</v>
      </c>
      <c r="C53" s="9" t="s">
        <v>2</v>
      </c>
      <c r="D53" s="9">
        <v>10500</v>
      </c>
      <c r="E53" s="28">
        <v>44076</v>
      </c>
      <c r="F53" s="10" t="s">
        <v>3</v>
      </c>
      <c r="G53" s="10"/>
      <c r="H53" s="17">
        <v>23.15</v>
      </c>
      <c r="I53" s="9"/>
      <c r="J53" s="11">
        <f t="shared" si="0"/>
        <v>243074.99999999997</v>
      </c>
      <c r="K53" s="26">
        <f t="shared" si="3"/>
        <v>243074.99999999997</v>
      </c>
      <c r="L53" s="21">
        <f t="shared" si="2"/>
        <v>0</v>
      </c>
      <c r="M53" s="24" cm="1">
        <f t="array" ref="M53">_xlfn.IFS(H53&gt;0.3,0,C53="круглый",K53*1.15,C53="плоский",K53*1.25)</f>
        <v>0</v>
      </c>
      <c r="N53" s="32"/>
      <c r="AD53"/>
    </row>
    <row r="54" spans="1:30" x14ac:dyDescent="0.25">
      <c r="A54" s="8">
        <v>53</v>
      </c>
      <c r="B54" s="9" t="s">
        <v>13</v>
      </c>
      <c r="C54" s="9" t="s">
        <v>2</v>
      </c>
      <c r="D54" s="9">
        <v>10500</v>
      </c>
      <c r="E54" s="28">
        <v>44077</v>
      </c>
      <c r="F54" s="10" t="s">
        <v>5</v>
      </c>
      <c r="G54" s="10"/>
      <c r="H54" s="17">
        <v>24.5</v>
      </c>
      <c r="I54" s="9"/>
      <c r="J54" s="11">
        <f t="shared" si="0"/>
        <v>257250</v>
      </c>
      <c r="K54" s="26">
        <f t="shared" si="3"/>
        <v>257250</v>
      </c>
      <c r="L54" s="21">
        <f t="shared" si="2"/>
        <v>0</v>
      </c>
      <c r="M54" s="24" cm="1">
        <f t="array" ref="M54">_xlfn.IFS(H54&gt;0.3,0,C54="круглый",K54*1.15,C54="плоский",K54*1.25)</f>
        <v>0</v>
      </c>
      <c r="N54" s="32"/>
      <c r="AD54"/>
    </row>
    <row r="55" spans="1:30" x14ac:dyDescent="0.25">
      <c r="A55" s="8">
        <v>54</v>
      </c>
      <c r="B55" s="9" t="s">
        <v>13</v>
      </c>
      <c r="C55" s="9" t="s">
        <v>2</v>
      </c>
      <c r="D55" s="9">
        <v>10500</v>
      </c>
      <c r="E55" s="28">
        <v>44078</v>
      </c>
      <c r="F55" s="10" t="s">
        <v>3</v>
      </c>
      <c r="G55" s="10"/>
      <c r="H55" s="17">
        <v>22.13</v>
      </c>
      <c r="I55" s="9"/>
      <c r="J55" s="11">
        <f t="shared" si="0"/>
        <v>232365</v>
      </c>
      <c r="K55" s="26">
        <f t="shared" si="3"/>
        <v>232365</v>
      </c>
      <c r="L55" s="21">
        <f t="shared" si="2"/>
        <v>0</v>
      </c>
      <c r="M55" s="24" cm="1">
        <f t="array" ref="M55">_xlfn.IFS(H55&gt;0.3,0,C55="круглый",K55*1.15,C55="плоский",K55*1.25)</f>
        <v>0</v>
      </c>
      <c r="N55" s="32"/>
      <c r="AD55"/>
    </row>
    <row r="56" spans="1:30" x14ac:dyDescent="0.25">
      <c r="A56" s="8">
        <v>55</v>
      </c>
      <c r="B56" s="9" t="s">
        <v>13</v>
      </c>
      <c r="C56" s="9" t="s">
        <v>2</v>
      </c>
      <c r="D56" s="9">
        <v>10500</v>
      </c>
      <c r="E56" s="28">
        <v>44079</v>
      </c>
      <c r="F56" s="10" t="s">
        <v>4</v>
      </c>
      <c r="G56" s="10"/>
      <c r="H56" s="17">
        <v>32.869999999999997</v>
      </c>
      <c r="I56" s="9"/>
      <c r="J56" s="11">
        <f t="shared" si="0"/>
        <v>345135</v>
      </c>
      <c r="K56" s="26">
        <f t="shared" si="3"/>
        <v>345135</v>
      </c>
      <c r="L56" s="21">
        <f t="shared" si="2"/>
        <v>17256.75</v>
      </c>
      <c r="M56" s="24" cm="1">
        <f t="array" ref="M56">_xlfn.IFS(H56&gt;0.3,0,C56="круглый",K56*1.15,C56="плоский",K56*1.25)</f>
        <v>0</v>
      </c>
      <c r="N56" s="32"/>
      <c r="AD56"/>
    </row>
    <row r="57" spans="1:30" x14ac:dyDescent="0.25">
      <c r="A57" s="8">
        <v>56</v>
      </c>
      <c r="B57" s="9" t="s">
        <v>13</v>
      </c>
      <c r="C57" s="9" t="s">
        <v>2</v>
      </c>
      <c r="D57" s="9">
        <v>10500</v>
      </c>
      <c r="E57" s="28">
        <v>44080</v>
      </c>
      <c r="F57" s="10" t="s">
        <v>5</v>
      </c>
      <c r="G57" s="10"/>
      <c r="H57" s="17">
        <v>10.41</v>
      </c>
      <c r="I57" s="9"/>
      <c r="J57" s="11">
        <f t="shared" si="0"/>
        <v>109305</v>
      </c>
      <c r="K57" s="26">
        <f t="shared" si="3"/>
        <v>109305</v>
      </c>
      <c r="L57" s="21">
        <f t="shared" si="2"/>
        <v>0</v>
      </c>
      <c r="M57" s="24" cm="1">
        <f t="array" ref="M57">_xlfn.IFS(H57&gt;0.3,0,C57="круглый",K57*1.15,C57="плоский",K57*1.25)</f>
        <v>0</v>
      </c>
      <c r="N57" s="32"/>
      <c r="AD57"/>
    </row>
    <row r="58" spans="1:30" x14ac:dyDescent="0.25">
      <c r="A58" s="8">
        <v>57</v>
      </c>
      <c r="B58" s="9" t="s">
        <v>13</v>
      </c>
      <c r="C58" s="9" t="s">
        <v>2</v>
      </c>
      <c r="D58" s="9">
        <v>10500</v>
      </c>
      <c r="E58" s="28">
        <v>44083</v>
      </c>
      <c r="F58" s="10" t="s">
        <v>4</v>
      </c>
      <c r="G58" s="10"/>
      <c r="H58" s="17">
        <v>36.19</v>
      </c>
      <c r="I58" s="9"/>
      <c r="J58" s="11">
        <f t="shared" si="0"/>
        <v>379995</v>
      </c>
      <c r="K58" s="26">
        <f t="shared" si="3"/>
        <v>379995</v>
      </c>
      <c r="L58" s="21">
        <f t="shared" si="2"/>
        <v>18999.75</v>
      </c>
      <c r="M58" s="24" cm="1">
        <f t="array" ref="M58">_xlfn.IFS(H58&gt;0.3,0,C58="круглый",K58*1.15,C58="плоский",K58*1.25)</f>
        <v>0</v>
      </c>
      <c r="N58" s="32"/>
      <c r="AD58"/>
    </row>
    <row r="59" spans="1:30" x14ac:dyDescent="0.25">
      <c r="A59" s="8">
        <v>58</v>
      </c>
      <c r="B59" s="9" t="s">
        <v>13</v>
      </c>
      <c r="C59" s="9" t="s">
        <v>2</v>
      </c>
      <c r="D59" s="9">
        <v>10500</v>
      </c>
      <c r="E59" s="28">
        <v>44084</v>
      </c>
      <c r="F59" s="10" t="s">
        <v>5</v>
      </c>
      <c r="G59" s="10"/>
      <c r="H59" s="17">
        <v>45.68</v>
      </c>
      <c r="I59" s="12"/>
      <c r="J59" s="13">
        <f t="shared" si="0"/>
        <v>479640</v>
      </c>
      <c r="K59" s="26">
        <f t="shared" si="3"/>
        <v>479640</v>
      </c>
      <c r="L59" s="21">
        <f t="shared" si="2"/>
        <v>23982</v>
      </c>
      <c r="M59" s="24" cm="1">
        <f t="array" ref="M59">_xlfn.IFS(H59&gt;0.3,0,C59="круглый",K59*1.15,C59="плоский",K59*1.25)</f>
        <v>0</v>
      </c>
      <c r="N59" s="32"/>
      <c r="AD59"/>
    </row>
    <row r="60" spans="1:30" x14ac:dyDescent="0.25">
      <c r="A60" s="8">
        <v>59</v>
      </c>
      <c r="B60" s="9" t="s">
        <v>13</v>
      </c>
      <c r="C60" s="9" t="s">
        <v>2</v>
      </c>
      <c r="D60" s="9">
        <v>10500</v>
      </c>
      <c r="E60" s="28">
        <v>44085</v>
      </c>
      <c r="F60" s="10" t="s">
        <v>4</v>
      </c>
      <c r="G60" s="10"/>
      <c r="H60" s="17">
        <v>0.27</v>
      </c>
      <c r="I60" s="12"/>
      <c r="J60" s="13">
        <f t="shared" si="0"/>
        <v>2835</v>
      </c>
      <c r="K60" s="26">
        <f t="shared" si="3"/>
        <v>2835</v>
      </c>
      <c r="L60" s="21">
        <f t="shared" si="2"/>
        <v>0</v>
      </c>
      <c r="M60" s="24" cm="1">
        <f t="array" ref="M60">_xlfn.IFS(H60&gt;0.3,0,C60="круглый",K60*1.15,C60="плоский",K60*1.25)</f>
        <v>3543.75</v>
      </c>
      <c r="N60" s="32"/>
      <c r="O60" s="15"/>
      <c r="AD60"/>
    </row>
    <row r="61" spans="1:30" x14ac:dyDescent="0.25">
      <c r="A61" s="33">
        <v>60</v>
      </c>
      <c r="B61" s="33" t="s">
        <v>13</v>
      </c>
      <c r="C61" s="33" t="s">
        <v>2</v>
      </c>
      <c r="D61" s="33">
        <v>10500</v>
      </c>
      <c r="E61" s="34">
        <v>44086</v>
      </c>
      <c r="F61" s="35" t="s">
        <v>5</v>
      </c>
      <c r="G61" s="35"/>
      <c r="H61" s="36">
        <v>17.71</v>
      </c>
      <c r="I61" s="33"/>
      <c r="J61" s="37">
        <f t="shared" si="0"/>
        <v>185955</v>
      </c>
      <c r="K61" s="46">
        <f t="shared" si="3"/>
        <v>185955</v>
      </c>
      <c r="L61" s="38">
        <f t="shared" si="2"/>
        <v>0</v>
      </c>
      <c r="M61" s="39" cm="1">
        <f t="array" ref="M61">_xlfn.IFS(H61&gt;0.3,0,C61="круглый",K61*1.15,C61="плоский",K61*1.25)</f>
        <v>0</v>
      </c>
      <c r="N61" s="40"/>
    </row>
    <row r="62" spans="1:30" s="6" customFormat="1" x14ac:dyDescent="0.25">
      <c r="E62" s="29"/>
      <c r="H62" s="18"/>
      <c r="J62" s="14"/>
      <c r="K62" s="47"/>
      <c r="L62" s="22"/>
      <c r="M62" s="22"/>
      <c r="N62" s="22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0" s="6" customFormat="1" x14ac:dyDescent="0.25">
      <c r="E63" s="29"/>
      <c r="H63" s="18"/>
      <c r="J63" s="14"/>
      <c r="K63" s="47"/>
      <c r="L63" s="22"/>
      <c r="M63" s="22"/>
      <c r="N63" s="22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30" x14ac:dyDescent="0.25">
      <c r="F64" s="6"/>
      <c r="G64" s="6"/>
    </row>
    <row r="65" spans="2:7" x14ac:dyDescent="0.25">
      <c r="B65" s="7">
        <v>1</v>
      </c>
      <c r="F65" s="6"/>
      <c r="G65" s="6"/>
    </row>
    <row r="66" spans="2:7" x14ac:dyDescent="0.25">
      <c r="F66" s="6"/>
      <c r="G66" s="6"/>
    </row>
    <row r="67" spans="2:7" x14ac:dyDescent="0.25">
      <c r="F67" s="6"/>
      <c r="G67" s="6"/>
    </row>
    <row r="68" spans="2:7" x14ac:dyDescent="0.25">
      <c r="F68" s="6"/>
      <c r="G68" s="6"/>
    </row>
    <row r="69" spans="2:7" x14ac:dyDescent="0.25">
      <c r="F69" s="6"/>
      <c r="G69" s="6"/>
    </row>
    <row r="70" spans="2:7" x14ac:dyDescent="0.25">
      <c r="F70" s="6"/>
      <c r="G70" s="6"/>
    </row>
    <row r="71" spans="2:7" x14ac:dyDescent="0.25">
      <c r="F71" s="6"/>
      <c r="G71" s="6"/>
    </row>
    <row r="72" spans="2:7" x14ac:dyDescent="0.25">
      <c r="F72" s="6"/>
      <c r="G72" s="6"/>
    </row>
    <row r="73" spans="2:7" x14ac:dyDescent="0.25">
      <c r="F73" s="6"/>
      <c r="G73" s="6"/>
    </row>
    <row r="74" spans="2:7" x14ac:dyDescent="0.25">
      <c r="F74" s="6"/>
      <c r="G74" s="6"/>
    </row>
    <row r="75" spans="2:7" x14ac:dyDescent="0.25">
      <c r="F75" s="6"/>
      <c r="G75" s="6"/>
    </row>
    <row r="76" spans="2:7" x14ac:dyDescent="0.25">
      <c r="F76" s="6"/>
      <c r="G76" s="6"/>
    </row>
    <row r="77" spans="2:7" x14ac:dyDescent="0.25">
      <c r="F77" s="6"/>
      <c r="G77" s="6"/>
    </row>
    <row r="78" spans="2:7" x14ac:dyDescent="0.25">
      <c r="F78" s="6"/>
      <c r="G78" s="6"/>
    </row>
    <row r="79" spans="2:7" x14ac:dyDescent="0.25">
      <c r="F79" s="6"/>
      <c r="G79" s="6"/>
    </row>
    <row r="80" spans="2:7" x14ac:dyDescent="0.25">
      <c r="F80" s="6"/>
      <c r="G80" s="6"/>
    </row>
    <row r="81" spans="6:7" x14ac:dyDescent="0.25">
      <c r="F81" s="6"/>
      <c r="G81" s="6"/>
    </row>
    <row r="82" spans="6:7" x14ac:dyDescent="0.25">
      <c r="F82" s="6"/>
      <c r="G82" s="6"/>
    </row>
    <row r="83" spans="6:7" x14ac:dyDescent="0.25">
      <c r="F83" s="6"/>
      <c r="G83" s="6"/>
    </row>
    <row r="84" spans="6:7" x14ac:dyDescent="0.25">
      <c r="F84" s="6"/>
      <c r="G84" s="6"/>
    </row>
    <row r="85" spans="6:7" x14ac:dyDescent="0.25">
      <c r="F85" s="6"/>
      <c r="G85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Отчет_БД</vt:lpstr>
      <vt:lpstr>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2021-11-03T18:06:16Z</dcterms:created>
  <dcterms:modified xsi:type="dcterms:W3CDTF">2021-11-07T17:28:57Z</dcterms:modified>
</cp:coreProperties>
</file>