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DA6A6616-3D53-4A5B-98BF-AFAE20E86022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График отпусков 1 год" sheetId="3" r:id="rId1"/>
  </sheets>
  <definedNames>
    <definedName name="_xlnm._FilterDatabase" localSheetId="0" hidden="1">'График отпусков 1 год'!$A$7:$G$13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8" i="3" l="1"/>
  <c r="AA9" i="3"/>
  <c r="AA10" i="3"/>
  <c r="AA11" i="3"/>
  <c r="AA12" i="3"/>
  <c r="AA13" i="3"/>
  <c r="AA14" i="3"/>
  <c r="AA15" i="3"/>
  <c r="AA16" i="3"/>
  <c r="W8" i="3"/>
  <c r="W9" i="3"/>
  <c r="W10" i="3"/>
  <c r="W11" i="3"/>
  <c r="W12" i="3"/>
  <c r="W13" i="3"/>
  <c r="W14" i="3"/>
  <c r="W15" i="3"/>
  <c r="W16" i="3"/>
  <c r="S8" i="3"/>
  <c r="S9" i="3"/>
  <c r="S10" i="3"/>
  <c r="S11" i="3"/>
  <c r="S12" i="3"/>
  <c r="S13" i="3"/>
  <c r="S14" i="3"/>
  <c r="S15" i="3"/>
  <c r="S16" i="3"/>
  <c r="O8" i="3"/>
  <c r="O9" i="3"/>
  <c r="O10" i="3"/>
  <c r="O11" i="3"/>
  <c r="O12" i="3"/>
  <c r="O13" i="3"/>
  <c r="O14" i="3"/>
  <c r="O15" i="3"/>
  <c r="O16" i="3"/>
  <c r="K8" i="3"/>
  <c r="K9" i="3"/>
  <c r="K10" i="3"/>
  <c r="K11" i="3"/>
  <c r="K12" i="3"/>
  <c r="K13" i="3"/>
  <c r="K14" i="3"/>
  <c r="K15" i="3"/>
  <c r="K16" i="3"/>
  <c r="G8" i="3"/>
  <c r="G9" i="3"/>
  <c r="G10" i="3"/>
  <c r="G11" i="3"/>
  <c r="G12" i="3"/>
  <c r="G13" i="3"/>
  <c r="G14" i="3"/>
  <c r="G15" i="3"/>
  <c r="G16" i="3"/>
  <c r="D8" i="3"/>
  <c r="D9" i="3"/>
  <c r="D10" i="3"/>
  <c r="H10" i="3" s="1"/>
  <c r="L10" i="3" s="1"/>
  <c r="P10" i="3" s="1"/>
  <c r="D11" i="3"/>
  <c r="H11" i="3" s="1"/>
  <c r="L11" i="3" s="1"/>
  <c r="P11" i="3" s="1"/>
  <c r="D12" i="3"/>
  <c r="D13" i="3"/>
  <c r="D14" i="3"/>
  <c r="D15" i="3"/>
  <c r="D16" i="3"/>
  <c r="H16" i="3" s="1"/>
  <c r="H8" i="3"/>
  <c r="L8" i="3" s="1"/>
  <c r="P8" i="3" s="1"/>
  <c r="H9" i="3"/>
  <c r="H13" i="3"/>
  <c r="H14" i="3"/>
  <c r="H15" i="3"/>
  <c r="L15" i="3" s="1"/>
  <c r="L9" i="3"/>
  <c r="L13" i="3"/>
  <c r="P13" i="3" s="1"/>
  <c r="T13" i="3" s="1"/>
  <c r="L14" i="3"/>
  <c r="L16" i="3"/>
  <c r="P9" i="3"/>
  <c r="P12" i="3"/>
  <c r="P16" i="3"/>
  <c r="X8" i="3"/>
  <c r="X9" i="3"/>
  <c r="X10" i="3"/>
  <c r="X11" i="3"/>
  <c r="X12" i="3"/>
  <c r="X13" i="3"/>
  <c r="X14" i="3"/>
  <c r="X16" i="3"/>
  <c r="T8" i="3"/>
  <c r="T9" i="3"/>
  <c r="T10" i="3"/>
  <c r="T11" i="3"/>
  <c r="T12" i="3"/>
  <c r="T14" i="3"/>
  <c r="T16" i="3"/>
  <c r="C14" i="3"/>
  <c r="AC14" i="3"/>
  <c r="AD14" i="3" s="1"/>
  <c r="AC16" i="3"/>
  <c r="AC15" i="3"/>
  <c r="AC13" i="3"/>
  <c r="AC12" i="3"/>
  <c r="AC11" i="3"/>
  <c r="AC10" i="3"/>
  <c r="AC9" i="3"/>
  <c r="AC8" i="3"/>
  <c r="H12" i="3" l="1"/>
  <c r="L12" i="3" s="1"/>
  <c r="P14" i="3"/>
  <c r="P15" i="3"/>
  <c r="A19" i="3"/>
  <c r="C16" i="3"/>
  <c r="C9" i="3"/>
  <c r="C10" i="3"/>
  <c r="C11" i="3"/>
  <c r="C12" i="3"/>
  <c r="C13" i="3"/>
  <c r="C15" i="3"/>
  <c r="C8" i="3"/>
  <c r="AD16" i="3"/>
  <c r="AD15" i="3"/>
  <c r="AD13" i="3"/>
  <c r="AD12" i="3"/>
  <c r="AD11" i="3"/>
  <c r="AD10" i="3"/>
  <c r="AD9" i="3"/>
  <c r="AD8" i="3"/>
  <c r="T15" i="3" l="1"/>
  <c r="X15" i="3" s="1"/>
</calcChain>
</file>

<file path=xl/sharedStrings.xml><?xml version="1.0" encoding="utf-8"?>
<sst xmlns="http://schemas.openxmlformats.org/spreadsheetml/2006/main" count="49" uniqueCount="49">
  <si>
    <t>Сотрудник</t>
  </si>
  <si>
    <t>Начало года</t>
  </si>
  <si>
    <t>Петров</t>
  </si>
  <si>
    <t>Сидоров</t>
  </si>
  <si>
    <t xml:space="preserve">1-я часть </t>
  </si>
  <si>
    <t xml:space="preserve">2-я часть </t>
  </si>
  <si>
    <t xml:space="preserve">3-я часть </t>
  </si>
  <si>
    <t xml:space="preserve">4-я часть </t>
  </si>
  <si>
    <r>
      <t xml:space="preserve">Для добавления фамилий вставьте строку </t>
    </r>
    <r>
      <rPr>
        <b/>
        <i/>
        <sz val="11"/>
        <color rgb="FF0070C0"/>
        <rFont val="Arial"/>
        <family val="2"/>
        <charset val="204"/>
      </rPr>
      <t xml:space="preserve">МЕЖДУ </t>
    </r>
    <r>
      <rPr>
        <i/>
        <sz val="11"/>
        <color rgb="FF0070C0"/>
        <rFont val="Arial"/>
        <family val="2"/>
        <charset val="204"/>
      </rPr>
      <t>существующими строками таблицы и протяните все формулы из верхних ячеек.</t>
    </r>
  </si>
  <si>
    <t>Таблица и график отпусков. При изменении данных в таблице меняется график.</t>
  </si>
  <si>
    <t>Должность</t>
  </si>
  <si>
    <t>Всего дней</t>
  </si>
  <si>
    <t>Положе- но за год</t>
  </si>
  <si>
    <t>Израсхо- довано</t>
  </si>
  <si>
    <t>Оста- лось</t>
  </si>
  <si>
    <t>Столбец1</t>
  </si>
  <si>
    <t>Столбец2</t>
  </si>
  <si>
    <t>Дата начала3</t>
  </si>
  <si>
    <t>Столбец6</t>
  </si>
  <si>
    <t>Столбец10</t>
  </si>
  <si>
    <t>Дата начала2</t>
  </si>
  <si>
    <t>Дата оконча- ния2</t>
  </si>
  <si>
    <t>Продолжи- тельность3, дней</t>
  </si>
  <si>
    <t>Дата оконча- ния3</t>
  </si>
  <si>
    <t>Дата начала1</t>
  </si>
  <si>
    <t>Продолжи- тельность1, дней</t>
  </si>
  <si>
    <t>Дата оконча- ния1</t>
  </si>
  <si>
    <t>Продолжи- тельность2, дней</t>
  </si>
  <si>
    <t>Дата начала4</t>
  </si>
  <si>
    <t>Продолжи- тельность4, дней</t>
  </si>
  <si>
    <t>Дата оконча- ния4</t>
  </si>
  <si>
    <t>- Дата начала года, на который строится график</t>
  </si>
  <si>
    <t>Столбец102</t>
  </si>
  <si>
    <t>Дата начала43</t>
  </si>
  <si>
    <t>Продолжи- тельность4, дней4</t>
  </si>
  <si>
    <t>Дата оконча- ния45</t>
  </si>
  <si>
    <t xml:space="preserve">5-я часть </t>
  </si>
  <si>
    <t>Столбец1022</t>
  </si>
  <si>
    <t>Дата начала433</t>
  </si>
  <si>
    <t>Продолжи- тельность4, дней44</t>
  </si>
  <si>
    <t>Дата оконча- ния455</t>
  </si>
  <si>
    <t xml:space="preserve">6-я часть </t>
  </si>
  <si>
    <t>Иванов</t>
  </si>
  <si>
    <t>Пупкин</t>
  </si>
  <si>
    <t>Тяпкин</t>
  </si>
  <si>
    <t>Симонов</t>
  </si>
  <si>
    <t>Егоров</t>
  </si>
  <si>
    <t>Зубров</t>
  </si>
  <si>
    <t>Картошин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</si>
</sst>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b/>
      <i/>
      <sz val="11"/>
      <color rgb="FF0070C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10"/>
      <color rgb="FF7030A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64" fontId="0" fillId="2" borderId="9" xfId="0" applyNumberForma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/>
    <xf numFmtId="0" fontId="0" fillId="0" borderId="2" xfId="0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4" fontId="4" fillId="0" borderId="0" xfId="0" applyNumberFormat="1" applyFont="1" applyBorder="1"/>
    <xf numFmtId="0" fontId="1" fillId="0" borderId="0" xfId="0" applyFont="1" applyBorder="1"/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4" fontId="10" fillId="0" borderId="0" xfId="0" applyNumberFormat="1" applyFont="1" applyFill="1" applyAlignment="1">
      <alignment horizontal="center" vertical="center"/>
    </xf>
    <xf numFmtId="0" fontId="11" fillId="0" borderId="0" xfId="0" applyFont="1" applyFill="1"/>
    <xf numFmtId="0" fontId="10" fillId="0" borderId="0" xfId="0" quotePrefix="1" applyFont="1" applyFill="1" applyAlignment="1">
      <alignment vertical="center"/>
    </xf>
    <xf numFmtId="1" fontId="12" fillId="3" borderId="2" xfId="0" applyNumberFormat="1" applyFont="1" applyFill="1" applyBorder="1" applyAlignment="1">
      <alignment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14" fontId="0" fillId="0" borderId="9" xfId="0" applyNumberFormat="1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1">
    <cellStyle name="Обычный" xfId="0" builtinId="0"/>
  </cellStyles>
  <dxfs count="31"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double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1"/>
        <color theme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1"/>
        <color theme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1"/>
        <color theme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1"/>
        <color theme="1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4"/>
        <name val="Times New Roman"/>
        <family val="1"/>
        <charset val="204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'График отпусков 1 год'!$D$7</c:f>
              <c:strCache>
                <c:ptCount val="1"/>
                <c:pt idx="0">
                  <c:v>Столбец1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год'!$D$8:$D$16</c:f>
              <c:numCache>
                <c:formatCode>General</c:formatCode>
                <c:ptCount val="9"/>
                <c:pt idx="0">
                  <c:v>38</c:v>
                </c:pt>
                <c:pt idx="1">
                  <c:v>10</c:v>
                </c:pt>
                <c:pt idx="2">
                  <c:v>53</c:v>
                </c:pt>
                <c:pt idx="3">
                  <c:v>95</c:v>
                </c:pt>
                <c:pt idx="4">
                  <c:v>137</c:v>
                </c:pt>
                <c:pt idx="5">
                  <c:v>137</c:v>
                </c:pt>
                <c:pt idx="6">
                  <c:v>32</c:v>
                </c:pt>
                <c:pt idx="7">
                  <c:v>69</c:v>
                </c:pt>
                <c:pt idx="8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9-49CE-A1C5-B2458FA3D273}"/>
            </c:ext>
          </c:extLst>
        </c:ser>
        <c:ser>
          <c:idx val="1"/>
          <c:order val="1"/>
          <c:tx>
            <c:strRef>
              <c:f>'График отпусков 1 год'!$F$7</c:f>
              <c:strCache>
                <c:ptCount val="1"/>
                <c:pt idx="0">
                  <c:v>Продолжи- тельность1, дней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год'!$F$8:$F$16</c:f>
              <c:numCache>
                <c:formatCode>General</c:formatCode>
                <c:ptCount val="9"/>
                <c:pt idx="0">
                  <c:v>10</c:v>
                </c:pt>
                <c:pt idx="1">
                  <c:v>28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7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9-49CE-A1C5-B2458FA3D273}"/>
            </c:ext>
          </c:extLst>
        </c:ser>
        <c:ser>
          <c:idx val="2"/>
          <c:order val="2"/>
          <c:tx>
            <c:strRef>
              <c:f>'График отпусков 1 год'!$H$7</c:f>
              <c:strCache>
                <c:ptCount val="1"/>
                <c:pt idx="0">
                  <c:v>Столбец2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год'!$H$8:$H$16</c:f>
              <c:numCache>
                <c:formatCode>General</c:formatCode>
                <c:ptCount val="9"/>
                <c:pt idx="0">
                  <c:v>136</c:v>
                </c:pt>
                <c:pt idx="1">
                  <c:v>69</c:v>
                </c:pt>
                <c:pt idx="2">
                  <c:v>68</c:v>
                </c:pt>
                <c:pt idx="3">
                  <c:v>61</c:v>
                </c:pt>
                <c:pt idx="4">
                  <c:v>117</c:v>
                </c:pt>
                <c:pt idx="5">
                  <c:v>16</c:v>
                </c:pt>
                <c:pt idx="6">
                  <c:v>131</c:v>
                </c:pt>
                <c:pt idx="7">
                  <c:v>54</c:v>
                </c:pt>
                <c:pt idx="8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29-49CE-A1C5-B2458FA3D273}"/>
            </c:ext>
          </c:extLst>
        </c:ser>
        <c:ser>
          <c:idx val="3"/>
          <c:order val="3"/>
          <c:tx>
            <c:strRef>
              <c:f>'График отпусков 1 год'!$J$7</c:f>
              <c:strCache>
                <c:ptCount val="1"/>
                <c:pt idx="0">
                  <c:v>Продолжи- тельность2, дней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год'!$J$8:$J$16</c:f>
              <c:numCache>
                <c:formatCode>General</c:formatCode>
                <c:ptCount val="9"/>
                <c:pt idx="0">
                  <c:v>21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14</c:v>
                </c:pt>
                <c:pt idx="5">
                  <c:v>12</c:v>
                </c:pt>
                <c:pt idx="6">
                  <c:v>14</c:v>
                </c:pt>
                <c:pt idx="7">
                  <c:v>3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29-49CE-A1C5-B2458FA3D273}"/>
            </c:ext>
          </c:extLst>
        </c:ser>
        <c:ser>
          <c:idx val="4"/>
          <c:order val="4"/>
          <c:tx>
            <c:strRef>
              <c:f>'График отпусков 1 год'!$L$7</c:f>
              <c:strCache>
                <c:ptCount val="1"/>
                <c:pt idx="0">
                  <c:v>Столбец6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год'!$L$8:$L$16</c:f>
              <c:numCache>
                <c:formatCode>General</c:formatCode>
                <c:ptCount val="9"/>
                <c:pt idx="0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75</c:v>
                </c:pt>
                <c:pt idx="5">
                  <c:v>21</c:v>
                </c:pt>
                <c:pt idx="6">
                  <c:v>105</c:v>
                </c:pt>
                <c:pt idx="7">
                  <c:v>31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29-49CE-A1C5-B2458FA3D273}"/>
            </c:ext>
          </c:extLst>
        </c:ser>
        <c:ser>
          <c:idx val="5"/>
          <c:order val="5"/>
          <c:tx>
            <c:strRef>
              <c:f>'График отпусков 1 год'!$N$7</c:f>
              <c:strCache>
                <c:ptCount val="1"/>
                <c:pt idx="0">
                  <c:v>Продолжи- тельность3, дней</c:v>
                </c:pt>
              </c:strCache>
            </c:strRef>
          </c:tx>
          <c:spPr>
            <a:solidFill>
              <a:srgbClr val="00B0F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год'!$N$8:$N$16</c:f>
              <c:numCache>
                <c:formatCode>General</c:formatCode>
                <c:ptCount val="9"/>
                <c:pt idx="0">
                  <c:v>7</c:v>
                </c:pt>
                <c:pt idx="2">
                  <c:v>7</c:v>
                </c:pt>
                <c:pt idx="3">
                  <c:v>14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29-49CE-A1C5-B2458FA3D273}"/>
            </c:ext>
          </c:extLst>
        </c:ser>
        <c:ser>
          <c:idx val="6"/>
          <c:order val="6"/>
          <c:tx>
            <c:strRef>
              <c:f>'График отпусков 1 год'!$P$7</c:f>
              <c:strCache>
                <c:ptCount val="1"/>
                <c:pt idx="0">
                  <c:v>Столбец10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год'!$P$8:$P$16</c:f>
              <c:numCache>
                <c:formatCode>General</c:formatCode>
                <c:ptCount val="9"/>
                <c:pt idx="0">
                  <c:v>91</c:v>
                </c:pt>
                <c:pt idx="1">
                  <c:v>0</c:v>
                </c:pt>
                <c:pt idx="2">
                  <c:v>63</c:v>
                </c:pt>
                <c:pt idx="3">
                  <c:v>101</c:v>
                </c:pt>
                <c:pt idx="4">
                  <c:v>0</c:v>
                </c:pt>
                <c:pt idx="5">
                  <c:v>36</c:v>
                </c:pt>
                <c:pt idx="6">
                  <c:v>8</c:v>
                </c:pt>
                <c:pt idx="7">
                  <c:v>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29-49CE-A1C5-B2458FA3D273}"/>
            </c:ext>
          </c:extLst>
        </c:ser>
        <c:ser>
          <c:idx val="7"/>
          <c:order val="7"/>
          <c:tx>
            <c:strRef>
              <c:f>'График отпусков 1 год'!$R$7</c:f>
              <c:strCache>
                <c:ptCount val="1"/>
                <c:pt idx="0">
                  <c:v>Продолжи- тельность4, дней</c:v>
                </c:pt>
              </c:strCache>
            </c:strRef>
          </c:tx>
          <c:spPr>
            <a:solidFill>
              <a:srgbClr val="00B05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год'!$R$8:$R$16</c:f>
              <c:numCache>
                <c:formatCode>General</c:formatCode>
                <c:ptCount val="9"/>
                <c:pt idx="0">
                  <c:v>14</c:v>
                </c:pt>
                <c:pt idx="2">
                  <c:v>14</c:v>
                </c:pt>
                <c:pt idx="3">
                  <c:v>7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29-49CE-A1C5-B2458FA3D273}"/>
            </c:ext>
          </c:extLst>
        </c:ser>
        <c:ser>
          <c:idx val="9"/>
          <c:order val="8"/>
          <c:tx>
            <c:strRef>
              <c:f>'График отпусков 1 год'!$T$7</c:f>
              <c:strCache>
                <c:ptCount val="1"/>
                <c:pt idx="0">
                  <c:v>Столбец102</c:v>
                </c:pt>
              </c:strCache>
            </c:strRef>
          </c:tx>
          <c:spPr>
            <a:noFill/>
          </c:spPr>
          <c:invertIfNegative val="0"/>
          <c:dPt>
            <c:idx val="5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724-46EE-9309-36BADE55D1D3}"/>
              </c:ext>
            </c:extLst>
          </c:dPt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год'!$T$8:$T$16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102</c:v>
                </c:pt>
                <c:pt idx="6">
                  <c:v>0</c:v>
                </c:pt>
                <c:pt idx="7">
                  <c:v>45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B2-4B6C-994D-2AF22E8BB5CD}"/>
            </c:ext>
          </c:extLst>
        </c:ser>
        <c:ser>
          <c:idx val="8"/>
          <c:order val="9"/>
          <c:tx>
            <c:strRef>
              <c:f>'График отпусков 1 год'!$V$7</c:f>
              <c:strCache>
                <c:ptCount val="1"/>
                <c:pt idx="0">
                  <c:v>Продолжи- тельность4, дней4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год'!$V$8:$V$16</c:f>
              <c:numCache>
                <c:formatCode>General</c:formatCode>
                <c:ptCount val="9"/>
                <c:pt idx="5">
                  <c:v>7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2-4B6C-994D-2AF22E8BB5CD}"/>
            </c:ext>
          </c:extLst>
        </c:ser>
        <c:ser>
          <c:idx val="10"/>
          <c:order val="10"/>
          <c:tx>
            <c:strRef>
              <c:f>'График отпусков 1 год'!$X$7</c:f>
              <c:strCache>
                <c:ptCount val="1"/>
                <c:pt idx="0">
                  <c:v>Столбец1022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1724-46EE-9309-36BADE55D1D3}"/>
              </c:ext>
            </c:extLst>
          </c:dPt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год'!$X$8:$X$16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B2-4B6C-994D-2AF22E8BB5CD}"/>
            </c:ext>
          </c:extLst>
        </c:ser>
        <c:ser>
          <c:idx val="11"/>
          <c:order val="11"/>
          <c:tx>
            <c:strRef>
              <c:f>'График отпусков 1 год'!$Z$7</c:f>
              <c:strCache>
                <c:ptCount val="1"/>
                <c:pt idx="0">
                  <c:v>Продолжи- тельность4, дней44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'График отпусков 1 год'!$A$8:$A$16</c:f>
              <c:strCache>
                <c:ptCount val="9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Пупкин</c:v>
                </c:pt>
                <c:pt idx="4">
                  <c:v>Тяпкин</c:v>
                </c:pt>
                <c:pt idx="5">
                  <c:v>Симонов</c:v>
                </c:pt>
                <c:pt idx="6">
                  <c:v>Егоров</c:v>
                </c:pt>
                <c:pt idx="7">
                  <c:v>Зубров</c:v>
                </c:pt>
                <c:pt idx="8">
                  <c:v>Картошин</c:v>
                </c:pt>
              </c:strCache>
            </c:strRef>
          </c:cat>
          <c:val>
            <c:numRef>
              <c:f>'График отпусков 1 год'!$Z$8:$Z$16</c:f>
              <c:numCache>
                <c:formatCode>General</c:formatCode>
                <c:ptCount val="9"/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B2-4B6C-994D-2AF22E8BB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45573632"/>
        <c:axId val="45575168"/>
      </c:barChart>
      <c:catAx>
        <c:axId val="45573632"/>
        <c:scaling>
          <c:orientation val="maxMin"/>
        </c:scaling>
        <c:delete val="0"/>
        <c:axPos val="l"/>
        <c:majorGridlines>
          <c:spPr>
            <a:ln w="6350"/>
          </c:spPr>
        </c:majorGridlines>
        <c:numFmt formatCode="General" sourceLinked="1"/>
        <c:majorTickMark val="out"/>
        <c:minorTickMark val="none"/>
        <c:tickLblPos val="nextTo"/>
        <c:spPr>
          <a:ln w="12700"/>
        </c:spPr>
        <c:crossAx val="45575168"/>
        <c:crosses val="autoZero"/>
        <c:auto val="1"/>
        <c:lblAlgn val="ctr"/>
        <c:lblOffset val="100"/>
        <c:noMultiLvlLbl val="0"/>
      </c:catAx>
      <c:valAx>
        <c:axId val="45575168"/>
        <c:scaling>
          <c:orientation val="minMax"/>
          <c:min val="1"/>
        </c:scaling>
        <c:delete val="0"/>
        <c:axPos val="t"/>
        <c:majorGridlines/>
        <c:minorGridlines/>
        <c:numFmt formatCode="[$-419]m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45573632"/>
        <c:crosses val="autoZero"/>
        <c:crossBetween val="between"/>
        <c:majorUnit val="31"/>
      </c:valAx>
    </c:plotArea>
    <c:plotVisOnly val="0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29735</xdr:colOff>
      <xdr:row>19</xdr:row>
      <xdr:rowOff>55615</xdr:rowOff>
    </xdr:from>
    <xdr:to>
      <xdr:col>30</xdr:col>
      <xdr:colOff>21166</xdr:colOff>
      <xdr:row>35</xdr:row>
      <xdr:rowOff>21166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7:AD16" totalsRowShown="0" tableBorderDxfId="30">
  <autoFilter ref="A7:AD16" xr:uid="{00000000-0009-0000-0100-000001000000}"/>
  <tableColumns count="30">
    <tableColumn id="1" xr3:uid="{00000000-0010-0000-0000-000001000000}" name="Сотрудник" dataDxfId="29"/>
    <tableColumn id="2" xr3:uid="{00000000-0010-0000-0000-000002000000}" name="Должность" dataDxfId="28"/>
    <tableColumn id="3" xr3:uid="{00000000-0010-0000-0000-000003000000}" name="Начало года" dataDxfId="27">
      <calculatedColumnFormula>$C$1</calculatedColumnFormula>
    </tableColumn>
    <tableColumn id="4" xr3:uid="{00000000-0010-0000-0000-000004000000}" name="Столбец1" dataDxfId="9">
      <calculatedColumnFormula>IF(MONTH(E8)&gt;2,Таблица1[[#This Row],[Дата начала1]]-Таблица1[[#This Row],[Начало года]]+2,Таблица1[[#This Row],[Дата начала1]]-Таблица1[[#This Row],[Начало года]]+1)</calculatedColumnFormula>
    </tableColumn>
    <tableColumn id="5" xr3:uid="{00000000-0010-0000-0000-000005000000}" name="Дата начала1" dataDxfId="26"/>
    <tableColumn id="6" xr3:uid="{00000000-0010-0000-0000-000006000000}" name="Продолжи- тельность1, дней" dataDxfId="25"/>
    <tableColumn id="7" xr3:uid="{00000000-0010-0000-0000-000007000000}" name="Дата оконча- ния1" dataDxfId="8">
      <calculatedColumnFormula>IF(Таблица1[[#This Row],[Дата начала1]]&gt;0,Таблица1[[#This Row],[Дата начала1]]+Таблица1[[#This Row],[Продолжи- тельность1, дней]]-1,"")</calculatedColumnFormula>
    </tableColumn>
    <tableColumn id="8" xr3:uid="{00000000-0010-0000-0000-000008000000}" name="Столбец2" dataDxfId="10">
      <calculatedColumnFormula>IF(Таблица1[[#This Row],[Дата начала2]]-Таблица1[[#This Row],[Начало года]]&gt;0,Таблица1[[#This Row],[Дата начала2]]-Таблица1[[#This Row],[Начало года]]-Таблица1[[#This Row],[Столбец1]]-Таблица1[[#This Row],[Продолжи- тельность1, дней]],"")</calculatedColumnFormula>
    </tableColumn>
    <tableColumn id="9" xr3:uid="{00000000-0010-0000-0000-000009000000}" name="Дата начала2" dataDxfId="24"/>
    <tableColumn id="10" xr3:uid="{00000000-0010-0000-0000-00000A000000}" name="Продолжи- тельность2, дней" dataDxfId="23"/>
    <tableColumn id="11" xr3:uid="{00000000-0010-0000-0000-00000B000000}" name="Дата оконча- ния2" dataDxfId="7">
      <calculatedColumnFormula>IF(Таблица1[[#This Row],[Дата начала2]]&gt;0,Таблица1[[#This Row],[Дата начала2]]+Таблица1[[#This Row],[Продолжи- тельность2, дней]]-1,"")</calculatedColumnFormula>
    </tableColumn>
    <tableColumn id="12" xr3:uid="{00000000-0010-0000-0000-00000C000000}" name="Столбец6" dataDxfId="11">
      <calculatedColumnFormula>IF(Таблица1[[#This Row],[Дата начала3]]-Таблица1[[#This Row],[Начало года]]&gt;0,Таблица1[[#This Row],[Дата начала3]]-Таблица1[[#This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дней]],"")</calculatedColumnFormula>
    </tableColumn>
    <tableColumn id="13" xr3:uid="{00000000-0010-0000-0000-00000D000000}" name="Дата начала3" dataDxfId="22"/>
    <tableColumn id="14" xr3:uid="{00000000-0010-0000-0000-00000E000000}" name="Продолжи- тельность3, дней" dataDxfId="21"/>
    <tableColumn id="15" xr3:uid="{00000000-0010-0000-0000-00000F000000}" name="Дата оконча- ния3" dataDxfId="6">
      <calculatedColumnFormula>IF(Таблица1[[#This Row],[Дата начала3]]&gt;0,Таблица1[[#This Row],[Дата начала3]]+Таблица1[[#This Row],[Продолжи- тельность3, дней]]-1,"")</calculatedColumnFormula>
    </tableColumn>
    <tableColumn id="16" xr3:uid="{00000000-0010-0000-0000-000010000000}" name="Столбец10" dataDxfId="12">
      <calculatedColumnFormula>IF(Таблица1[[#This Row],[Дата начала4]]-Таблица1[[#This Row],[Начало года]]&gt;0,Таблица1[[#This Row],[Дата начала4]]-Таблица1[[#This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дней]],"")</calculatedColumnFormula>
    </tableColumn>
    <tableColumn id="17" xr3:uid="{00000000-0010-0000-0000-000011000000}" name="Дата начала4" dataDxfId="20"/>
    <tableColumn id="18" xr3:uid="{00000000-0010-0000-0000-000012000000}" name="Продолжи- тельность4, дней" dataDxfId="19"/>
    <tableColumn id="19" xr3:uid="{00000000-0010-0000-0000-000013000000}" name="Дата оконча- ния4" dataDxfId="5">
      <calculatedColumnFormula>IF(Таблица1[[#This Row],[Дата начала4]]&gt;0,Таблица1[[#This Row],[Дата начала4]]+Таблица1[[#This Row],[Продолжи- тельность4, дней]]-1,"")</calculatedColumnFormula>
    </tableColumn>
    <tableColumn id="29" xr3:uid="{00000000-0010-0000-0000-00001D000000}" name="Столбец102" dataDxfId="14">
      <calculatedColumnFormula>IF(Таблица1[[#This Row],[Дата начала43]]-Таблица1[[#This Row],[Начало года]]&gt;0,Таблица1[[#This Row],[Дата начала43]]-Таблица1[[#This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дней]],"")</calculatedColumnFormula>
    </tableColumn>
    <tableColumn id="28" xr3:uid="{00000000-0010-0000-0000-00001C000000}" name="Дата начала43" dataDxfId="18"/>
    <tableColumn id="27" xr3:uid="{00000000-0010-0000-0000-00001B000000}" name="Продолжи- тельность4, дней4" dataDxfId="17"/>
    <tableColumn id="26" xr3:uid="{00000000-0010-0000-0000-00001A000000}" name="Дата оконча- ния45" dataDxfId="4">
      <calculatedColumnFormula>IF(Таблица1[[#This Row],[Дата начала43]]&gt;0,Таблица1[[#This Row],[Дата начала43]]+Таблица1[[#This Row],[Продолжи- тельность4, дней4]]-1,"")</calculatedColumnFormula>
    </tableColumn>
    <tableColumn id="37" xr3:uid="{00000000-0010-0000-0000-000025000000}" name="Столбец1022" dataDxfId="13">
      <calculatedColumnFormula>IF(Таблица1[[#This Row],[Дата начала433]]-Таблица1[[#This Row],[Начало года]]&gt;0,Таблица1[[#This Row],[Дата начала433]]-Таблица1[[#This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дней]]-Таблица1[[#This Row],[Столбец102]]-Таблица1[[#This Row],[Продолжи- тельность4, дней4]],"")</calculatedColumnFormula>
    </tableColumn>
    <tableColumn id="34" xr3:uid="{00000000-0010-0000-0000-000022000000}" name="Дата начала433" dataDxfId="16"/>
    <tableColumn id="35" xr3:uid="{00000000-0010-0000-0000-000023000000}" name="Продолжи- тельность4, дней44" dataDxfId="15"/>
    <tableColumn id="36" xr3:uid="{00000000-0010-0000-0000-000024000000}" name="Дата оконча- ния455" dataDxfId="3">
      <calculatedColumnFormula>IF(Таблица1[[#This Row],[Дата начала433]]&gt;0,Таблица1[[#This Row],[Дата начала433]]+Таблица1[[#This Row],[Продолжи- тельность4, дней44]]-1,"")</calculatedColumnFormula>
    </tableColumn>
    <tableColumn id="20" xr3:uid="{00000000-0010-0000-0000-000014000000}" name="Положе- но за год" dataDxfId="2"/>
    <tableColumn id="21" xr3:uid="{00000000-0010-0000-0000-000015000000}" name="Израсхо- довано" dataDxfId="1">
      <calculatedColumnFormula>F8+J8+N8+R8+Таблица1[[#This Row],[Продолжи- тельность4, дней4]]+Таблица1[[#This Row],[Продолжи- тельность4, дней44]]</calculatedColumnFormula>
    </tableColumn>
    <tableColumn id="22" xr3:uid="{00000000-0010-0000-0000-000016000000}" name="Оста- лось" dataDxfId="0">
      <calculatedColumnFormula>AB8-AC8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D31"/>
  <sheetViews>
    <sheetView showGridLines="0" tabSelected="1" zoomScale="70" zoomScaleNormal="70" workbookViewId="0">
      <pane ySplit="1" topLeftCell="A2" activePane="bottomLeft" state="frozen"/>
      <selection pane="bottomLeft" activeCell="D1" activeCellId="5" sqref="X1:X1048576 T1:T1048576 P1:P1048576 L1:L1048576 H1:H1048576 D1:D1048576"/>
    </sheetView>
  </sheetViews>
  <sheetFormatPr defaultRowHeight="12.75" outlineLevelCol="3" x14ac:dyDescent="0.2"/>
  <cols>
    <col min="1" max="1" width="25.7109375" customWidth="1"/>
    <col min="2" max="2" width="19.140625" style="16" customWidth="1"/>
    <col min="3" max="3" width="12.42578125" customWidth="1" outlineLevel="1"/>
    <col min="4" max="4" width="18.28515625" hidden="1" customWidth="1"/>
    <col min="5" max="5" width="14.85546875" customWidth="1"/>
    <col min="6" max="6" width="14" customWidth="1"/>
    <col min="7" max="7" width="13.42578125" customWidth="1"/>
    <col min="8" max="8" width="13.7109375" hidden="1" customWidth="1" outlineLevel="1"/>
    <col min="9" max="9" width="13.140625" customWidth="1" outlineLevel="1"/>
    <col min="10" max="10" width="15" customWidth="1" outlineLevel="1"/>
    <col min="11" max="11" width="12.28515625" customWidth="1" outlineLevel="1"/>
    <col min="12" max="12" width="11.28515625" hidden="1" customWidth="1" outlineLevel="2"/>
    <col min="13" max="13" width="13.28515625" customWidth="1" outlineLevel="2"/>
    <col min="14" max="14" width="13.42578125" customWidth="1" outlineLevel="2"/>
    <col min="15" max="15" width="12.28515625" customWidth="1" outlineLevel="2"/>
    <col min="16" max="16" width="11.140625" hidden="1" customWidth="1" outlineLevel="3"/>
    <col min="17" max="17" width="13" customWidth="1" outlineLevel="3"/>
    <col min="18" max="18" width="13.7109375" customWidth="1" outlineLevel="3"/>
    <col min="19" max="19" width="23.140625" customWidth="1" outlineLevel="3"/>
    <col min="20" max="20" width="9.28515625" hidden="1" customWidth="1" outlineLevel="3"/>
    <col min="21" max="23" width="23.140625" customWidth="1" outlineLevel="3"/>
    <col min="24" max="24" width="9.140625" hidden="1" customWidth="1" outlineLevel="3"/>
    <col min="25" max="27" width="23.140625" customWidth="1" outlineLevel="3"/>
    <col min="28" max="28" width="20.7109375" customWidth="1"/>
    <col min="29" max="29" width="11.42578125" customWidth="1"/>
    <col min="30" max="30" width="9.85546875" customWidth="1"/>
  </cols>
  <sheetData>
    <row r="1" spans="1:30" ht="43.5" customHeight="1" x14ac:dyDescent="0.2">
      <c r="C1" s="45">
        <v>44562</v>
      </c>
      <c r="D1" s="46"/>
      <c r="E1" s="47" t="s">
        <v>31</v>
      </c>
    </row>
    <row r="2" spans="1:30" ht="9.75" customHeight="1" x14ac:dyDescent="0.2"/>
    <row r="3" spans="1:30" s="10" customFormat="1" ht="15" x14ac:dyDescent="0.25">
      <c r="A3" s="9" t="s">
        <v>9</v>
      </c>
      <c r="B3" s="17"/>
    </row>
    <row r="4" spans="1:30" s="10" customFormat="1" ht="14.25" x14ac:dyDescent="0.2">
      <c r="A4" s="11" t="s">
        <v>8</v>
      </c>
      <c r="B4" s="18"/>
    </row>
    <row r="5" spans="1:30" ht="10.5" customHeight="1" x14ac:dyDescent="0.25">
      <c r="A5" s="1"/>
      <c r="B5" s="19"/>
      <c r="C5" s="1"/>
      <c r="D5" s="1"/>
    </row>
    <row r="6" spans="1:30" ht="15" x14ac:dyDescent="0.25">
      <c r="A6" s="23"/>
      <c r="B6" s="14"/>
      <c r="C6" s="23"/>
      <c r="D6" s="56" t="s">
        <v>4</v>
      </c>
      <c r="E6" s="56"/>
      <c r="F6" s="56"/>
      <c r="G6" s="56"/>
      <c r="H6" s="56" t="s">
        <v>5</v>
      </c>
      <c r="I6" s="56"/>
      <c r="J6" s="56"/>
      <c r="K6" s="56"/>
      <c r="L6" s="56" t="s">
        <v>6</v>
      </c>
      <c r="M6" s="56"/>
      <c r="N6" s="56"/>
      <c r="O6" s="56"/>
      <c r="P6" s="56" t="s">
        <v>7</v>
      </c>
      <c r="Q6" s="56"/>
      <c r="R6" s="56"/>
      <c r="S6" s="59"/>
      <c r="T6" s="56" t="s">
        <v>36</v>
      </c>
      <c r="U6" s="56"/>
      <c r="V6" s="56"/>
      <c r="W6" s="59"/>
      <c r="X6" s="56" t="s">
        <v>41</v>
      </c>
      <c r="Y6" s="56"/>
      <c r="Z6" s="56"/>
      <c r="AA6" s="57"/>
      <c r="AB6" s="62" t="s">
        <v>11</v>
      </c>
      <c r="AC6" s="54"/>
      <c r="AD6" s="55"/>
    </row>
    <row r="7" spans="1:30" s="7" customFormat="1" ht="48.75" customHeight="1" x14ac:dyDescent="0.2">
      <c r="A7" s="25" t="s">
        <v>0</v>
      </c>
      <c r="B7" s="12" t="s">
        <v>10</v>
      </c>
      <c r="C7" s="24" t="s">
        <v>1</v>
      </c>
      <c r="D7" s="32" t="s">
        <v>15</v>
      </c>
      <c r="E7" s="6" t="s">
        <v>24</v>
      </c>
      <c r="F7" s="6" t="s">
        <v>25</v>
      </c>
      <c r="G7" s="6" t="s">
        <v>26</v>
      </c>
      <c r="H7" s="32" t="s">
        <v>16</v>
      </c>
      <c r="I7" s="6" t="s">
        <v>20</v>
      </c>
      <c r="J7" s="6" t="s">
        <v>27</v>
      </c>
      <c r="K7" s="6" t="s">
        <v>21</v>
      </c>
      <c r="L7" s="32" t="s">
        <v>18</v>
      </c>
      <c r="M7" s="6" t="s">
        <v>17</v>
      </c>
      <c r="N7" s="6" t="s">
        <v>22</v>
      </c>
      <c r="O7" s="6" t="s">
        <v>23</v>
      </c>
      <c r="P7" s="32" t="s">
        <v>19</v>
      </c>
      <c r="Q7" s="6" t="s">
        <v>28</v>
      </c>
      <c r="R7" s="6" t="s">
        <v>29</v>
      </c>
      <c r="S7" s="60" t="s">
        <v>30</v>
      </c>
      <c r="T7" s="32" t="s">
        <v>32</v>
      </c>
      <c r="U7" s="6" t="s">
        <v>33</v>
      </c>
      <c r="V7" s="6" t="s">
        <v>34</v>
      </c>
      <c r="W7" s="60" t="s">
        <v>35</v>
      </c>
      <c r="X7" s="32" t="s">
        <v>37</v>
      </c>
      <c r="Y7" s="6" t="s">
        <v>38</v>
      </c>
      <c r="Z7" s="6" t="s">
        <v>39</v>
      </c>
      <c r="AA7" s="22" t="s">
        <v>40</v>
      </c>
      <c r="AB7" s="63" t="s">
        <v>12</v>
      </c>
      <c r="AC7" s="33" t="s">
        <v>13</v>
      </c>
      <c r="AD7" s="34" t="s">
        <v>14</v>
      </c>
    </row>
    <row r="8" spans="1:30" ht="18.75" x14ac:dyDescent="0.2">
      <c r="A8" s="48" t="s">
        <v>42</v>
      </c>
      <c r="B8" s="5"/>
      <c r="C8" s="8">
        <f>$C$1</f>
        <v>44562</v>
      </c>
      <c r="D8" s="2">
        <f>IF(MONTH(E8)&gt;2,Таблица1[[#This Row],[Дата начала1]]-Таблица1[[#This Row],[Начало года]]+2,Таблица1[[#This Row],[Дата начала1]]-Таблица1[[#This Row],[Начало года]]+1)</f>
        <v>38</v>
      </c>
      <c r="E8" s="49">
        <v>44599</v>
      </c>
      <c r="F8" s="50">
        <v>10</v>
      </c>
      <c r="G8" s="43">
        <f>IF(Таблица1[[#This Row],[Дата начала1]]&gt;0,Таблица1[[#This Row],[Дата начала1]]+Таблица1[[#This Row],[Продолжи- тельность1, дней]]-1,"")</f>
        <v>44608</v>
      </c>
      <c r="H8" s="3">
        <f>IF(Таблица1[[#This Row],[Дата начала2]]-Таблица1[[#This Row],[Начало года]]&gt;0,Таблица1[[#This Row],[Дата начала2]]-Таблица1[[#This Row],[Начало года]]-Таблица1[[#This Row],[Столбец1]]-Таблица1[[#This Row],[Продолжи- тельность1, дней]],"")</f>
        <v>136</v>
      </c>
      <c r="I8" s="49">
        <v>44746</v>
      </c>
      <c r="J8" s="50">
        <v>21</v>
      </c>
      <c r="K8" s="43">
        <f>IF(Таблица1[[#This Row],[Дата начала2]]&gt;0,Таблица1[[#This Row],[Дата начала2]]+Таблица1[[#This Row],[Продолжи- тельность2, дней]]-1,"")</f>
        <v>44766</v>
      </c>
      <c r="L8" s="3">
        <f>IF(Таблица1[[#This Row],[Дата начала3]]-Таблица1[[#This Row],[Начало года]]&gt;0,Таблица1[[#This Row],[Дата начала3]]-Таблица1[[#This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дней]],"")</f>
        <v>42</v>
      </c>
      <c r="M8" s="49">
        <v>44809</v>
      </c>
      <c r="N8" s="50">
        <v>7</v>
      </c>
      <c r="O8" s="43">
        <f>IF(Таблица1[[#This Row],[Дата начала3]]&gt;0,Таблица1[[#This Row],[Дата начала3]]+Таблица1[[#This Row],[Продолжи- тельность3, дней]]-1,"")</f>
        <v>44815</v>
      </c>
      <c r="P8" s="3">
        <f>IF(Таблица1[[#This Row],[Дата начала4]]-Таблица1[[#This Row],[Начало года]]&gt;0,Таблица1[[#This Row],[Дата начала4]]-Таблица1[[#This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дней]],"")</f>
        <v>91</v>
      </c>
      <c r="Q8" s="49">
        <v>44907</v>
      </c>
      <c r="R8" s="50">
        <v>14</v>
      </c>
      <c r="S8" s="43">
        <f>IF(Таблица1[[#This Row],[Дата начала4]]&gt;0,Таблица1[[#This Row],[Дата начала4]]+Таблица1[[#This Row],[Продолжи- тельность4, дней]]-1,"")</f>
        <v>44920</v>
      </c>
      <c r="T8" s="3" t="str">
        <f>IF(Таблица1[[#This Row],[Дата начала43]]-Таблица1[[#This Row],[Начало года]]&gt;0,Таблица1[[#This Row],[Дата начала43]]-Таблица1[[#This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дней]],"")</f>
        <v/>
      </c>
      <c r="U8" s="52"/>
      <c r="V8" s="52"/>
      <c r="W8" s="43" t="str">
        <f>IF(Таблица1[[#This Row],[Дата начала43]]&gt;0,Таблица1[[#This Row],[Дата начала43]]+Таблица1[[#This Row],[Продолжи- тельность4, дней4]]-1,"")</f>
        <v/>
      </c>
      <c r="X8" s="3" t="str">
        <f>IF(Таблица1[[#This Row],[Дата начала433]]-Таблица1[[#This Row],[Начало года]]&gt;0,Таблица1[[#This Row],[Дата начала433]]-Таблица1[[#This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дней]]-Таблица1[[#This Row],[Столбец102]]-Таблица1[[#This Row],[Продолжи- тельность4, дней4]],"")</f>
        <v/>
      </c>
      <c r="Y8" s="52"/>
      <c r="Z8" s="52"/>
      <c r="AA8" s="61" t="str">
        <f>IF(Таблица1[[#This Row],[Дата начала433]]&gt;0,Таблица1[[#This Row],[Дата начала433]]+Таблица1[[#This Row],[Продолжи- тельность4, дней44]]-1,"")</f>
        <v/>
      </c>
      <c r="AB8" s="64">
        <v>28</v>
      </c>
      <c r="AC8" s="21">
        <f>F8+J8+N8+R8+Таблица1[[#This Row],[Продолжи- тельность4, дней4]]+Таблица1[[#This Row],[Продолжи- тельность4, дней44]]</f>
        <v>52</v>
      </c>
      <c r="AD8" s="26">
        <f>AB8-AC8</f>
        <v>-24</v>
      </c>
    </row>
    <row r="9" spans="1:30" ht="18.75" x14ac:dyDescent="0.2">
      <c r="A9" s="48" t="s">
        <v>2</v>
      </c>
      <c r="B9" s="5"/>
      <c r="C9" s="8">
        <f t="shared" ref="C9:C15" si="0">$C$1</f>
        <v>44562</v>
      </c>
      <c r="D9" s="2">
        <f>IF(MONTH(E9)&gt;2,Таблица1[[#This Row],[Дата начала1]]-Таблица1[[#This Row],[Начало года]]+2,Таблица1[[#This Row],[Дата начала1]]-Таблица1[[#This Row],[Начало года]]+1)</f>
        <v>10</v>
      </c>
      <c r="E9" s="49">
        <v>44571</v>
      </c>
      <c r="F9" s="51">
        <v>28</v>
      </c>
      <c r="G9" s="43">
        <f>IF(Таблица1[[#This Row],[Дата начала1]]&gt;0,Таблица1[[#This Row],[Дата начала1]]+Таблица1[[#This Row],[Продолжи- тельность1, дней]]-1,"")</f>
        <v>44598</v>
      </c>
      <c r="H9" s="3">
        <f>IF(Таблица1[[#This Row],[Дата начала2]]-Таблица1[[#This Row],[Начало года]]&gt;0,Таблица1[[#This Row],[Дата начала2]]-Таблица1[[#This Row],[Начало года]]-Таблица1[[#This Row],[Столбец1]]-Таблица1[[#This Row],[Продолжи- тельность1, дней]],"")</f>
        <v>69</v>
      </c>
      <c r="I9" s="49">
        <v>44669</v>
      </c>
      <c r="J9" s="50">
        <v>7</v>
      </c>
      <c r="K9" s="43">
        <f>IF(Таблица1[[#This Row],[Дата начала2]]&gt;0,Таблица1[[#This Row],[Дата начала2]]+Таблица1[[#This Row],[Продолжи- тельность2, дней]]-1,"")</f>
        <v>44675</v>
      </c>
      <c r="L9" s="3" t="str">
        <f>IF(Таблица1[[#This Row],[Дата начала3]]-Таблица1[[#This Row],[Начало года]]&gt;0,Таблица1[[#This Row],[Дата начала3]]-Таблица1[[#This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дней]],"")</f>
        <v/>
      </c>
      <c r="M9" s="52"/>
      <c r="N9" s="52"/>
      <c r="O9" s="43" t="str">
        <f>IF(Таблица1[[#This Row],[Дата начала3]]&gt;0,Таблица1[[#This Row],[Дата начала3]]+Таблица1[[#This Row],[Продолжи- тельность3, дней]]-1,"")</f>
        <v/>
      </c>
      <c r="P9" s="3" t="str">
        <f>IF(Таблица1[[#This Row],[Дата начала4]]-Таблица1[[#This Row],[Начало года]]&gt;0,Таблица1[[#This Row],[Дата начала4]]-Таблица1[[#This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дней]],"")</f>
        <v/>
      </c>
      <c r="Q9" s="52"/>
      <c r="R9" s="52"/>
      <c r="S9" s="43" t="str">
        <f>IF(Таблица1[[#This Row],[Дата начала4]]&gt;0,Таблица1[[#This Row],[Дата начала4]]+Таблица1[[#This Row],[Продолжи- тельность4, дней]]-1,"")</f>
        <v/>
      </c>
      <c r="T9" s="3" t="str">
        <f>IF(Таблица1[[#This Row],[Дата начала43]]-Таблица1[[#This Row],[Начало года]]&gt;0,Таблица1[[#This Row],[Дата начала43]]-Таблица1[[#This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дней]],"")</f>
        <v/>
      </c>
      <c r="U9" s="52"/>
      <c r="V9" s="52"/>
      <c r="W9" s="43" t="str">
        <f>IF(Таблица1[[#This Row],[Дата начала43]]&gt;0,Таблица1[[#This Row],[Дата начала43]]+Таблица1[[#This Row],[Продолжи- тельность4, дней4]]-1,"")</f>
        <v/>
      </c>
      <c r="X9" s="3" t="str">
        <f>IF(Таблица1[[#This Row],[Дата начала433]]-Таблица1[[#This Row],[Начало года]]&gt;0,Таблица1[[#This Row],[Дата начала433]]-Таблица1[[#This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дней]]-Таблица1[[#This Row],[Столбец102]]-Таблица1[[#This Row],[Продолжи- тельность4, дней4]],"")</f>
        <v/>
      </c>
      <c r="Y9" s="52"/>
      <c r="Z9" s="52"/>
      <c r="AA9" s="61" t="str">
        <f>IF(Таблица1[[#This Row],[Дата начала433]]&gt;0,Таблица1[[#This Row],[Дата начала433]]+Таблица1[[#This Row],[Продолжи- тельность4, дней44]]-1,"")</f>
        <v/>
      </c>
      <c r="AB9" s="64">
        <v>28</v>
      </c>
      <c r="AC9" s="21">
        <f>F9+J9+N9+R9+Таблица1[[#This Row],[Продолжи- тельность4, дней4]]+Таблица1[[#This Row],[Продолжи- тельность4, дней44]]</f>
        <v>35</v>
      </c>
      <c r="AD9" s="26">
        <f t="shared" ref="AD9:AD16" si="1">AB9-AC9</f>
        <v>-7</v>
      </c>
    </row>
    <row r="10" spans="1:30" ht="18.75" x14ac:dyDescent="0.2">
      <c r="A10" s="48" t="s">
        <v>3</v>
      </c>
      <c r="B10" s="5"/>
      <c r="C10" s="8">
        <f t="shared" si="0"/>
        <v>44562</v>
      </c>
      <c r="D10" s="2">
        <f>IF(MONTH(E10)&gt;2,Таблица1[[#This Row],[Дата начала1]]-Таблица1[[#This Row],[Начало года]]+2,Таблица1[[#This Row],[Дата начала1]]-Таблица1[[#This Row],[Начало года]]+1)</f>
        <v>53</v>
      </c>
      <c r="E10" s="49">
        <v>44614</v>
      </c>
      <c r="F10" s="51">
        <v>14</v>
      </c>
      <c r="G10" s="43">
        <f>IF(Таблица1[[#This Row],[Дата начала1]]&gt;0,Таблица1[[#This Row],[Дата начала1]]+Таблица1[[#This Row],[Продолжи- тельность1, дней]]-1,"")</f>
        <v>44627</v>
      </c>
      <c r="H10" s="3">
        <f>IF(Таблица1[[#This Row],[Дата начала2]]-Таблица1[[#This Row],[Начало года]]&gt;0,Таблица1[[#This Row],[Дата начала2]]-Таблица1[[#This Row],[Начало года]]-Таблица1[[#This Row],[Столбец1]]-Таблица1[[#This Row],[Продолжи- тельность1, дней]],"")</f>
        <v>68</v>
      </c>
      <c r="I10" s="49">
        <v>44697</v>
      </c>
      <c r="J10" s="50">
        <v>7</v>
      </c>
      <c r="K10" s="43">
        <f>IF(Таблица1[[#This Row],[Дата начала2]]&gt;0,Таблица1[[#This Row],[Дата начала2]]+Таблица1[[#This Row],[Продолжи- тельность2, дней]]-1,"")</f>
        <v>44703</v>
      </c>
      <c r="L10" s="3">
        <f>IF(Таблица1[[#This Row],[Дата начала3]]-Таблица1[[#This Row],[Начало года]]&gt;0,Таблица1[[#This Row],[Дата начала3]]-Таблица1[[#This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дней]],"")</f>
        <v>0</v>
      </c>
      <c r="M10" s="49">
        <v>44704</v>
      </c>
      <c r="N10" s="50">
        <v>7</v>
      </c>
      <c r="O10" s="43">
        <f>IF(Таблица1[[#This Row],[Дата начала3]]&gt;0,Таблица1[[#This Row],[Дата начала3]]+Таблица1[[#This Row],[Продолжи- тельность3, дней]]-1,"")</f>
        <v>44710</v>
      </c>
      <c r="P10" s="3">
        <f>IF(Таблица1[[#This Row],[Дата начала4]]-Таблица1[[#This Row],[Начало года]]&gt;0,Таблица1[[#This Row],[Дата начала4]]-Таблица1[[#This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дней]],"")</f>
        <v>63</v>
      </c>
      <c r="Q10" s="49">
        <v>44774</v>
      </c>
      <c r="R10" s="50">
        <v>14</v>
      </c>
      <c r="S10" s="43">
        <f>IF(Таблица1[[#This Row],[Дата начала4]]&gt;0,Таблица1[[#This Row],[Дата начала4]]+Таблица1[[#This Row],[Продолжи- тельность4, дней]]-1,"")</f>
        <v>44787</v>
      </c>
      <c r="T10" s="3" t="str">
        <f>IF(Таблица1[[#This Row],[Дата начала43]]-Таблица1[[#This Row],[Начало года]]&gt;0,Таблица1[[#This Row],[Дата начала43]]-Таблица1[[#This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дней]],"")</f>
        <v/>
      </c>
      <c r="U10" s="52"/>
      <c r="V10" s="52"/>
      <c r="W10" s="43" t="str">
        <f>IF(Таблица1[[#This Row],[Дата начала43]]&gt;0,Таблица1[[#This Row],[Дата начала43]]+Таблица1[[#This Row],[Продолжи- тельность4, дней4]]-1,"")</f>
        <v/>
      </c>
      <c r="X10" s="3" t="str">
        <f>IF(Таблица1[[#This Row],[Дата начала433]]-Таблица1[[#This Row],[Начало года]]&gt;0,Таблица1[[#This Row],[Дата начала433]]-Таблица1[[#This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дней]]-Таблица1[[#This Row],[Столбец102]]-Таблица1[[#This Row],[Продолжи- тельность4, дней4]],"")</f>
        <v/>
      </c>
      <c r="Y10" s="52"/>
      <c r="Z10" s="52"/>
      <c r="AA10" s="61" t="str">
        <f>IF(Таблица1[[#This Row],[Дата начала433]]&gt;0,Таблица1[[#This Row],[Дата начала433]]+Таблица1[[#This Row],[Продолжи- тельность4, дней44]]-1,"")</f>
        <v/>
      </c>
      <c r="AB10" s="64">
        <v>28</v>
      </c>
      <c r="AC10" s="21">
        <f>F10+J10+N10+R10+Таблица1[[#This Row],[Продолжи- тельность4, дней4]]+Таблица1[[#This Row],[Продолжи- тельность4, дней44]]</f>
        <v>42</v>
      </c>
      <c r="AD10" s="26">
        <f t="shared" si="1"/>
        <v>-14</v>
      </c>
    </row>
    <row r="11" spans="1:30" ht="18.75" x14ac:dyDescent="0.2">
      <c r="A11" s="48" t="s">
        <v>43</v>
      </c>
      <c r="B11" s="5"/>
      <c r="C11" s="8">
        <f t="shared" si="0"/>
        <v>44562</v>
      </c>
      <c r="D11" s="2">
        <f>IF(MONTH(E11)&gt;2,Таблица1[[#This Row],[Дата начала1]]-Таблица1[[#This Row],[Начало года]]+2,Таблица1[[#This Row],[Дата начала1]]-Таблица1[[#This Row],[Начало года]]+1)</f>
        <v>95</v>
      </c>
      <c r="E11" s="49">
        <v>44655</v>
      </c>
      <c r="F11" s="51">
        <v>14</v>
      </c>
      <c r="G11" s="43">
        <f>IF(Таблица1[[#This Row],[Дата начала1]]&gt;0,Таблица1[[#This Row],[Дата начала1]]+Таблица1[[#This Row],[Продолжи- тельность1, дней]]-1,"")</f>
        <v>44668</v>
      </c>
      <c r="H11" s="3">
        <f>IF(Таблица1[[#This Row],[Дата начала2]]-Таблица1[[#This Row],[Начало года]]&gt;0,Таблица1[[#This Row],[Дата начала2]]-Таблица1[[#This Row],[Начало года]]-Таблица1[[#This Row],[Столбец1]]-Таблица1[[#This Row],[Продолжи- тельность1, дней]],"")</f>
        <v>61</v>
      </c>
      <c r="I11" s="49">
        <v>44732</v>
      </c>
      <c r="J11" s="50">
        <v>10</v>
      </c>
      <c r="K11" s="43">
        <f>IF(Таблица1[[#This Row],[Дата начала2]]&gt;0,Таблица1[[#This Row],[Дата начала2]]+Таблица1[[#This Row],[Продолжи- тельность2, дней]]-1,"")</f>
        <v>44741</v>
      </c>
      <c r="L11" s="3">
        <f>IF(Таблица1[[#This Row],[Дата начала3]]-Таблица1[[#This Row],[Начало года]]&gt;0,Таблица1[[#This Row],[Дата начала3]]-Таблица1[[#This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дней]],"")</f>
        <v>32</v>
      </c>
      <c r="M11" s="49">
        <v>44774</v>
      </c>
      <c r="N11" s="50">
        <v>14</v>
      </c>
      <c r="O11" s="43">
        <f>IF(Таблица1[[#This Row],[Дата начала3]]&gt;0,Таблица1[[#This Row],[Дата начала3]]+Таблица1[[#This Row],[Продолжи- тельность3, дней]]-1,"")</f>
        <v>44787</v>
      </c>
      <c r="P11" s="3">
        <f>IF(Таблица1[[#This Row],[Дата начала4]]-Таблица1[[#This Row],[Начало года]]&gt;0,Таблица1[[#This Row],[Дата начала4]]-Таблица1[[#This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дней]],"")</f>
        <v>101</v>
      </c>
      <c r="Q11" s="49">
        <v>44889</v>
      </c>
      <c r="R11" s="50">
        <v>7</v>
      </c>
      <c r="S11" s="43">
        <f>IF(Таблица1[[#This Row],[Дата начала4]]&gt;0,Таблица1[[#This Row],[Дата начала4]]+Таблица1[[#This Row],[Продолжи- тельность4, дней]]-1,"")</f>
        <v>44895</v>
      </c>
      <c r="T11" s="3" t="str">
        <f>IF(Таблица1[[#This Row],[Дата начала43]]-Таблица1[[#This Row],[Начало года]]&gt;0,Таблица1[[#This Row],[Дата начала43]]-Таблица1[[#This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дней]],"")</f>
        <v/>
      </c>
      <c r="U11" s="52"/>
      <c r="V11" s="52"/>
      <c r="W11" s="43" t="str">
        <f>IF(Таблица1[[#This Row],[Дата начала43]]&gt;0,Таблица1[[#This Row],[Дата начала43]]+Таблица1[[#This Row],[Продолжи- тельность4, дней4]]-1,"")</f>
        <v/>
      </c>
      <c r="X11" s="3" t="str">
        <f>IF(Таблица1[[#This Row],[Дата начала433]]-Таблица1[[#This Row],[Начало года]]&gt;0,Таблица1[[#This Row],[Дата начала433]]-Таблица1[[#This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дней]]-Таблица1[[#This Row],[Столбец102]]-Таблица1[[#This Row],[Продолжи- тельность4, дней4]],"")</f>
        <v/>
      </c>
      <c r="Y11" s="52"/>
      <c r="Z11" s="52"/>
      <c r="AA11" s="61" t="str">
        <f>IF(Таблица1[[#This Row],[Дата начала433]]&gt;0,Таблица1[[#This Row],[Дата начала433]]+Таблица1[[#This Row],[Продолжи- тельность4, дней44]]-1,"")</f>
        <v/>
      </c>
      <c r="AB11" s="64">
        <v>28</v>
      </c>
      <c r="AC11" s="21">
        <f>F11+J11+N11+R11+Таблица1[[#This Row],[Продолжи- тельность4, дней4]]+Таблица1[[#This Row],[Продолжи- тельность4, дней44]]</f>
        <v>45</v>
      </c>
      <c r="AD11" s="26">
        <f t="shared" si="1"/>
        <v>-17</v>
      </c>
    </row>
    <row r="12" spans="1:30" ht="18.75" x14ac:dyDescent="0.2">
      <c r="A12" s="48" t="s">
        <v>44</v>
      </c>
      <c r="B12" s="5"/>
      <c r="C12" s="8">
        <f t="shared" si="0"/>
        <v>44562</v>
      </c>
      <c r="D12" s="2">
        <f>IF(MONTH(E12)&gt;2,Таблица1[[#This Row],[Дата начала1]]-Таблица1[[#This Row],[Начало года]]+2,Таблица1[[#This Row],[Дата начала1]]-Таблица1[[#This Row],[Начало года]]+1)</f>
        <v>137</v>
      </c>
      <c r="E12" s="49">
        <v>44697</v>
      </c>
      <c r="F12" s="51">
        <v>14</v>
      </c>
      <c r="G12" s="43">
        <f>IF(Таблица1[[#This Row],[Дата начала1]]&gt;0,Таблица1[[#This Row],[Дата начала1]]+Таблица1[[#This Row],[Продолжи- тельность1, дней]]-1,"")</f>
        <v>44710</v>
      </c>
      <c r="H12" s="3">
        <f>IF(Таблица1[[#This Row],[Дата начала2]]-Таблица1[[#This Row],[Начало года]]&gt;0,Таблица1[[#This Row],[Дата начала2]]-Таблица1[[#This Row],[Начало года]]-Таблица1[[#This Row],[Столбец1]]-Таблица1[[#This Row],[Продолжи- тельность1, дней]],"")</f>
        <v>117</v>
      </c>
      <c r="I12" s="49">
        <v>44830</v>
      </c>
      <c r="J12" s="50">
        <v>14</v>
      </c>
      <c r="K12" s="43">
        <f>IF(Таблица1[[#This Row],[Дата начала2]]&gt;0,Таблица1[[#This Row],[Дата начала2]]+Таблица1[[#This Row],[Продолжи- тельность2, дней]]-1,"")</f>
        <v>44843</v>
      </c>
      <c r="L12" s="3">
        <f>IF(Таблица1[[#This Row],[Дата начала3]]-Таблица1[[#This Row],[Начало года]]&gt;0,Таблица1[[#This Row],[Дата начала3]]-Таблица1[[#This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дней]],"")</f>
        <v>75</v>
      </c>
      <c r="M12" s="49">
        <v>44919</v>
      </c>
      <c r="N12" s="50">
        <v>7</v>
      </c>
      <c r="O12" s="43">
        <f>IF(Таблица1[[#This Row],[Дата начала3]]&gt;0,Таблица1[[#This Row],[Дата начала3]]+Таблица1[[#This Row],[Продолжи- тельность3, дней]]-1,"")</f>
        <v>44925</v>
      </c>
      <c r="P12" s="3" t="str">
        <f>IF(Таблица1[[#This Row],[Дата начала4]]-Таблица1[[#This Row],[Начало года]]&gt;0,Таблица1[[#This Row],[Дата начала4]]-Таблица1[[#This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дней]],"")</f>
        <v/>
      </c>
      <c r="Q12" s="52"/>
      <c r="R12" s="52"/>
      <c r="S12" s="43" t="str">
        <f>IF(Таблица1[[#This Row],[Дата начала4]]&gt;0,Таблица1[[#This Row],[Дата начала4]]+Таблица1[[#This Row],[Продолжи- тельность4, дней]]-1,"")</f>
        <v/>
      </c>
      <c r="T12" s="3" t="str">
        <f>IF(Таблица1[[#This Row],[Дата начала43]]-Таблица1[[#This Row],[Начало года]]&gt;0,Таблица1[[#This Row],[Дата начала43]]-Таблица1[[#This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дней]],"")</f>
        <v/>
      </c>
      <c r="U12" s="52"/>
      <c r="V12" s="52"/>
      <c r="W12" s="43" t="str">
        <f>IF(Таблица1[[#This Row],[Дата начала43]]&gt;0,Таблица1[[#This Row],[Дата начала43]]+Таблица1[[#This Row],[Продолжи- тельность4, дней4]]-1,"")</f>
        <v/>
      </c>
      <c r="X12" s="3" t="str">
        <f>IF(Таблица1[[#This Row],[Дата начала433]]-Таблица1[[#This Row],[Начало года]]&gt;0,Таблица1[[#This Row],[Дата начала433]]-Таблица1[[#This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дней]]-Таблица1[[#This Row],[Столбец102]]-Таблица1[[#This Row],[Продолжи- тельность4, дней4]],"")</f>
        <v/>
      </c>
      <c r="Y12" s="52"/>
      <c r="Z12" s="52"/>
      <c r="AA12" s="61" t="str">
        <f>IF(Таблица1[[#This Row],[Дата начала433]]&gt;0,Таблица1[[#This Row],[Дата начала433]]+Таблица1[[#This Row],[Продолжи- тельность4, дней44]]-1,"")</f>
        <v/>
      </c>
      <c r="AB12" s="64">
        <v>28</v>
      </c>
      <c r="AC12" s="21">
        <f>F12+J12+N12+R12+Таблица1[[#This Row],[Продолжи- тельность4, дней4]]+Таблица1[[#This Row],[Продолжи- тельность4, дней44]]</f>
        <v>35</v>
      </c>
      <c r="AD12" s="26">
        <f t="shared" si="1"/>
        <v>-7</v>
      </c>
    </row>
    <row r="13" spans="1:30" ht="18.75" x14ac:dyDescent="0.2">
      <c r="A13" s="48" t="s">
        <v>45</v>
      </c>
      <c r="B13" s="5"/>
      <c r="C13" s="8">
        <f t="shared" si="0"/>
        <v>44562</v>
      </c>
      <c r="D13" s="2">
        <f>IF(MONTH(E13)&gt;2,Таблица1[[#This Row],[Дата начала1]]-Таблица1[[#This Row],[Начало года]]+2,Таблица1[[#This Row],[Дата начала1]]-Таблица1[[#This Row],[Начало года]]+1)</f>
        <v>137</v>
      </c>
      <c r="E13" s="49">
        <v>44697</v>
      </c>
      <c r="F13" s="51">
        <v>14</v>
      </c>
      <c r="G13" s="43">
        <f>IF(Таблица1[[#This Row],[Дата начала1]]&gt;0,Таблица1[[#This Row],[Дата начала1]]+Таблица1[[#This Row],[Продолжи- тельность1, дней]]-1,"")</f>
        <v>44710</v>
      </c>
      <c r="H13" s="3">
        <f>IF(Таблица1[[#This Row],[Дата начала2]]-Таблица1[[#This Row],[Начало года]]&gt;0,Таблица1[[#This Row],[Дата начала2]]-Таблица1[[#This Row],[Начало года]]-Таблица1[[#This Row],[Столбец1]]-Таблица1[[#This Row],[Продолжи- тельность1, дней]],"")</f>
        <v>16</v>
      </c>
      <c r="I13" s="49">
        <v>44729</v>
      </c>
      <c r="J13" s="50">
        <v>12</v>
      </c>
      <c r="K13" s="43">
        <f>IF(Таблица1[[#This Row],[Дата начала2]]&gt;0,Таблица1[[#This Row],[Дата начала2]]+Таблица1[[#This Row],[Продолжи- тельность2, дней]]-1,"")</f>
        <v>44740</v>
      </c>
      <c r="L13" s="3">
        <f>IF(Таблица1[[#This Row],[Дата начала3]]-Таблица1[[#This Row],[Начало года]]&gt;0,Таблица1[[#This Row],[Дата начала3]]-Таблица1[[#This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дней]],"")</f>
        <v>21</v>
      </c>
      <c r="M13" s="49">
        <v>44762</v>
      </c>
      <c r="N13" s="50">
        <v>7</v>
      </c>
      <c r="O13" s="43">
        <f>IF(Таблица1[[#This Row],[Дата начала3]]&gt;0,Таблица1[[#This Row],[Дата начала3]]+Таблица1[[#This Row],[Продолжи- тельность3, дней]]-1,"")</f>
        <v>44768</v>
      </c>
      <c r="P13" s="3">
        <f>IF(Таблица1[[#This Row],[Дата начала4]]-Таблица1[[#This Row],[Начало года]]&gt;0,Таблица1[[#This Row],[Дата начала4]]-Таблица1[[#This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дней]],"")</f>
        <v>36</v>
      </c>
      <c r="Q13" s="49">
        <v>44805</v>
      </c>
      <c r="R13" s="50">
        <v>7</v>
      </c>
      <c r="S13" s="43">
        <f>IF(Таблица1[[#This Row],[Дата начала4]]&gt;0,Таблица1[[#This Row],[Дата начала4]]+Таблица1[[#This Row],[Продолжи- тельность4, дней]]-1,"")</f>
        <v>44811</v>
      </c>
      <c r="T13" s="3">
        <f>IF(Таблица1[[#This Row],[Дата начала43]]-Таблица1[[#This Row],[Начало года]]&gt;0,Таблица1[[#This Row],[Дата начала43]]-Таблица1[[#This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дней]],"")</f>
        <v>102</v>
      </c>
      <c r="U13" s="49">
        <v>44914</v>
      </c>
      <c r="V13" s="50">
        <v>7</v>
      </c>
      <c r="W13" s="43">
        <f>IF(Таблица1[[#This Row],[Дата начала43]]&gt;0,Таблица1[[#This Row],[Дата начала43]]+Таблица1[[#This Row],[Продолжи- тельность4, дней4]]-1,"")</f>
        <v>44920</v>
      </c>
      <c r="X13" s="3" t="str">
        <f>IF(Таблица1[[#This Row],[Дата начала433]]-Таблица1[[#This Row],[Начало года]]&gt;0,Таблица1[[#This Row],[Дата начала433]]-Таблица1[[#This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дней]]-Таблица1[[#This Row],[Столбец102]]-Таблица1[[#This Row],[Продолжи- тельность4, дней4]],"")</f>
        <v/>
      </c>
      <c r="Y13" s="52"/>
      <c r="Z13" s="52"/>
      <c r="AA13" s="61" t="str">
        <f>IF(Таблица1[[#This Row],[Дата начала433]]&gt;0,Таблица1[[#This Row],[Дата начала433]]+Таблица1[[#This Row],[Продолжи- тельность4, дней44]]-1,"")</f>
        <v/>
      </c>
      <c r="AB13" s="64">
        <v>28</v>
      </c>
      <c r="AC13" s="21">
        <f>F13+J13+N13+R13+Таблица1[[#This Row],[Продолжи- тельность4, дней4]]+Таблица1[[#This Row],[Продолжи- тельность4, дней44]]</f>
        <v>47</v>
      </c>
      <c r="AD13" s="26">
        <f t="shared" si="1"/>
        <v>-19</v>
      </c>
    </row>
    <row r="14" spans="1:30" ht="18.75" x14ac:dyDescent="0.2">
      <c r="A14" s="48" t="s">
        <v>46</v>
      </c>
      <c r="B14" s="5"/>
      <c r="C14" s="8">
        <f>$C$1</f>
        <v>44562</v>
      </c>
      <c r="D14" s="53">
        <f>IF(MONTH(E14)&gt;2,Таблица1[[#This Row],[Дата начала1]]-Таблица1[[#This Row],[Начало года]]+2,Таблица1[[#This Row],[Дата начала1]]-Таблица1[[#This Row],[Начало года]]+1)</f>
        <v>32</v>
      </c>
      <c r="E14" s="49">
        <v>44593</v>
      </c>
      <c r="F14" s="51">
        <v>14</v>
      </c>
      <c r="G14" s="43">
        <f>IF(Таблица1[[#This Row],[Дата начала1]]&gt;0,Таблица1[[#This Row],[Дата начала1]]+Таблица1[[#This Row],[Продолжи- тельность1, дней]]-1,"")</f>
        <v>44606</v>
      </c>
      <c r="H14" s="3">
        <f>IF(Таблица1[[#This Row],[Дата начала2]]-Таблица1[[#This Row],[Начало года]]&gt;0,Таблица1[[#This Row],[Дата начала2]]-Таблица1[[#This Row],[Начало года]]-Таблица1[[#This Row],[Столбец1]]-Таблица1[[#This Row],[Продолжи- тельность1, дней]],"")</f>
        <v>131</v>
      </c>
      <c r="I14" s="49">
        <v>44739</v>
      </c>
      <c r="J14" s="50">
        <v>14</v>
      </c>
      <c r="K14" s="43">
        <f>IF(Таблица1[[#This Row],[Дата начала2]]&gt;0,Таблица1[[#This Row],[Дата начала2]]+Таблица1[[#This Row],[Продолжи- тельность2, дней]]-1,"")</f>
        <v>44752</v>
      </c>
      <c r="L14" s="3">
        <f>IF(Таблица1[[#This Row],[Дата начала3]]-Таблица1[[#This Row],[Начало года]]&gt;0,Таблица1[[#This Row],[Дата начала3]]-Таблица1[[#This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дней]],"")</f>
        <v>105</v>
      </c>
      <c r="M14" s="49">
        <v>44858</v>
      </c>
      <c r="N14" s="50">
        <v>6</v>
      </c>
      <c r="O14" s="43">
        <f>IF(Таблица1[[#This Row],[Дата начала3]]&gt;0,Таблица1[[#This Row],[Дата начала3]]+Таблица1[[#This Row],[Продолжи- тельность3, дней]]-1,"")</f>
        <v>44863</v>
      </c>
      <c r="P14" s="3">
        <f>IF(Таблица1[[#This Row],[Дата начала4]]-Таблица1[[#This Row],[Начало года]]&gt;0,Таблица1[[#This Row],[Дата начала4]]-Таблица1[[#This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дней]],"")</f>
        <v>8</v>
      </c>
      <c r="Q14" s="49">
        <v>44872</v>
      </c>
      <c r="R14" s="50">
        <v>3</v>
      </c>
      <c r="S14" s="43">
        <f>IF(Таблица1[[#This Row],[Дата начала4]]&gt;0,Таблица1[[#This Row],[Дата начала4]]+Таблица1[[#This Row],[Продолжи- тельность4, дней]]-1,"")</f>
        <v>44874</v>
      </c>
      <c r="T14" s="58" t="str">
        <f>IF(Таблица1[[#This Row],[Дата начала43]]-Таблица1[[#This Row],[Начало года]]&gt;0,Таблица1[[#This Row],[Дата начала43]]-Таблица1[[#This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дней]],"")</f>
        <v/>
      </c>
      <c r="U14" s="52"/>
      <c r="V14" s="52"/>
      <c r="W14" s="43" t="str">
        <f>IF(Таблица1[[#This Row],[Дата начала43]]&gt;0,Таблица1[[#This Row],[Дата начала43]]+Таблица1[[#This Row],[Продолжи- тельность4, дней4]]-1,"")</f>
        <v/>
      </c>
      <c r="X14" s="58" t="str">
        <f>IF(Таблица1[[#This Row],[Дата начала433]]-Таблица1[[#This Row],[Начало года]]&gt;0,Таблица1[[#This Row],[Дата начала433]]-Таблица1[[#This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дней]]-Таблица1[[#This Row],[Столбец102]]-Таблица1[[#This Row],[Продолжи- тельность4, дней4]],"")</f>
        <v/>
      </c>
      <c r="Y14" s="52"/>
      <c r="Z14" s="52"/>
      <c r="AA14" s="61" t="str">
        <f>IF(Таблица1[[#This Row],[Дата начала433]]&gt;0,Таблица1[[#This Row],[Дата начала433]]+Таблица1[[#This Row],[Продолжи- тельность4, дней44]]-1,"")</f>
        <v/>
      </c>
      <c r="AB14" s="64"/>
      <c r="AC14" s="21">
        <f>F14+J14+N14+R14+Таблица1[[#This Row],[Продолжи- тельность4, дней4]]+Таблица1[[#This Row],[Продолжи- тельность4, дней44]]</f>
        <v>37</v>
      </c>
      <c r="AD14" s="26">
        <f>AB14-AC14</f>
        <v>-37</v>
      </c>
    </row>
    <row r="15" spans="1:30" ht="18.75" x14ac:dyDescent="0.2">
      <c r="A15" s="48" t="s">
        <v>47</v>
      </c>
      <c r="B15" s="5"/>
      <c r="C15" s="8">
        <f t="shared" si="0"/>
        <v>44562</v>
      </c>
      <c r="D15" s="2">
        <f>IF(MONTH(E15)&gt;2,Таблица1[[#This Row],[Дата начала1]]-Таблица1[[#This Row],[Начало года]]+2,Таблица1[[#This Row],[Дата начала1]]-Таблица1[[#This Row],[Начало года]]+1)</f>
        <v>69</v>
      </c>
      <c r="E15" s="49">
        <v>44629</v>
      </c>
      <c r="F15" s="51">
        <v>7</v>
      </c>
      <c r="G15" s="43">
        <f>IF(Таблица1[[#This Row],[Дата начала1]]&gt;0,Таблица1[[#This Row],[Дата начала1]]+Таблица1[[#This Row],[Продолжи- тельность1, дней]]-1,"")</f>
        <v>44635</v>
      </c>
      <c r="H15" s="3">
        <f>IF(Таблица1[[#This Row],[Дата начала2]]-Таблица1[[#This Row],[Начало года]]&gt;0,Таблица1[[#This Row],[Дата начала2]]-Таблица1[[#This Row],[Начало года]]-Таблица1[[#This Row],[Столбец1]]-Таблица1[[#This Row],[Продолжи- тельность1, дней]],"")</f>
        <v>54</v>
      </c>
      <c r="I15" s="49">
        <v>44692</v>
      </c>
      <c r="J15" s="50">
        <v>3</v>
      </c>
      <c r="K15" s="43">
        <f>IF(Таблица1[[#This Row],[Дата начала2]]&gt;0,Таблица1[[#This Row],[Дата начала2]]+Таблица1[[#This Row],[Продолжи- тельность2, дней]]-1,"")</f>
        <v>44694</v>
      </c>
      <c r="L15" s="3">
        <f>IF(Таблица1[[#This Row],[Дата начала3]]-Таблица1[[#This Row],[Начало года]]&gt;0,Таблица1[[#This Row],[Дата начала3]]-Таблица1[[#This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дней]],"")</f>
        <v>31</v>
      </c>
      <c r="M15" s="49">
        <v>44726</v>
      </c>
      <c r="N15" s="50">
        <v>4</v>
      </c>
      <c r="O15" s="43">
        <f>IF(Таблица1[[#This Row],[Дата начала3]]&gt;0,Таблица1[[#This Row],[Дата начала3]]+Таблица1[[#This Row],[Продолжи- тельность3, дней]]-1,"")</f>
        <v>44729</v>
      </c>
      <c r="P15" s="3">
        <f>IF(Таблица1[[#This Row],[Дата начала4]]-Таблица1[[#This Row],[Начало года]]&gt;0,Таблица1[[#This Row],[Дата начала4]]-Таблица1[[#This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дней]],"")</f>
        <v>23</v>
      </c>
      <c r="Q15" s="49">
        <v>44753</v>
      </c>
      <c r="R15" s="50">
        <v>7</v>
      </c>
      <c r="S15" s="43">
        <f>IF(Таблица1[[#This Row],[Дата начала4]]&gt;0,Таблица1[[#This Row],[Дата начала4]]+Таблица1[[#This Row],[Продолжи- тельность4, дней]]-1,"")</f>
        <v>44759</v>
      </c>
      <c r="T15" s="3">
        <f>IF(Таблица1[[#This Row],[Дата начала43]]-Таблица1[[#This Row],[Начало года]]&gt;0,Таблица1[[#This Row],[Дата начала43]]-Таблица1[[#This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дней]],"")</f>
        <v>45</v>
      </c>
      <c r="U15" s="49">
        <v>44805</v>
      </c>
      <c r="V15" s="50">
        <v>14</v>
      </c>
      <c r="W15" s="43">
        <f>IF(Таблица1[[#This Row],[Дата начала43]]&gt;0,Таблица1[[#This Row],[Дата начала43]]+Таблица1[[#This Row],[Продолжи- тельность4, дней4]]-1,"")</f>
        <v>44818</v>
      </c>
      <c r="X15" s="3">
        <f>IF(Таблица1[[#This Row],[Дата начала433]]-Таблица1[[#This Row],[Начало года]]&gt;0,Таблица1[[#This Row],[Дата начала433]]-Таблица1[[#This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дней]]-Таблица1[[#This Row],[Столбец102]]-Таблица1[[#This Row],[Продолжи- тельность4, дней4]],"")</f>
        <v>62</v>
      </c>
      <c r="Y15" s="49">
        <v>44881</v>
      </c>
      <c r="Z15" s="50">
        <v>8</v>
      </c>
      <c r="AA15" s="61">
        <f>IF(Таблица1[[#This Row],[Дата начала433]]&gt;0,Таблица1[[#This Row],[Дата начала433]]+Таблица1[[#This Row],[Продолжи- тельность4, дней44]]-1,"")</f>
        <v>44888</v>
      </c>
      <c r="AB15" s="64">
        <v>28</v>
      </c>
      <c r="AC15" s="21">
        <f>F15+J15+N15+R15+Таблица1[[#This Row],[Продолжи- тельность4, дней4]]+Таблица1[[#This Row],[Продолжи- тельность4, дней44]]</f>
        <v>43</v>
      </c>
      <c r="AD15" s="26">
        <f t="shared" si="1"/>
        <v>-15</v>
      </c>
    </row>
    <row r="16" spans="1:30" ht="18.75" x14ac:dyDescent="0.2">
      <c r="A16" s="48" t="s">
        <v>48</v>
      </c>
      <c r="B16" s="27"/>
      <c r="C16" s="8">
        <f>$C$1</f>
        <v>44562</v>
      </c>
      <c r="D16" s="28">
        <f>IF(MONTH(E16)&gt;2,Таблица1[[#This Row],[Дата начала1]]-Таблица1[[#This Row],[Начало года]]+2,Таблица1[[#This Row],[Дата начала1]]-Таблица1[[#This Row],[Начало года]]+1)</f>
        <v>116</v>
      </c>
      <c r="E16" s="49">
        <v>44676</v>
      </c>
      <c r="F16" s="51">
        <v>7</v>
      </c>
      <c r="G16" s="43">
        <f>IF(Таблица1[[#This Row],[Дата начала1]]&gt;0,Таблица1[[#This Row],[Дата начала1]]+Таблица1[[#This Row],[Продолжи- тельность1, дней]]-1,"")</f>
        <v>44682</v>
      </c>
      <c r="H16" s="29">
        <f>IF(Таблица1[[#This Row],[Дата начала2]]-Таблица1[[#This Row],[Начало года]]&gt;0,Таблица1[[#This Row],[Дата начала2]]-Таблица1[[#This Row],[Начало года]]-Таблица1[[#This Row],[Столбец1]]-Таблица1[[#This Row],[Продолжи- тельность1, дней]],"")</f>
        <v>89</v>
      </c>
      <c r="I16" s="49">
        <v>44774</v>
      </c>
      <c r="J16" s="50">
        <v>28</v>
      </c>
      <c r="K16" s="43">
        <f>IF(Таблица1[[#This Row],[Дата начала2]]&gt;0,Таблица1[[#This Row],[Дата начала2]]+Таблица1[[#This Row],[Продолжи- тельность2, дней]]-1,"")</f>
        <v>44801</v>
      </c>
      <c r="L16" s="29" t="str">
        <f>IF(Таблица1[[#This Row],[Дата начала3]]-Таблица1[[#This Row],[Начало года]]&gt;0,Таблица1[[#This Row],[Дата начала3]]-Таблица1[[#This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дней]],"")</f>
        <v/>
      </c>
      <c r="M16" s="52"/>
      <c r="N16" s="52"/>
      <c r="O16" s="43" t="str">
        <f>IF(Таблица1[[#This Row],[Дата начала3]]&gt;0,Таблица1[[#This Row],[Дата начала3]]+Таблица1[[#This Row],[Продолжи- тельность3, дней]]-1,"")</f>
        <v/>
      </c>
      <c r="P16" s="3" t="str">
        <f>IF(Таблица1[[#This Row],[Дата начала4]]-Таблица1[[#This Row],[Начало года]]&gt;0,Таблица1[[#This Row],[Дата начала4]]-Таблица1[[#This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дней]],"")</f>
        <v/>
      </c>
      <c r="Q16" s="52"/>
      <c r="R16" s="52"/>
      <c r="S16" s="43" t="str">
        <f>IF(Таблица1[[#This Row],[Дата начала4]]&gt;0,Таблица1[[#This Row],[Дата начала4]]+Таблица1[[#This Row],[Продолжи- тельность4, дней]]-1,"")</f>
        <v/>
      </c>
      <c r="T16" s="29" t="str">
        <f>IF(Таблица1[[#This Row],[Дата начала43]]-Таблица1[[#This Row],[Начало года]]&gt;0,Таблица1[[#This Row],[Дата начала43]]-Таблица1[[#This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дней]],"")</f>
        <v/>
      </c>
      <c r="U16" s="52"/>
      <c r="V16" s="52"/>
      <c r="W16" s="43" t="str">
        <f>IF(Таблица1[[#This Row],[Дата начала43]]&gt;0,Таблица1[[#This Row],[Дата начала43]]+Таблица1[[#This Row],[Продолжи- тельность4, дней4]]-1,"")</f>
        <v/>
      </c>
      <c r="X16" s="29" t="str">
        <f>IF(Таблица1[[#This Row],[Дата начала433]]-Таблица1[[#This Row],[Начало года]]&gt;0,Таблица1[[#This Row],[Дата начала433]]-Таблица1[[#This Row],[Начало года]]-Таблица1[[#This Row],[Столбец1]]-Таблица1[[#This Row],[Продолжи- тельность1, дней]]-Таблица1[[#This Row],[Столбец2]]-Таблица1[[#This Row],[Продолжи- тельность2, дней]]-Таблица1[[#This Row],[Столбец6]]-Таблица1[[#This Row],[Продолжи- тельность3, дней]]-Таблица1[[#This Row],[Столбец10]]-Таблица1[[#This Row],[Продолжи- тельность4, дней]]-Таблица1[[#This Row],[Столбец102]]-Таблица1[[#This Row],[Продолжи- тельность4, дней4]],"")</f>
        <v/>
      </c>
      <c r="Y16" s="52"/>
      <c r="Z16" s="52"/>
      <c r="AA16" s="61" t="str">
        <f>IF(Таблица1[[#This Row],[Дата начала433]]&gt;0,Таблица1[[#This Row],[Дата начала433]]+Таблица1[[#This Row],[Продолжи- тельность4, дней44]]-1,"")</f>
        <v/>
      </c>
      <c r="AB16" s="65">
        <v>28</v>
      </c>
      <c r="AC16" s="30">
        <f>F16+J16+N16+R16+Таблица1[[#This Row],[Продолжи- тельность4, дней4]]+Таблица1[[#This Row],[Продолжи- тельность4, дней44]]</f>
        <v>35</v>
      </c>
      <c r="AD16" s="31">
        <f t="shared" si="1"/>
        <v>-7</v>
      </c>
    </row>
    <row r="17" spans="1:30" hidden="1" x14ac:dyDescent="0.2">
      <c r="A17" s="35"/>
      <c r="B17" s="36"/>
      <c r="C17" s="37"/>
      <c r="D17" s="38"/>
      <c r="E17" s="39"/>
      <c r="F17" s="40"/>
      <c r="G17" s="39"/>
      <c r="H17" s="40"/>
      <c r="I17" s="39"/>
      <c r="J17" s="40"/>
      <c r="K17" s="39"/>
      <c r="L17" s="40"/>
      <c r="M17" s="39"/>
      <c r="N17" s="40"/>
      <c r="O17" s="39"/>
      <c r="P17" s="40"/>
      <c r="Q17" s="39"/>
      <c r="R17" s="40"/>
      <c r="S17" s="39"/>
      <c r="T17" s="39"/>
      <c r="U17" s="39"/>
      <c r="V17" s="39"/>
      <c r="W17" s="39"/>
      <c r="X17" s="39"/>
      <c r="Y17" s="39"/>
      <c r="Z17" s="39"/>
      <c r="AA17" s="39"/>
      <c r="AB17" s="41"/>
      <c r="AC17" s="42"/>
      <c r="AD17" s="42"/>
    </row>
    <row r="18" spans="1:30" x14ac:dyDescent="0.2">
      <c r="A18" s="35"/>
      <c r="B18" s="36"/>
      <c r="C18" s="37"/>
      <c r="D18" s="38"/>
      <c r="E18" s="39"/>
      <c r="F18" s="40"/>
      <c r="G18" s="39"/>
      <c r="H18" s="40"/>
      <c r="I18" s="39"/>
      <c r="J18" s="40"/>
      <c r="K18" s="39"/>
      <c r="L18" s="40"/>
      <c r="M18" s="39"/>
      <c r="N18" s="40"/>
      <c r="O18" s="39"/>
      <c r="P18" s="40"/>
      <c r="Q18" s="39"/>
      <c r="R18" s="40"/>
      <c r="S18" s="39"/>
      <c r="T18" s="39"/>
      <c r="U18" s="39"/>
      <c r="V18" s="39"/>
      <c r="W18" s="39"/>
      <c r="X18" s="39"/>
      <c r="Y18" s="39"/>
      <c r="Z18" s="39"/>
      <c r="AA18" s="39"/>
      <c r="AB18" s="41"/>
      <c r="AC18" s="42"/>
      <c r="AD18" s="42"/>
    </row>
    <row r="19" spans="1:30" s="13" customFormat="1" ht="24.75" customHeight="1" x14ac:dyDescent="0.2">
      <c r="A19" s="44" t="str">
        <f>"График отпусков на "&amp;YEAR(C1)&amp;" год"</f>
        <v>График отпусков на 2022 год</v>
      </c>
      <c r="B19" s="15"/>
    </row>
    <row r="31" spans="1:30" x14ac:dyDescent="0.2">
      <c r="A31" s="4"/>
      <c r="B31" s="20"/>
      <c r="C31" s="4"/>
      <c r="D31" s="4"/>
    </row>
  </sheetData>
  <mergeCells count="7">
    <mergeCell ref="AB6:AD6"/>
    <mergeCell ref="P6:S6"/>
    <mergeCell ref="D6:G6"/>
    <mergeCell ref="H6:K6"/>
    <mergeCell ref="L6:O6"/>
    <mergeCell ref="T6:W6"/>
    <mergeCell ref="X6:AA6"/>
  </mergeCells>
  <pageMargins left="0.75" right="0.75" top="1" bottom="1" header="0.5" footer="0.5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отпусков 1 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Elena</cp:lastModifiedBy>
  <dcterms:created xsi:type="dcterms:W3CDTF">2014-08-08T19:00:37Z</dcterms:created>
  <dcterms:modified xsi:type="dcterms:W3CDTF">2021-11-18T12:53:56Z</dcterms:modified>
</cp:coreProperties>
</file>