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cuments\For_analysis\"/>
    </mc:Choice>
  </mc:AlternateContent>
  <bookViews>
    <workbookView xWindow="0" yWindow="0" windowWidth="28800" windowHeight="11910"/>
  </bookViews>
  <sheets>
    <sheet name="График отпусков 1 год" sheetId="3" r:id="rId1"/>
  </sheets>
  <definedNames>
    <definedName name="_xlnm._FilterDatabase" localSheetId="0" hidden="1">'График отпусков 1 год'!$A$7:$G$13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3" l="1"/>
  <c r="AC14" i="3"/>
  <c r="AC13" i="3"/>
  <c r="AC12" i="3"/>
  <c r="AC11" i="3"/>
  <c r="AC10" i="3"/>
  <c r="AC9" i="3"/>
  <c r="AC8" i="3"/>
  <c r="AA15" i="3"/>
  <c r="X15" i="3"/>
  <c r="AA14" i="3"/>
  <c r="X14" i="3"/>
  <c r="AA13" i="3"/>
  <c r="X13" i="3"/>
  <c r="AA12" i="3"/>
  <c r="X12" i="3"/>
  <c r="AA11" i="3"/>
  <c r="X11" i="3"/>
  <c r="AA10" i="3"/>
  <c r="X10" i="3"/>
  <c r="AA9" i="3"/>
  <c r="X9" i="3"/>
  <c r="AA8" i="3"/>
  <c r="X8" i="3"/>
  <c r="W15" i="3"/>
  <c r="W14" i="3"/>
  <c r="W13" i="3"/>
  <c r="W12" i="3"/>
  <c r="W11" i="3"/>
  <c r="W10" i="3"/>
  <c r="W9" i="3"/>
  <c r="W8" i="3"/>
  <c r="A18" i="3" l="1"/>
  <c r="C15" i="3"/>
  <c r="T15" i="3" s="1"/>
  <c r="C9" i="3"/>
  <c r="T9" i="3" s="1"/>
  <c r="C10" i="3"/>
  <c r="T10" i="3" s="1"/>
  <c r="C11" i="3"/>
  <c r="T11" i="3" s="1"/>
  <c r="C12" i="3"/>
  <c r="T12" i="3" s="1"/>
  <c r="C13" i="3"/>
  <c r="T13" i="3" s="1"/>
  <c r="C14" i="3"/>
  <c r="T14" i="3" s="1"/>
  <c r="C8" i="3"/>
  <c r="T8" i="3" s="1"/>
  <c r="AD15" i="3"/>
  <c r="AD14" i="3"/>
  <c r="AD13" i="3"/>
  <c r="AD12" i="3"/>
  <c r="AD11" i="3"/>
  <c r="AD10" i="3"/>
  <c r="AD9" i="3"/>
  <c r="AD8" i="3"/>
  <c r="G15" i="3" l="1"/>
  <c r="D15" i="3"/>
  <c r="G14" i="3"/>
  <c r="D14" i="3"/>
  <c r="G12" i="3"/>
  <c r="D12" i="3"/>
  <c r="G10" i="3"/>
  <c r="D10" i="3"/>
  <c r="G9" i="3"/>
  <c r="D9" i="3"/>
  <c r="O8" i="3"/>
  <c r="K8" i="3"/>
  <c r="G8" i="3"/>
  <c r="D8" i="3"/>
  <c r="H8" i="3" s="1"/>
  <c r="K9" i="3" l="1"/>
  <c r="H15" i="3"/>
  <c r="L15" i="3" s="1"/>
  <c r="H9" i="3"/>
  <c r="L9" i="3" s="1"/>
  <c r="L8" i="3"/>
  <c r="H14" i="3"/>
  <c r="L14" i="3" s="1"/>
  <c r="H12" i="3"/>
  <c r="L12" i="3" s="1"/>
  <c r="H10" i="3"/>
  <c r="L10" i="3" s="1"/>
  <c r="O9" i="3"/>
  <c r="O10" i="3"/>
  <c r="G13" i="3"/>
  <c r="D13" i="3"/>
  <c r="O12" i="3"/>
  <c r="O15" i="3"/>
  <c r="G11" i="3"/>
  <c r="D11" i="3"/>
  <c r="O14" i="3"/>
  <c r="K12" i="3"/>
  <c r="K15" i="3"/>
  <c r="K10" i="3"/>
  <c r="K14" i="3"/>
  <c r="P14" i="3" l="1"/>
  <c r="H13" i="3"/>
  <c r="P10" i="3"/>
  <c r="P9" i="3"/>
  <c r="S8" i="3"/>
  <c r="H11" i="3"/>
  <c r="P15" i="3"/>
  <c r="P12" i="3"/>
  <c r="S14" i="3"/>
  <c r="S15" i="3"/>
  <c r="L13" i="3"/>
  <c r="K13" i="3"/>
  <c r="S9" i="3"/>
  <c r="L11" i="3"/>
  <c r="K11" i="3"/>
  <c r="S12" i="3"/>
  <c r="S10" i="3"/>
  <c r="P13" i="3" l="1"/>
  <c r="O13" i="3"/>
  <c r="P11" i="3"/>
  <c r="O11" i="3"/>
  <c r="S13" i="3" l="1"/>
  <c r="S11" i="3"/>
</calcChain>
</file>

<file path=xl/sharedStrings.xml><?xml version="1.0" encoding="utf-8"?>
<sst xmlns="http://schemas.openxmlformats.org/spreadsheetml/2006/main" count="48" uniqueCount="48">
  <si>
    <t>Сотрудник</t>
  </si>
  <si>
    <t>Начало года</t>
  </si>
  <si>
    <t xml:space="preserve">Иванов </t>
  </si>
  <si>
    <t>Петров</t>
  </si>
  <si>
    <t>Сидоров</t>
  </si>
  <si>
    <t xml:space="preserve">Иванова </t>
  </si>
  <si>
    <t>Петрова</t>
  </si>
  <si>
    <t>Сидорова</t>
  </si>
  <si>
    <t>Васечкин</t>
  </si>
  <si>
    <t>Васечкина</t>
  </si>
  <si>
    <t xml:space="preserve">1-я часть </t>
  </si>
  <si>
    <t xml:space="preserve">2-я часть </t>
  </si>
  <si>
    <t xml:space="preserve">3-я часть </t>
  </si>
  <si>
    <t xml:space="preserve">4-я часть </t>
  </si>
  <si>
    <r>
      <t xml:space="preserve">Для добавления фамилий вставьте строку </t>
    </r>
    <r>
      <rPr>
        <b/>
        <i/>
        <sz val="11"/>
        <color rgb="FF0070C0"/>
        <rFont val="Arial"/>
        <family val="2"/>
        <charset val="204"/>
      </rPr>
      <t xml:space="preserve">МЕЖДУ </t>
    </r>
    <r>
      <rPr>
        <i/>
        <sz val="11"/>
        <color rgb="FF0070C0"/>
        <rFont val="Arial"/>
        <family val="2"/>
        <charset val="204"/>
      </rPr>
      <t>существующими строками таблицы и протяните все формулы из верхних ячеек.</t>
    </r>
  </si>
  <si>
    <t>Таблица и график отпусков. При изменении данных в таблице меняется график.</t>
  </si>
  <si>
    <t>Должность</t>
  </si>
  <si>
    <t>Всего дней</t>
  </si>
  <si>
    <t>Положе- но за год</t>
  </si>
  <si>
    <t>Израсхо- довано</t>
  </si>
  <si>
    <t>Оста- лось</t>
  </si>
  <si>
    <t>Столбец1</t>
  </si>
  <si>
    <t>Столбец2</t>
  </si>
  <si>
    <t>Дата начала3</t>
  </si>
  <si>
    <t>Столбец6</t>
  </si>
  <si>
    <t>Столбец10</t>
  </si>
  <si>
    <t>Дата начала2</t>
  </si>
  <si>
    <t>Дата оконча- ния2</t>
  </si>
  <si>
    <t>Продолжи- тельность3, дней</t>
  </si>
  <si>
    <t>Дата оконча- ния3</t>
  </si>
  <si>
    <t>Дата начала1</t>
  </si>
  <si>
    <t>Продолжи- тельность1, дней</t>
  </si>
  <si>
    <t>Дата оконча- ния1</t>
  </si>
  <si>
    <t>Продолжи- тельность2, дней</t>
  </si>
  <si>
    <t>Дата начала4</t>
  </si>
  <si>
    <t>Продолжи- тельность4, дней</t>
  </si>
  <si>
    <t>Дата оконча- ния4</t>
  </si>
  <si>
    <t>- Дата начала года, на который строится график</t>
  </si>
  <si>
    <t>Столбец102</t>
  </si>
  <si>
    <t>Дата начала43</t>
  </si>
  <si>
    <t>Продолжи- тельность4, дней4</t>
  </si>
  <si>
    <t>Дата оконча- ния45</t>
  </si>
  <si>
    <t xml:space="preserve">5-я часть </t>
  </si>
  <si>
    <t>Столбец1022</t>
  </si>
  <si>
    <t>Дата начала433</t>
  </si>
  <si>
    <t>Продолжи- тельность4, дней44</t>
  </si>
  <si>
    <t>Дата оконча- ния455</t>
  </si>
  <si>
    <t xml:space="preserve">6-я часть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</si>
</sst>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b/>
      <i/>
      <sz val="11"/>
      <color rgb="FF0070C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10"/>
      <color rgb="FF7030A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0" fillId="2" borderId="9" xfId="0" applyNumberFormat="1" applyFill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4" fontId="4" fillId="0" borderId="0" xfId="0" applyNumberFormat="1" applyFont="1" applyBorder="1"/>
    <xf numFmtId="0" fontId="1" fillId="0" borderId="0" xfId="0" applyFont="1" applyBorder="1"/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4" fontId="10" fillId="0" borderId="0" xfId="0" applyNumberFormat="1" applyFont="1" applyFill="1" applyAlignment="1">
      <alignment horizontal="center" vertical="center"/>
    </xf>
    <xf numFmtId="0" fontId="11" fillId="0" borderId="0" xfId="0" applyFont="1" applyFill="1"/>
    <xf numFmtId="0" fontId="10" fillId="0" borderId="0" xfId="0" quotePrefix="1" applyFont="1" applyFill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Обычный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'График отпусков 1 год'!$D$7</c:f>
              <c:strCache>
                <c:ptCount val="1"/>
                <c:pt idx="0">
                  <c:v>Столбец1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год'!$D$8:$D$15</c:f>
              <c:numCache>
                <c:formatCode>General</c:formatCode>
                <c:ptCount val="8"/>
                <c:pt idx="0">
                  <c:v>-333</c:v>
                </c:pt>
                <c:pt idx="1">
                  <c:v>-44561</c:v>
                </c:pt>
                <c:pt idx="2">
                  <c:v>-44561</c:v>
                </c:pt>
                <c:pt idx="3">
                  <c:v>-44561</c:v>
                </c:pt>
                <c:pt idx="4">
                  <c:v>-44561</c:v>
                </c:pt>
                <c:pt idx="5">
                  <c:v>-44561</c:v>
                </c:pt>
                <c:pt idx="6">
                  <c:v>-44561</c:v>
                </c:pt>
                <c:pt idx="7">
                  <c:v>-44561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9-49CE-A1C5-B2458FA3D273}"/>
            </c:ext>
          </c:extLst>
        </c:ser>
        <c:ser>
          <c:idx val="1"/>
          <c:order val="1"/>
          <c:tx>
            <c:strRef>
              <c:f>'График отпусков 1 год'!$F$7</c:f>
              <c:strCache>
                <c:ptCount val="1"/>
                <c:pt idx="0">
                  <c:v>Продолжи- тельность1, дней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год'!$F$8:$F$15</c:f>
              <c:numCache>
                <c:formatCode>General</c:formatCode>
                <c:ptCount val="8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9-49CE-A1C5-B2458FA3D273}"/>
            </c:ext>
          </c:extLst>
        </c:ser>
        <c:ser>
          <c:idx val="2"/>
          <c:order val="2"/>
          <c:tx>
            <c:strRef>
              <c:f>'График отпусков 1 год'!$H$7</c:f>
              <c:strCache>
                <c:ptCount val="1"/>
                <c:pt idx="0">
                  <c:v>Столбец2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год'!$H$8:$H$15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29-49CE-A1C5-B2458FA3D273}"/>
            </c:ext>
          </c:extLst>
        </c:ser>
        <c:ser>
          <c:idx val="3"/>
          <c:order val="3"/>
          <c:tx>
            <c:strRef>
              <c:f>'График отпусков 1 год'!$J$7</c:f>
              <c:strCache>
                <c:ptCount val="1"/>
                <c:pt idx="0">
                  <c:v>Продолжи- тельность2, дней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год'!$J$8:$J$15</c:f>
              <c:numCache>
                <c:formatCode>General</c:formatCode>
                <c:ptCount val="8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29-49CE-A1C5-B2458FA3D273}"/>
            </c:ext>
          </c:extLst>
        </c:ser>
        <c:ser>
          <c:idx val="4"/>
          <c:order val="4"/>
          <c:tx>
            <c:strRef>
              <c:f>'График отпусков 1 год'!$L$7</c:f>
              <c:strCache>
                <c:ptCount val="1"/>
                <c:pt idx="0">
                  <c:v>Столбец6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год'!$L$8:$L$15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29-49CE-A1C5-B2458FA3D273}"/>
            </c:ext>
          </c:extLst>
        </c:ser>
        <c:ser>
          <c:idx val="5"/>
          <c:order val="5"/>
          <c:tx>
            <c:strRef>
              <c:f>'График отпусков 1 год'!$N$7</c:f>
              <c:strCache>
                <c:ptCount val="1"/>
                <c:pt idx="0">
                  <c:v>Продолжи- тельность3, дней</c:v>
                </c:pt>
              </c:strCache>
            </c:strRef>
          </c:tx>
          <c:spPr>
            <a:solidFill>
              <a:srgbClr val="00B0F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год'!$N$8:$N$15</c:f>
              <c:numCache>
                <c:formatCode>General</c:formatCode>
                <c:ptCount val="8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29-49CE-A1C5-B2458FA3D273}"/>
            </c:ext>
          </c:extLst>
        </c:ser>
        <c:ser>
          <c:idx val="6"/>
          <c:order val="6"/>
          <c:tx>
            <c:strRef>
              <c:f>'График отпусков 1 год'!$P$7</c:f>
              <c:strCache>
                <c:ptCount val="1"/>
                <c:pt idx="0">
                  <c:v>Столбец10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год'!$P$8:$P$15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29-49CE-A1C5-B2458FA3D273}"/>
            </c:ext>
          </c:extLst>
        </c:ser>
        <c:ser>
          <c:idx val="7"/>
          <c:order val="7"/>
          <c:tx>
            <c:strRef>
              <c:f>'График отпусков 1 год'!$R$7</c:f>
              <c:strCache>
                <c:ptCount val="1"/>
                <c:pt idx="0">
                  <c:v>Продолжи- тельность4, дней</c:v>
                </c:pt>
              </c:strCache>
            </c:strRef>
          </c:tx>
          <c:spPr>
            <a:solidFill>
              <a:srgbClr val="00B05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год'!$R$8:$R$15</c:f>
              <c:numCache>
                <c:formatCode>General</c:formatCode>
                <c:ptCount val="8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29-49CE-A1C5-B2458FA3D273}"/>
            </c:ext>
          </c:extLst>
        </c:ser>
        <c:ser>
          <c:idx val="9"/>
          <c:order val="8"/>
          <c:tx>
            <c:strRef>
              <c:f>'График отпусков 1 год'!$T$7</c:f>
              <c:strCache>
                <c:ptCount val="1"/>
                <c:pt idx="0">
                  <c:v>Столбец102</c:v>
                </c:pt>
              </c:strCache>
            </c:strRef>
          </c:tx>
          <c:invertIfNegative val="0"/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год'!$T$8:$T$15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B2-4B6C-994D-2AF22E8BB5CD}"/>
            </c:ext>
          </c:extLst>
        </c:ser>
        <c:ser>
          <c:idx val="8"/>
          <c:order val="9"/>
          <c:tx>
            <c:strRef>
              <c:f>'График отпусков 1 год'!$V$7</c:f>
              <c:strCache>
                <c:ptCount val="1"/>
                <c:pt idx="0">
                  <c:v>Продолжи- тельность4, дней4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год'!$V$8:$V$15</c:f>
              <c:numCache>
                <c:formatCode>General</c:formatCode>
                <c:ptCount val="8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2-4B6C-994D-2AF22E8BB5CD}"/>
            </c:ext>
          </c:extLst>
        </c:ser>
        <c:ser>
          <c:idx val="10"/>
          <c:order val="10"/>
          <c:tx>
            <c:strRef>
              <c:f>'График отпусков 1 год'!$X$7</c:f>
              <c:strCache>
                <c:ptCount val="1"/>
                <c:pt idx="0">
                  <c:v>Столбец1022</c:v>
                </c:pt>
              </c:strCache>
            </c:strRef>
          </c:tx>
          <c:invertIfNegative val="0"/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год'!$X$8:$X$15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B2-4B6C-994D-2AF22E8BB5CD}"/>
            </c:ext>
          </c:extLst>
        </c:ser>
        <c:ser>
          <c:idx val="11"/>
          <c:order val="11"/>
          <c:tx>
            <c:strRef>
              <c:f>'График отпусков 1 год'!$Z$7</c:f>
              <c:strCache>
                <c:ptCount val="1"/>
                <c:pt idx="0">
                  <c:v>Продолжи- тельность4, дней44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год'!$Z$8:$Z$15</c:f>
              <c:numCache>
                <c:formatCode>General</c:formatCode>
                <c:ptCount val="8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B2-4B6C-994D-2AF22E8BB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45573632"/>
        <c:axId val="45575168"/>
      </c:barChart>
      <c:catAx>
        <c:axId val="45573632"/>
        <c:scaling>
          <c:orientation val="maxMin"/>
        </c:scaling>
        <c:delete val="0"/>
        <c:axPos val="l"/>
        <c:majorGridlines>
          <c:spPr>
            <a:ln w="6350"/>
          </c:spPr>
        </c:majorGridlines>
        <c:numFmt formatCode="General" sourceLinked="1"/>
        <c:majorTickMark val="out"/>
        <c:minorTickMark val="none"/>
        <c:tickLblPos val="nextTo"/>
        <c:spPr>
          <a:ln w="12700"/>
        </c:spPr>
        <c:crossAx val="45575168"/>
        <c:crosses val="autoZero"/>
        <c:auto val="1"/>
        <c:lblAlgn val="ctr"/>
        <c:lblOffset val="100"/>
        <c:noMultiLvlLbl val="0"/>
      </c:catAx>
      <c:valAx>
        <c:axId val="45575168"/>
        <c:scaling>
          <c:orientation val="minMax"/>
          <c:min val="1"/>
        </c:scaling>
        <c:delete val="0"/>
        <c:axPos val="t"/>
        <c:majorGridlines/>
        <c:minorGridlines/>
        <c:numFmt formatCode="[$-419]m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45573632"/>
        <c:crosses val="autoZero"/>
        <c:crossBetween val="between"/>
        <c:majorUnit val="31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29735</xdr:colOff>
      <xdr:row>18</xdr:row>
      <xdr:rowOff>55615</xdr:rowOff>
    </xdr:from>
    <xdr:to>
      <xdr:col>30</xdr:col>
      <xdr:colOff>21166</xdr:colOff>
      <xdr:row>34</xdr:row>
      <xdr:rowOff>21166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7:AD15" totalsRowShown="0" tableBorderDxfId="30">
  <autoFilter ref="A7:AD15"/>
  <tableColumns count="30">
    <tableColumn id="1" name="Сотрудник" dataDxfId="29"/>
    <tableColumn id="2" name="Должность" dataDxfId="28"/>
    <tableColumn id="3" name="Начало года" dataDxfId="27">
      <calculatedColumnFormula>$C$1</calculatedColumnFormula>
    </tableColumn>
    <tableColumn id="4" name="Столбец1" dataDxfId="26">
      <calculatedColumnFormula>IF(MONTH(E8)&gt;2,E8-C8+2,E8-C8+1)</calculatedColumnFormula>
    </tableColumn>
    <tableColumn id="5" name="Дата начала1" dataDxfId="25"/>
    <tableColumn id="6" name="Продолжи- тельность1, дней" dataDxfId="24"/>
    <tableColumn id="7" name="Дата оконча- ния1" dataDxfId="23">
      <calculatedColumnFormula>IF(E8&gt;0,E8+F8-1,"")</calculatedColumnFormula>
    </tableColumn>
    <tableColumn id="8" name="Столбец2" dataDxfId="22">
      <calculatedColumnFormula>IF(I8-$C8&gt;0,I8-$C8-D8-F8,"")</calculatedColumnFormula>
    </tableColumn>
    <tableColumn id="9" name="Дата начала2" dataDxfId="21"/>
    <tableColumn id="10" name="Продолжи- тельность2, дней" dataDxfId="20"/>
    <tableColumn id="11" name="Дата оконча- ния2" dataDxfId="19">
      <calculatedColumnFormula>IF(I8&gt;0,I8+J8-1,"")</calculatedColumnFormula>
    </tableColumn>
    <tableColumn id="12" name="Столбец6" dataDxfId="18">
      <calculatedColumnFormula>IF(M8-$C8&gt;0,M8-$C8-D8-F8-H8-J8,"")</calculatedColumnFormula>
    </tableColumn>
    <tableColumn id="13" name="Дата начала3" dataDxfId="17"/>
    <tableColumn id="14" name="Продолжи- тельность3, дней" dataDxfId="16"/>
    <tableColumn id="15" name="Дата оконча- ния3" dataDxfId="15">
      <calculatedColumnFormula>IF(M8&gt;0,M8+N8-1,"")</calculatedColumnFormula>
    </tableColumn>
    <tableColumn id="16" name="Столбец10" dataDxfId="3">
      <calculatedColumnFormula>IF(Q8-$C8&gt;0,Q8-$C8-$D8-$F8-$H8-$J8-L8-N8,"")</calculatedColumnFormula>
    </tableColumn>
    <tableColumn id="17" name="Дата начала4" dataDxfId="2"/>
    <tableColumn id="18" name="Продолжи- тельность4, дней" dataDxfId="1"/>
    <tableColumn id="19" name="Дата оконча- ния4" dataDxfId="0">
      <calculatedColumnFormula>IF(Q8&gt;0,Q8+R8-1,"")</calculatedColumnFormula>
    </tableColumn>
    <tableColumn id="29" name="Столбец102" dataDxfId="12">
      <calculatedColumnFormula>IF(U8-$C8&gt;0,U8-$C8-$D8-$F8-$H8-$J8-P8-R8,"")</calculatedColumnFormula>
    </tableColumn>
    <tableColumn id="28" name="Дата начала43" dataDxfId="11"/>
    <tableColumn id="27" name="Продолжи- тельность4, дней4" dataDxfId="10"/>
    <tableColumn id="26" name="Дата оконча- ния45" dataDxfId="9">
      <calculatedColumnFormula>IF(U8&gt;0,U8+V8-1,"")</calculatedColumnFormula>
    </tableColumn>
    <tableColumn id="37" name="Столбец1022" dataDxfId="8">
      <calculatedColumnFormula>IF(Y8-$C8&gt;0,Y8-$C8-$D8-$F8-$H8-$J8-T8-V8,"")</calculatedColumnFormula>
    </tableColumn>
    <tableColumn id="34" name="Дата начала433" dataDxfId="7"/>
    <tableColumn id="35" name="Продолжи- тельность4, дней44" dataDxfId="6"/>
    <tableColumn id="36" name="Дата оконча- ния455" dataDxfId="5">
      <calculatedColumnFormula>IF(Y8&gt;0,Y8+Z8-1,"")</calculatedColumnFormula>
    </tableColumn>
    <tableColumn id="20" name="Положе- но за год" dataDxfId="14"/>
    <tableColumn id="21" name="Израсхо- довано" dataDxfId="4">
      <calculatedColumnFormula>F8+J8+N8+R8+Таблица1[[#This Row],[Продолжи- тельность4, дней4]]+Таблица1[[#This Row],[Продолжи- тельность4, дней44]]</calculatedColumnFormula>
    </tableColumn>
    <tableColumn id="22" name="Оста- лось" dataDxfId="13">
      <calculatedColumnFormula>AB8-AC8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D30"/>
  <sheetViews>
    <sheetView showGridLines="0" tabSelected="1" zoomScale="85" zoomScaleNormal="85" workbookViewId="0">
      <pane ySplit="1" topLeftCell="A5" activePane="bottomLeft" state="frozen"/>
      <selection pane="bottomLeft"/>
    </sheetView>
  </sheetViews>
  <sheetFormatPr defaultRowHeight="12.75" outlineLevelCol="3" x14ac:dyDescent="0.2"/>
  <cols>
    <col min="1" max="1" width="25.7109375" customWidth="1"/>
    <col min="2" max="2" width="19.140625" style="16" customWidth="1"/>
    <col min="3" max="3" width="12.42578125" customWidth="1" outlineLevel="1"/>
    <col min="4" max="4" width="0.5703125" customWidth="1"/>
    <col min="5" max="5" width="14.85546875" customWidth="1"/>
    <col min="6" max="6" width="14" customWidth="1"/>
    <col min="7" max="7" width="13.42578125" customWidth="1"/>
    <col min="8" max="8" width="1" customWidth="1" outlineLevel="1"/>
    <col min="9" max="9" width="13.140625" customWidth="1" outlineLevel="1"/>
    <col min="10" max="10" width="15" customWidth="1" outlineLevel="1"/>
    <col min="11" max="11" width="12.28515625" customWidth="1" outlineLevel="1"/>
    <col min="12" max="12" width="0.85546875" customWidth="1" outlineLevel="2"/>
    <col min="13" max="13" width="13.28515625" customWidth="1" outlineLevel="2"/>
    <col min="14" max="14" width="13.42578125" customWidth="1" outlineLevel="2"/>
    <col min="15" max="15" width="12.28515625" customWidth="1" outlineLevel="2"/>
    <col min="16" max="16" width="1" customWidth="1" outlineLevel="3"/>
    <col min="17" max="17" width="13" customWidth="1" outlineLevel="3"/>
    <col min="18" max="18" width="13.7109375" customWidth="1" outlineLevel="3"/>
    <col min="19" max="19" width="23.140625" customWidth="1" outlineLevel="3"/>
    <col min="20" max="20" width="0.85546875" customWidth="1" outlineLevel="3"/>
    <col min="21" max="23" width="23.140625" customWidth="1" outlineLevel="3"/>
    <col min="24" max="24" width="1" customWidth="1" outlineLevel="3"/>
    <col min="25" max="27" width="23.140625" customWidth="1" outlineLevel="3"/>
    <col min="28" max="28" width="20.7109375" customWidth="1"/>
    <col min="29" max="29" width="11.42578125" customWidth="1"/>
    <col min="30" max="30" width="9.85546875" customWidth="1"/>
  </cols>
  <sheetData>
    <row r="1" spans="1:30" ht="43.5" customHeight="1" x14ac:dyDescent="0.2">
      <c r="C1" s="50">
        <v>44562</v>
      </c>
      <c r="D1" s="51"/>
      <c r="E1" s="52" t="s">
        <v>37</v>
      </c>
    </row>
    <row r="2" spans="1:30" ht="9.75" customHeight="1" x14ac:dyDescent="0.2"/>
    <row r="3" spans="1:30" s="10" customFormat="1" ht="15" x14ac:dyDescent="0.25">
      <c r="A3" s="9" t="s">
        <v>15</v>
      </c>
      <c r="B3" s="17"/>
    </row>
    <row r="4" spans="1:30" s="10" customFormat="1" ht="14.25" x14ac:dyDescent="0.2">
      <c r="A4" s="11" t="s">
        <v>14</v>
      </c>
      <c r="B4" s="18"/>
    </row>
    <row r="5" spans="1:30" ht="10.5" customHeight="1" x14ac:dyDescent="0.25">
      <c r="A5" s="1"/>
      <c r="B5" s="19"/>
      <c r="C5" s="1"/>
      <c r="D5" s="1"/>
    </row>
    <row r="6" spans="1:30" ht="15" x14ac:dyDescent="0.25">
      <c r="A6" s="24"/>
      <c r="B6" s="14"/>
      <c r="C6" s="24"/>
      <c r="D6" s="55" t="s">
        <v>10</v>
      </c>
      <c r="E6" s="55"/>
      <c r="F6" s="55"/>
      <c r="G6" s="55"/>
      <c r="H6" s="55" t="s">
        <v>11</v>
      </c>
      <c r="I6" s="55"/>
      <c r="J6" s="55"/>
      <c r="K6" s="55"/>
      <c r="L6" s="55" t="s">
        <v>12</v>
      </c>
      <c r="M6" s="55"/>
      <c r="N6" s="55"/>
      <c r="O6" s="55"/>
      <c r="P6" s="55" t="s">
        <v>13</v>
      </c>
      <c r="Q6" s="55"/>
      <c r="R6" s="55"/>
      <c r="S6" s="56"/>
      <c r="T6" s="55" t="s">
        <v>42</v>
      </c>
      <c r="U6" s="55"/>
      <c r="V6" s="55"/>
      <c r="W6" s="56"/>
      <c r="X6" s="55" t="s">
        <v>47</v>
      </c>
      <c r="Y6" s="55"/>
      <c r="Z6" s="55"/>
      <c r="AA6" s="56"/>
      <c r="AB6" s="53" t="s">
        <v>17</v>
      </c>
      <c r="AC6" s="53"/>
      <c r="AD6" s="54"/>
    </row>
    <row r="7" spans="1:30" s="7" customFormat="1" ht="48.75" customHeight="1" x14ac:dyDescent="0.2">
      <c r="A7" s="26" t="s">
        <v>0</v>
      </c>
      <c r="B7" s="12" t="s">
        <v>16</v>
      </c>
      <c r="C7" s="25" t="s">
        <v>1</v>
      </c>
      <c r="D7" s="36" t="s">
        <v>21</v>
      </c>
      <c r="E7" s="6" t="s">
        <v>30</v>
      </c>
      <c r="F7" s="6" t="s">
        <v>31</v>
      </c>
      <c r="G7" s="6" t="s">
        <v>32</v>
      </c>
      <c r="H7" s="36" t="s">
        <v>22</v>
      </c>
      <c r="I7" s="6" t="s">
        <v>26</v>
      </c>
      <c r="J7" s="6" t="s">
        <v>33</v>
      </c>
      <c r="K7" s="6" t="s">
        <v>27</v>
      </c>
      <c r="L7" s="36" t="s">
        <v>24</v>
      </c>
      <c r="M7" s="6" t="s">
        <v>23</v>
      </c>
      <c r="N7" s="6" t="s">
        <v>28</v>
      </c>
      <c r="O7" s="6" t="s">
        <v>29</v>
      </c>
      <c r="P7" s="36" t="s">
        <v>25</v>
      </c>
      <c r="Q7" s="6" t="s">
        <v>34</v>
      </c>
      <c r="R7" s="6" t="s">
        <v>35</v>
      </c>
      <c r="S7" s="23" t="s">
        <v>36</v>
      </c>
      <c r="T7" s="36" t="s">
        <v>38</v>
      </c>
      <c r="U7" s="6" t="s">
        <v>39</v>
      </c>
      <c r="V7" s="6" t="s">
        <v>40</v>
      </c>
      <c r="W7" s="23" t="s">
        <v>41</v>
      </c>
      <c r="X7" s="36" t="s">
        <v>43</v>
      </c>
      <c r="Y7" s="6" t="s">
        <v>44</v>
      </c>
      <c r="Z7" s="6" t="s">
        <v>45</v>
      </c>
      <c r="AA7" s="23" t="s">
        <v>46</v>
      </c>
      <c r="AB7" s="37" t="s">
        <v>18</v>
      </c>
      <c r="AC7" s="38" t="s">
        <v>19</v>
      </c>
      <c r="AD7" s="39" t="s">
        <v>20</v>
      </c>
    </row>
    <row r="8" spans="1:30" x14ac:dyDescent="0.2">
      <c r="A8" s="27" t="s">
        <v>2</v>
      </c>
      <c r="B8" s="5"/>
      <c r="C8" s="8">
        <f>$C$1</f>
        <v>44562</v>
      </c>
      <c r="D8" s="2">
        <f>IF(MONTH(E8)&gt;2,E8-C8+2,E8-C8+1)</f>
        <v>-333</v>
      </c>
      <c r="E8" s="48">
        <v>44228</v>
      </c>
      <c r="F8" s="3">
        <v>10</v>
      </c>
      <c r="G8" s="48">
        <f>IF(E8&gt;0,E8+F8-1,"")</f>
        <v>44237</v>
      </c>
      <c r="H8" s="3" t="str">
        <f>IF(I8-$C8&gt;0,I8-$C8-D8-F8,"")</f>
        <v/>
      </c>
      <c r="I8" s="48">
        <v>44239</v>
      </c>
      <c r="J8" s="3">
        <v>2</v>
      </c>
      <c r="K8" s="48">
        <f>IF(I8&gt;0,I8+J8-1,"")</f>
        <v>44240</v>
      </c>
      <c r="L8" s="3" t="str">
        <f>IF(M8-$C8&gt;0,M8-$C8-$D8-$F8-$H8-$J8,"")</f>
        <v/>
      </c>
      <c r="M8" s="48">
        <v>44242</v>
      </c>
      <c r="N8" s="3">
        <v>2</v>
      </c>
      <c r="O8" s="48">
        <f>IF(M8&gt;0,M8+N8-1,"")</f>
        <v>44243</v>
      </c>
      <c r="P8" s="3"/>
      <c r="Q8" s="48">
        <v>44245</v>
      </c>
      <c r="R8" s="3">
        <v>2</v>
      </c>
      <c r="S8" s="48">
        <f>IF(Q8&gt;0,Q8+R8-1,"")</f>
        <v>44246</v>
      </c>
      <c r="T8" s="3" t="str">
        <f>IF(U8-$C8&gt;0,U8-$C8-$D8-$F8-$H8-$J8-P8-R8,"")</f>
        <v/>
      </c>
      <c r="U8" s="48">
        <v>44247</v>
      </c>
      <c r="V8" s="3">
        <v>3</v>
      </c>
      <c r="W8" s="48">
        <f>IF(U8&gt;0,U8+V8-1,"")</f>
        <v>44249</v>
      </c>
      <c r="X8" s="3" t="str">
        <f>IF(Y8-$C8&gt;0,Y8-$C8-$D8-$F8-$H8-$J8-T8-V8,"")</f>
        <v/>
      </c>
      <c r="Y8" s="48">
        <v>44270</v>
      </c>
      <c r="Z8" s="3">
        <v>1</v>
      </c>
      <c r="AA8" s="48">
        <f>IF(Y8&gt;0,Y8+Z8-1,"")</f>
        <v>44270</v>
      </c>
      <c r="AB8" s="22">
        <v>28</v>
      </c>
      <c r="AC8" s="21">
        <f>F8+J8+N8+R8+Таблица1[[#This Row],[Продолжи- тельность4, дней4]]+Таблица1[[#This Row],[Продолжи- тельность4, дней44]]</f>
        <v>20</v>
      </c>
      <c r="AD8" s="28">
        <f>AB8-AC8</f>
        <v>8</v>
      </c>
    </row>
    <row r="9" spans="1:30" x14ac:dyDescent="0.2">
      <c r="A9" s="27" t="s">
        <v>3</v>
      </c>
      <c r="B9" s="5"/>
      <c r="C9" s="8">
        <f t="shared" ref="C9:C14" si="0">$C$1</f>
        <v>44562</v>
      </c>
      <c r="D9" s="2">
        <f t="shared" ref="D9:D15" si="1">IF(MONTH(E9)&gt;2,E9-C9+2,E9-C9+1)</f>
        <v>-44561</v>
      </c>
      <c r="E9" s="48"/>
      <c r="F9" s="3"/>
      <c r="G9" s="48" t="str">
        <f t="shared" ref="G9:G15" si="2">IF(E9&gt;0,E9+F9-1,"")</f>
        <v/>
      </c>
      <c r="H9" s="3" t="str">
        <f t="shared" ref="H9:H15" si="3">IF(I9-$C9&gt;0,I9-$C9-D9-F9,"")</f>
        <v/>
      </c>
      <c r="I9" s="48"/>
      <c r="J9" s="3"/>
      <c r="K9" s="48" t="str">
        <f t="shared" ref="K9:K15" si="4">IF(I9&gt;0,I9+J9-1,"")</f>
        <v/>
      </c>
      <c r="L9" s="3" t="str">
        <f t="shared" ref="L9:L15" si="5">IF(M9-$C9&gt;0,M9-$C9-D9-F9-H9-J9,"")</f>
        <v/>
      </c>
      <c r="M9" s="48"/>
      <c r="N9" s="3"/>
      <c r="O9" s="48" t="str">
        <f t="shared" ref="O9:O15" si="6">IF(M9&gt;0,M9+N9-1,"")</f>
        <v/>
      </c>
      <c r="P9" s="3" t="str">
        <f t="shared" ref="P9:P15" si="7">IF(Q9-$C9&gt;0,Q9-$C9-$D9-$F9-$H9-$J9-L9-N9,"")</f>
        <v/>
      </c>
      <c r="Q9" s="48"/>
      <c r="R9" s="3"/>
      <c r="S9" s="48" t="str">
        <f>IF(Q9&gt;0,Q9+R9-1,"")</f>
        <v/>
      </c>
      <c r="T9" s="3" t="str">
        <f>IF(U9-$C9&gt;0,U9-$C9-$D9-$F9-$H9-$J9-P9-R9,"")</f>
        <v/>
      </c>
      <c r="U9" s="48"/>
      <c r="V9" s="3"/>
      <c r="W9" s="48" t="str">
        <f>IF(U9&gt;0,U9+V9-1,"")</f>
        <v/>
      </c>
      <c r="X9" s="3" t="str">
        <f>IF(Y9-$C9&gt;0,Y9-$C9-$D9-$F9-$H9-$J9-T9-V9,"")</f>
        <v/>
      </c>
      <c r="Y9" s="48"/>
      <c r="Z9" s="3"/>
      <c r="AA9" s="48" t="str">
        <f>IF(Y9&gt;0,Y9+Z9-1,"")</f>
        <v/>
      </c>
      <c r="AB9" s="22">
        <v>28</v>
      </c>
      <c r="AC9" s="21">
        <f>F9+J9+N9+R9+Таблица1[[#This Row],[Продолжи- тельность4, дней4]]+Таблица1[[#This Row],[Продолжи- тельность4, дней44]]</f>
        <v>0</v>
      </c>
      <c r="AD9" s="28">
        <f t="shared" ref="AD9:AD15" si="8">AB9-AC9</f>
        <v>28</v>
      </c>
    </row>
    <row r="10" spans="1:30" x14ac:dyDescent="0.2">
      <c r="A10" s="27" t="s">
        <v>4</v>
      </c>
      <c r="B10" s="5"/>
      <c r="C10" s="8">
        <f t="shared" si="0"/>
        <v>44562</v>
      </c>
      <c r="D10" s="2">
        <f t="shared" si="1"/>
        <v>-44561</v>
      </c>
      <c r="E10" s="48"/>
      <c r="F10" s="3"/>
      <c r="G10" s="48" t="str">
        <f t="shared" si="2"/>
        <v/>
      </c>
      <c r="H10" s="3" t="str">
        <f t="shared" si="3"/>
        <v/>
      </c>
      <c r="I10" s="48"/>
      <c r="J10" s="3"/>
      <c r="K10" s="48" t="str">
        <f t="shared" si="4"/>
        <v/>
      </c>
      <c r="L10" s="3" t="str">
        <f t="shared" si="5"/>
        <v/>
      </c>
      <c r="M10" s="48"/>
      <c r="N10" s="3"/>
      <c r="O10" s="48" t="str">
        <f t="shared" si="6"/>
        <v/>
      </c>
      <c r="P10" s="3" t="str">
        <f t="shared" si="7"/>
        <v/>
      </c>
      <c r="Q10" s="48"/>
      <c r="R10" s="3"/>
      <c r="S10" s="48" t="str">
        <f>IF(Q10&gt;0,Q10+R10-1,"")</f>
        <v/>
      </c>
      <c r="T10" s="3" t="str">
        <f>IF(U10-$C10&gt;0,U10-$C10-$D10-$F10-$H10-$J10-P10-R10,"")</f>
        <v/>
      </c>
      <c r="U10" s="48"/>
      <c r="V10" s="3"/>
      <c r="W10" s="48" t="str">
        <f>IF(U10&gt;0,U10+V10-1,"")</f>
        <v/>
      </c>
      <c r="X10" s="3" t="str">
        <f>IF(Y10-$C10&gt;0,Y10-$C10-$D10-$F10-$H10-$J10-T10-V10,"")</f>
        <v/>
      </c>
      <c r="Y10" s="48"/>
      <c r="Z10" s="3"/>
      <c r="AA10" s="48" t="str">
        <f>IF(Y10&gt;0,Y10+Z10-1,"")</f>
        <v/>
      </c>
      <c r="AB10" s="22">
        <v>28</v>
      </c>
      <c r="AC10" s="21">
        <f>F10+J10+N10+R10+Таблица1[[#This Row],[Продолжи- тельность4, дней4]]+Таблица1[[#This Row],[Продолжи- тельность4, дней44]]</f>
        <v>0</v>
      </c>
      <c r="AD10" s="28">
        <f t="shared" si="8"/>
        <v>28</v>
      </c>
    </row>
    <row r="11" spans="1:30" x14ac:dyDescent="0.2">
      <c r="A11" s="27" t="s">
        <v>5</v>
      </c>
      <c r="B11" s="5"/>
      <c r="C11" s="8">
        <f t="shared" si="0"/>
        <v>44562</v>
      </c>
      <c r="D11" s="2">
        <f t="shared" si="1"/>
        <v>-44561</v>
      </c>
      <c r="E11" s="48"/>
      <c r="F11" s="3"/>
      <c r="G11" s="48" t="str">
        <f t="shared" si="2"/>
        <v/>
      </c>
      <c r="H11" s="3" t="str">
        <f t="shared" si="3"/>
        <v/>
      </c>
      <c r="I11" s="48"/>
      <c r="J11" s="3"/>
      <c r="K11" s="48" t="str">
        <f t="shared" si="4"/>
        <v/>
      </c>
      <c r="L11" s="3" t="str">
        <f t="shared" si="5"/>
        <v/>
      </c>
      <c r="M11" s="48"/>
      <c r="N11" s="3"/>
      <c r="O11" s="48" t="str">
        <f t="shared" si="6"/>
        <v/>
      </c>
      <c r="P11" s="3" t="str">
        <f t="shared" si="7"/>
        <v/>
      </c>
      <c r="Q11" s="48"/>
      <c r="R11" s="3"/>
      <c r="S11" s="48" t="str">
        <f>IF(Q11&gt;0,Q11+R11-1,"")</f>
        <v/>
      </c>
      <c r="T11" s="3" t="str">
        <f>IF(U11-$C11&gt;0,U11-$C11-$D11-$F11-$H11-$J11-P11-R11,"")</f>
        <v/>
      </c>
      <c r="U11" s="48"/>
      <c r="V11" s="3"/>
      <c r="W11" s="48" t="str">
        <f>IF(U11&gt;0,U11+V11-1,"")</f>
        <v/>
      </c>
      <c r="X11" s="3" t="str">
        <f>IF(Y11-$C11&gt;0,Y11-$C11-$D11-$F11-$H11-$J11-T11-V11,"")</f>
        <v/>
      </c>
      <c r="Y11" s="48"/>
      <c r="Z11" s="3"/>
      <c r="AA11" s="48" t="str">
        <f>IF(Y11&gt;0,Y11+Z11-1,"")</f>
        <v/>
      </c>
      <c r="AB11" s="22">
        <v>28</v>
      </c>
      <c r="AC11" s="21">
        <f>F11+J11+N11+R11+Таблица1[[#This Row],[Продолжи- тельность4, дней4]]+Таблица1[[#This Row],[Продолжи- тельность4, дней44]]</f>
        <v>0</v>
      </c>
      <c r="AD11" s="28">
        <f t="shared" si="8"/>
        <v>28</v>
      </c>
    </row>
    <row r="12" spans="1:30" x14ac:dyDescent="0.2">
      <c r="A12" s="27" t="s">
        <v>6</v>
      </c>
      <c r="B12" s="5"/>
      <c r="C12" s="8">
        <f t="shared" si="0"/>
        <v>44562</v>
      </c>
      <c r="D12" s="2">
        <f t="shared" si="1"/>
        <v>-44561</v>
      </c>
      <c r="E12" s="48"/>
      <c r="F12" s="3"/>
      <c r="G12" s="48" t="str">
        <f t="shared" si="2"/>
        <v/>
      </c>
      <c r="H12" s="3" t="str">
        <f t="shared" si="3"/>
        <v/>
      </c>
      <c r="I12" s="48"/>
      <c r="J12" s="3"/>
      <c r="K12" s="48" t="str">
        <f t="shared" si="4"/>
        <v/>
      </c>
      <c r="L12" s="3" t="str">
        <f t="shared" si="5"/>
        <v/>
      </c>
      <c r="M12" s="48"/>
      <c r="N12" s="3"/>
      <c r="O12" s="48" t="str">
        <f t="shared" si="6"/>
        <v/>
      </c>
      <c r="P12" s="3" t="str">
        <f t="shared" si="7"/>
        <v/>
      </c>
      <c r="Q12" s="48"/>
      <c r="R12" s="3"/>
      <c r="S12" s="48" t="str">
        <f>IF(Q12&gt;0,Q12+R12-1,"")</f>
        <v/>
      </c>
      <c r="T12" s="3" t="str">
        <f>IF(U12-$C12&gt;0,U12-$C12-$D12-$F12-$H12-$J12-P12-R12,"")</f>
        <v/>
      </c>
      <c r="U12" s="48"/>
      <c r="V12" s="3"/>
      <c r="W12" s="48" t="str">
        <f>IF(U12&gt;0,U12+V12-1,"")</f>
        <v/>
      </c>
      <c r="X12" s="3" t="str">
        <f>IF(Y12-$C12&gt;0,Y12-$C12-$D12-$F12-$H12-$J12-T12-V12,"")</f>
        <v/>
      </c>
      <c r="Y12" s="48"/>
      <c r="Z12" s="3"/>
      <c r="AA12" s="48" t="str">
        <f>IF(Y12&gt;0,Y12+Z12-1,"")</f>
        <v/>
      </c>
      <c r="AB12" s="22">
        <v>28</v>
      </c>
      <c r="AC12" s="21">
        <f>F12+J12+N12+R12+Таблица1[[#This Row],[Продолжи- тельность4, дней4]]+Таблица1[[#This Row],[Продолжи- тельность4, дней44]]</f>
        <v>0</v>
      </c>
      <c r="AD12" s="28">
        <f t="shared" si="8"/>
        <v>28</v>
      </c>
    </row>
    <row r="13" spans="1:30" x14ac:dyDescent="0.2">
      <c r="A13" s="27" t="s">
        <v>7</v>
      </c>
      <c r="B13" s="5"/>
      <c r="C13" s="8">
        <f t="shared" si="0"/>
        <v>44562</v>
      </c>
      <c r="D13" s="2">
        <f t="shared" si="1"/>
        <v>-44561</v>
      </c>
      <c r="E13" s="48"/>
      <c r="F13" s="3"/>
      <c r="G13" s="48" t="str">
        <f t="shared" si="2"/>
        <v/>
      </c>
      <c r="H13" s="3" t="str">
        <f t="shared" si="3"/>
        <v/>
      </c>
      <c r="I13" s="48"/>
      <c r="J13" s="3"/>
      <c r="K13" s="48" t="str">
        <f t="shared" si="4"/>
        <v/>
      </c>
      <c r="L13" s="3" t="str">
        <f t="shared" si="5"/>
        <v/>
      </c>
      <c r="M13" s="48"/>
      <c r="N13" s="3"/>
      <c r="O13" s="48" t="str">
        <f t="shared" si="6"/>
        <v/>
      </c>
      <c r="P13" s="3" t="str">
        <f t="shared" si="7"/>
        <v/>
      </c>
      <c r="Q13" s="48"/>
      <c r="R13" s="3"/>
      <c r="S13" s="48" t="str">
        <f>IF(Q13&gt;0,Q13+R13-1,"")</f>
        <v/>
      </c>
      <c r="T13" s="3" t="str">
        <f>IF(U13-$C13&gt;0,U13-$C13-$D13-$F13-$H13-$J13-P13-R13,"")</f>
        <v/>
      </c>
      <c r="U13" s="48"/>
      <c r="V13" s="3"/>
      <c r="W13" s="48" t="str">
        <f>IF(U13&gt;0,U13+V13-1,"")</f>
        <v/>
      </c>
      <c r="X13" s="3" t="str">
        <f>IF(Y13-$C13&gt;0,Y13-$C13-$D13-$F13-$H13-$J13-T13-V13,"")</f>
        <v/>
      </c>
      <c r="Y13" s="48"/>
      <c r="Z13" s="3"/>
      <c r="AA13" s="48" t="str">
        <f>IF(Y13&gt;0,Y13+Z13-1,"")</f>
        <v/>
      </c>
      <c r="AB13" s="22">
        <v>28</v>
      </c>
      <c r="AC13" s="21">
        <f>F13+J13+N13+R13+Таблица1[[#This Row],[Продолжи- тельность4, дней4]]+Таблица1[[#This Row],[Продолжи- тельность4, дней44]]</f>
        <v>0</v>
      </c>
      <c r="AD13" s="28">
        <f t="shared" si="8"/>
        <v>28</v>
      </c>
    </row>
    <row r="14" spans="1:30" x14ac:dyDescent="0.2">
      <c r="A14" s="27" t="s">
        <v>8</v>
      </c>
      <c r="B14" s="5"/>
      <c r="C14" s="8">
        <f t="shared" si="0"/>
        <v>44562</v>
      </c>
      <c r="D14" s="2">
        <f t="shared" si="1"/>
        <v>-44561</v>
      </c>
      <c r="E14" s="48"/>
      <c r="F14" s="3"/>
      <c r="G14" s="48" t="str">
        <f t="shared" si="2"/>
        <v/>
      </c>
      <c r="H14" s="3" t="str">
        <f t="shared" si="3"/>
        <v/>
      </c>
      <c r="I14" s="48"/>
      <c r="J14" s="3"/>
      <c r="K14" s="48" t="str">
        <f t="shared" si="4"/>
        <v/>
      </c>
      <c r="L14" s="3" t="str">
        <f t="shared" si="5"/>
        <v/>
      </c>
      <c r="M14" s="48"/>
      <c r="N14" s="3"/>
      <c r="O14" s="48" t="str">
        <f t="shared" si="6"/>
        <v/>
      </c>
      <c r="P14" s="3" t="str">
        <f t="shared" si="7"/>
        <v/>
      </c>
      <c r="Q14" s="48"/>
      <c r="R14" s="3"/>
      <c r="S14" s="48" t="str">
        <f>IF(Q14&gt;0,Q14+R14-1,"")</f>
        <v/>
      </c>
      <c r="T14" s="3" t="str">
        <f>IF(U14-$C14&gt;0,U14-$C14-$D14-$F14-$H14-$J14-P14-R14,"")</f>
        <v/>
      </c>
      <c r="U14" s="48"/>
      <c r="V14" s="3"/>
      <c r="W14" s="48" t="str">
        <f>IF(U14&gt;0,U14+V14-1,"")</f>
        <v/>
      </c>
      <c r="X14" s="3" t="str">
        <f>IF(Y14-$C14&gt;0,Y14-$C14-$D14-$F14-$H14-$J14-T14-V14,"")</f>
        <v/>
      </c>
      <c r="Y14" s="48"/>
      <c r="Z14" s="3"/>
      <c r="AA14" s="48" t="str">
        <f>IF(Y14&gt;0,Y14+Z14-1,"")</f>
        <v/>
      </c>
      <c r="AB14" s="22">
        <v>28</v>
      </c>
      <c r="AC14" s="21">
        <f>F14+J14+N14+R14+Таблица1[[#This Row],[Продолжи- тельность4, дней4]]+Таблица1[[#This Row],[Продолжи- тельность4, дней44]]</f>
        <v>0</v>
      </c>
      <c r="AD14" s="28">
        <f t="shared" si="8"/>
        <v>28</v>
      </c>
    </row>
    <row r="15" spans="1:30" x14ac:dyDescent="0.2">
      <c r="A15" s="29" t="s">
        <v>9</v>
      </c>
      <c r="B15" s="30"/>
      <c r="C15" s="8">
        <f>$C$1</f>
        <v>44562</v>
      </c>
      <c r="D15" s="31">
        <f t="shared" si="1"/>
        <v>-44561</v>
      </c>
      <c r="E15" s="48"/>
      <c r="F15" s="32"/>
      <c r="G15" s="48" t="str">
        <f t="shared" si="2"/>
        <v/>
      </c>
      <c r="H15" s="32" t="str">
        <f t="shared" si="3"/>
        <v/>
      </c>
      <c r="I15" s="48"/>
      <c r="J15" s="32"/>
      <c r="K15" s="48" t="str">
        <f t="shared" si="4"/>
        <v/>
      </c>
      <c r="L15" s="32" t="str">
        <f t="shared" si="5"/>
        <v/>
      </c>
      <c r="M15" s="48"/>
      <c r="N15" s="32"/>
      <c r="O15" s="48" t="str">
        <f t="shared" si="6"/>
        <v/>
      </c>
      <c r="P15" s="3" t="str">
        <f t="shared" si="7"/>
        <v/>
      </c>
      <c r="Q15" s="48"/>
      <c r="R15" s="3"/>
      <c r="S15" s="48" t="str">
        <f>IF(Q15&gt;0,Q15+R15-1,"")</f>
        <v/>
      </c>
      <c r="T15" s="32" t="str">
        <f>IF(U15-$C15&gt;0,U15-$C15-$D15-$F15-$H15-$J15-P15-R15,"")</f>
        <v/>
      </c>
      <c r="U15" s="48"/>
      <c r="V15" s="32"/>
      <c r="W15" s="48" t="str">
        <f>IF(U15&gt;0,U15+V15-1,"")</f>
        <v/>
      </c>
      <c r="X15" s="32" t="str">
        <f>IF(Y15-$C15&gt;0,Y15-$C15-$D15-$F15-$H15-$J15-T15-V15,"")</f>
        <v/>
      </c>
      <c r="Y15" s="48"/>
      <c r="Z15" s="32"/>
      <c r="AA15" s="48" t="str">
        <f>IF(Y15&gt;0,Y15+Z15-1,"")</f>
        <v/>
      </c>
      <c r="AB15" s="33">
        <v>28</v>
      </c>
      <c r="AC15" s="34">
        <f>F15+J15+N15+R15+Таблица1[[#This Row],[Продолжи- тельность4, дней4]]+Таблица1[[#This Row],[Продолжи- тельность4, дней44]]</f>
        <v>0</v>
      </c>
      <c r="AD15" s="35">
        <f t="shared" si="8"/>
        <v>28</v>
      </c>
    </row>
    <row r="16" spans="1:30" hidden="1" x14ac:dyDescent="0.2">
      <c r="A16" s="40"/>
      <c r="B16" s="41"/>
      <c r="C16" s="42"/>
      <c r="D16" s="43"/>
      <c r="E16" s="44"/>
      <c r="F16" s="45"/>
      <c r="G16" s="44"/>
      <c r="H16" s="45"/>
      <c r="I16" s="44"/>
      <c r="J16" s="45"/>
      <c r="K16" s="44"/>
      <c r="L16" s="45"/>
      <c r="M16" s="44"/>
      <c r="N16" s="45"/>
      <c r="O16" s="44"/>
      <c r="P16" s="45"/>
      <c r="Q16" s="44"/>
      <c r="R16" s="45"/>
      <c r="S16" s="44"/>
      <c r="T16" s="44"/>
      <c r="U16" s="44"/>
      <c r="V16" s="44"/>
      <c r="W16" s="44"/>
      <c r="X16" s="44"/>
      <c r="Y16" s="44"/>
      <c r="Z16" s="44"/>
      <c r="AA16" s="44"/>
      <c r="AB16" s="46"/>
      <c r="AC16" s="47"/>
      <c r="AD16" s="47"/>
    </row>
    <row r="17" spans="1:30" x14ac:dyDescent="0.2">
      <c r="A17" s="40"/>
      <c r="B17" s="41"/>
      <c r="C17" s="42"/>
      <c r="D17" s="43"/>
      <c r="E17" s="44"/>
      <c r="F17" s="45"/>
      <c r="G17" s="44"/>
      <c r="H17" s="45"/>
      <c r="I17" s="44"/>
      <c r="J17" s="45"/>
      <c r="K17" s="44"/>
      <c r="L17" s="45"/>
      <c r="M17" s="44"/>
      <c r="N17" s="45"/>
      <c r="O17" s="44"/>
      <c r="P17" s="45"/>
      <c r="Q17" s="44"/>
      <c r="R17" s="45"/>
      <c r="S17" s="44"/>
      <c r="T17" s="44"/>
      <c r="U17" s="44"/>
      <c r="V17" s="44"/>
      <c r="W17" s="44"/>
      <c r="X17" s="44"/>
      <c r="Y17" s="44"/>
      <c r="Z17" s="44"/>
      <c r="AA17" s="44"/>
      <c r="AB17" s="46"/>
      <c r="AC17" s="47"/>
      <c r="AD17" s="47"/>
    </row>
    <row r="18" spans="1:30" s="13" customFormat="1" ht="24.75" customHeight="1" x14ac:dyDescent="0.2">
      <c r="A18" s="49" t="str">
        <f>"График отпусков на "&amp;YEAR(C1)&amp;" год"</f>
        <v>График отпусков на 2022 год</v>
      </c>
      <c r="B18" s="15"/>
    </row>
    <row r="30" spans="1:30" x14ac:dyDescent="0.2">
      <c r="A30" s="4"/>
      <c r="B30" s="20"/>
      <c r="C30" s="4"/>
      <c r="D30" s="4"/>
    </row>
  </sheetData>
  <mergeCells count="7">
    <mergeCell ref="AB6:AD6"/>
    <mergeCell ref="P6:S6"/>
    <mergeCell ref="D6:G6"/>
    <mergeCell ref="H6:K6"/>
    <mergeCell ref="L6:O6"/>
    <mergeCell ref="T6:W6"/>
    <mergeCell ref="X6:AA6"/>
  </mergeCells>
  <pageMargins left="0.75" right="0.75" top="1" bottom="1" header="0.5" footer="0.5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отпусков 1 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Gritskevich_IA</cp:lastModifiedBy>
  <dcterms:created xsi:type="dcterms:W3CDTF">2014-08-08T19:00:37Z</dcterms:created>
  <dcterms:modified xsi:type="dcterms:W3CDTF">2021-11-17T14:41:34Z</dcterms:modified>
</cp:coreProperties>
</file>