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ivate\"/>
    </mc:Choice>
  </mc:AlternateContent>
  <bookViews>
    <workbookView xWindow="0" yWindow="0" windowWidth="47475" windowHeight="119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1" l="1"/>
  <c r="AJ6" i="1" s="1"/>
  <c r="AO5" i="1"/>
  <c r="AR5" i="1" s="1"/>
  <c r="AN5" i="1"/>
  <c r="AQ5" i="1" s="1"/>
  <c r="T6" i="1"/>
  <c r="AD6" i="1" s="1"/>
  <c r="AS4" i="1"/>
  <c r="AS6" i="1" s="1"/>
  <c r="AN4" i="1"/>
  <c r="AQ4" i="1" s="1"/>
  <c r="Q6" i="1" l="1"/>
  <c r="AO6" i="1" s="1"/>
  <c r="AR6" i="1" s="1"/>
  <c r="AN6" i="1"/>
  <c r="AQ6" i="1" s="1"/>
  <c r="AO4" i="1"/>
  <c r="AR4" i="1" s="1"/>
</calcChain>
</file>

<file path=xl/sharedStrings.xml><?xml version="1.0" encoding="utf-8"?>
<sst xmlns="http://schemas.openxmlformats.org/spreadsheetml/2006/main" count="47" uniqueCount="22">
  <si>
    <t>1/225</t>
  </si>
  <si>
    <t>1/225 кор</t>
  </si>
  <si>
    <t>7 (ССЗ)</t>
  </si>
  <si>
    <t>2ССЗ (1.1.1 ССЗ)</t>
  </si>
  <si>
    <t>№ 1. ССЗ</t>
  </si>
  <si>
    <t>№ 1/225</t>
  </si>
  <si>
    <t>1/225кор</t>
  </si>
  <si>
    <t>№ 1/225 кор</t>
  </si>
  <si>
    <t>№ 1. ССЗ кор</t>
  </si>
  <si>
    <t>2ССЗ (1.1.1 ССЗ) кор</t>
  </si>
  <si>
    <t>7 (ССЗ) кор</t>
  </si>
  <si>
    <t>дата</t>
  </si>
  <si>
    <t>№ КС2</t>
  </si>
  <si>
    <t>итого</t>
  </si>
  <si>
    <t>Обслуга</t>
  </si>
  <si>
    <t>СМР</t>
  </si>
  <si>
    <t>ССЗ</t>
  </si>
  <si>
    <t>База до 31.12.2018</t>
  </si>
  <si>
    <t>База после 01.01.2019</t>
  </si>
  <si>
    <t>Можно ли сделать так, что бы в формуле учитывался аргумен "кор" и применялся "&lt;=2018" год?</t>
  </si>
  <si>
    <t xml:space="preserve">В 2018 году выполнены работы. </t>
  </si>
  <si>
    <t>А в 2019 сделали пересчет этих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</si>
</sst>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7030A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rgb="FF7030A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4" fontId="4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6" xfId="0" applyFont="1" applyBorder="1" applyAlignment="1">
      <alignment horizontal="center"/>
    </xf>
    <xf numFmtId="4" fontId="6" fillId="0" borderId="3" xfId="0" applyNumberFormat="1" applyFont="1" applyFill="1" applyBorder="1" applyAlignment="1">
      <alignment horizontal="center" vertical="center"/>
    </xf>
    <xf numFmtId="165" fontId="7" fillId="0" borderId="1" xfId="5" applyNumberFormat="1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left" vertical="center"/>
    </xf>
    <xf numFmtId="4" fontId="8" fillId="0" borderId="1" xfId="5" applyNumberFormat="1" applyFont="1" applyFill="1" applyBorder="1" applyAlignment="1">
      <alignment horizontal="center" vertical="center"/>
    </xf>
    <xf numFmtId="4" fontId="8" fillId="0" borderId="1" xfId="4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right" vertical="center"/>
    </xf>
    <xf numFmtId="4" fontId="8" fillId="0" borderId="2" xfId="3" applyNumberFormat="1" applyFont="1" applyFill="1" applyBorder="1" applyAlignment="1">
      <alignment horizontal="center" vertical="center"/>
    </xf>
    <xf numFmtId="9" fontId="8" fillId="0" borderId="3" xfId="2" applyFont="1" applyFill="1" applyBorder="1" applyAlignment="1">
      <alignment horizontal="center"/>
    </xf>
    <xf numFmtId="0" fontId="9" fillId="0" borderId="1" xfId="0" applyFont="1" applyFill="1" applyBorder="1" applyAlignment="1"/>
    <xf numFmtId="165" fontId="9" fillId="0" borderId="1" xfId="0" applyNumberFormat="1" applyFont="1" applyFill="1" applyBorder="1" applyAlignment="1"/>
    <xf numFmtId="4" fontId="9" fillId="0" borderId="1" xfId="0" applyNumberFormat="1" applyFont="1" applyFill="1" applyBorder="1" applyAlignment="1"/>
    <xf numFmtId="0" fontId="7" fillId="0" borderId="1" xfId="0" applyFont="1" applyFill="1" applyBorder="1" applyAlignment="1"/>
    <xf numFmtId="165" fontId="7" fillId="0" borderId="1" xfId="0" applyNumberFormat="1" applyFont="1" applyFill="1" applyBorder="1" applyAlignment="1"/>
    <xf numFmtId="4" fontId="7" fillId="0" borderId="2" xfId="0" applyNumberFormat="1" applyFont="1" applyFill="1" applyBorder="1" applyAlignment="1"/>
    <xf numFmtId="0" fontId="7" fillId="0" borderId="4" xfId="0" applyFont="1" applyFill="1" applyBorder="1" applyAlignment="1"/>
    <xf numFmtId="4" fontId="7" fillId="0" borderId="1" xfId="0" applyNumberFormat="1" applyFont="1" applyFill="1" applyBorder="1" applyAlignment="1"/>
    <xf numFmtId="4" fontId="8" fillId="0" borderId="1" xfId="0" applyNumberFormat="1" applyFont="1" applyFill="1" applyBorder="1" applyAlignment="1"/>
    <xf numFmtId="14" fontId="8" fillId="0" borderId="4" xfId="0" applyNumberFormat="1" applyFont="1" applyFill="1" applyBorder="1" applyAlignment="1"/>
    <xf numFmtId="165" fontId="7" fillId="0" borderId="4" xfId="0" applyNumberFormat="1" applyFont="1" applyFill="1" applyBorder="1" applyAlignment="1"/>
    <xf numFmtId="0" fontId="8" fillId="0" borderId="4" xfId="0" applyFont="1" applyFill="1" applyBorder="1" applyAlignment="1"/>
    <xf numFmtId="0" fontId="8" fillId="0" borderId="3" xfId="0" applyFont="1" applyFill="1" applyBorder="1" applyAlignment="1"/>
    <xf numFmtId="4" fontId="8" fillId="0" borderId="2" xfId="0" applyNumberFormat="1" applyFont="1" applyFill="1" applyBorder="1" applyAlignment="1"/>
    <xf numFmtId="43" fontId="7" fillId="0" borderId="5" xfId="1" applyFont="1" applyFill="1" applyBorder="1" applyAlignment="1">
      <alignment horizontal="right" vertical="center"/>
    </xf>
    <xf numFmtId="43" fontId="8" fillId="0" borderId="5" xfId="1" applyFont="1" applyFill="1" applyBorder="1" applyAlignment="1">
      <alignment horizontal="right" vertical="center"/>
    </xf>
    <xf numFmtId="0" fontId="8" fillId="0" borderId="0" xfId="0" applyNumberFormat="1" applyFont="1" applyFill="1" applyAlignment="1">
      <alignment vertical="top"/>
    </xf>
  </cellXfs>
  <cellStyles count="6">
    <cellStyle name="Обычный" xfId="0" builtinId="0"/>
    <cellStyle name="Плохой" xfId="4" builtinId="27"/>
    <cellStyle name="Процентный" xfId="2" builtinId="5"/>
    <cellStyle name="Финансовый" xfId="1" builtinId="3"/>
    <cellStyle name="Финансовый 12 2" xfId="5"/>
    <cellStyle name="Хороший" xfId="3" builtinId="26"/>
  </cellStyles>
  <dxfs count="156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10"/>
  <sheetViews>
    <sheetView tabSelected="1" workbookViewId="0">
      <selection activeCell="N13" sqref="N13"/>
    </sheetView>
  </sheetViews>
  <sheetFormatPr defaultRowHeight="14.25" x14ac:dyDescent="0.2"/>
  <cols>
    <col min="1" max="1" width="2.28515625" style="1" customWidth="1"/>
    <col min="2" max="2" width="10.140625" style="1" bestFit="1" customWidth="1"/>
    <col min="3" max="3" width="11.7109375" style="1" customWidth="1"/>
    <col min="4" max="4" width="13.5703125" style="1" customWidth="1"/>
    <col min="5" max="6" width="0" style="1" hidden="1" customWidth="1"/>
    <col min="7" max="7" width="12.140625" style="1" customWidth="1"/>
    <col min="8" max="8" width="10.85546875" style="1" customWidth="1"/>
    <col min="9" max="9" width="13.5703125" style="1" customWidth="1"/>
    <col min="10" max="11" width="2.140625" style="1" customWidth="1"/>
    <col min="12" max="12" width="11.5703125" style="1" bestFit="1" customWidth="1"/>
    <col min="13" max="13" width="10.140625" style="1" customWidth="1"/>
    <col min="14" max="14" width="12.140625" style="1" customWidth="1"/>
    <col min="15" max="15" width="14.85546875" style="1" bestFit="1" customWidth="1"/>
    <col min="16" max="16" width="10.140625" style="1" customWidth="1"/>
    <col min="17" max="17" width="12.140625" style="1" bestFit="1" customWidth="1"/>
    <col min="18" max="18" width="16.42578125" style="1" bestFit="1" customWidth="1"/>
    <col min="19" max="19" width="10.140625" style="1" customWidth="1"/>
    <col min="20" max="20" width="12.140625" style="1" bestFit="1" customWidth="1"/>
    <col min="21" max="21" width="2.28515625" style="1" customWidth="1"/>
    <col min="22" max="22" width="16.42578125" style="1" bestFit="1" customWidth="1"/>
    <col min="23" max="23" width="10.140625" style="1" customWidth="1"/>
    <col min="24" max="24" width="10.85546875" style="1" bestFit="1" customWidth="1"/>
    <col min="25" max="27" width="2.28515625" style="1" customWidth="1"/>
    <col min="28" max="28" width="24.85546875" style="1" bestFit="1" customWidth="1"/>
    <col min="29" max="29" width="10.140625" style="1" customWidth="1"/>
    <col min="30" max="30" width="9" style="1" bestFit="1" customWidth="1"/>
    <col min="31" max="33" width="2.28515625" style="1" customWidth="1"/>
    <col min="34" max="34" width="13.7109375" style="1" bestFit="1" customWidth="1"/>
    <col min="35" max="35" width="10.140625" style="1" customWidth="1"/>
    <col min="36" max="36" width="10.85546875" style="1" bestFit="1" customWidth="1"/>
    <col min="37" max="39" width="2.28515625" style="1" customWidth="1"/>
    <col min="40" max="40" width="19.85546875" style="1" bestFit="1" customWidth="1"/>
    <col min="41" max="41" width="23.28515625" style="1" bestFit="1" customWidth="1"/>
    <col min="42" max="42" width="5.7109375" style="1" bestFit="1" customWidth="1"/>
    <col min="43" max="43" width="14.85546875" style="1" bestFit="1" customWidth="1"/>
    <col min="44" max="44" width="16.140625" style="1" bestFit="1" customWidth="1"/>
    <col min="45" max="45" width="2.5703125" style="1" bestFit="1" customWidth="1"/>
    <col min="46" max="16384" width="9.140625" style="1"/>
  </cols>
  <sheetData>
    <row r="2" spans="2:45" x14ac:dyDescent="0.2">
      <c r="B2" s="1" t="s">
        <v>11</v>
      </c>
      <c r="C2" s="1" t="s">
        <v>12</v>
      </c>
      <c r="I2" s="1" t="s">
        <v>13</v>
      </c>
      <c r="O2" s="1" t="s">
        <v>12</v>
      </c>
      <c r="P2" s="1" t="s">
        <v>11</v>
      </c>
      <c r="Q2" s="1" t="s">
        <v>13</v>
      </c>
      <c r="R2" s="1" t="s">
        <v>12</v>
      </c>
      <c r="S2" s="1" t="s">
        <v>11</v>
      </c>
      <c r="T2" s="1" t="s">
        <v>13</v>
      </c>
      <c r="V2" s="1" t="s">
        <v>12</v>
      </c>
      <c r="W2" s="1" t="s">
        <v>11</v>
      </c>
      <c r="X2" s="1" t="s">
        <v>13</v>
      </c>
      <c r="AB2" s="1" t="s">
        <v>12</v>
      </c>
      <c r="AC2" s="1" t="s">
        <v>11</v>
      </c>
      <c r="AD2" s="1" t="s">
        <v>13</v>
      </c>
      <c r="AH2" s="1" t="s">
        <v>12</v>
      </c>
      <c r="AI2" s="1" t="s">
        <v>11</v>
      </c>
      <c r="AJ2" s="1" t="s">
        <v>13</v>
      </c>
      <c r="AN2" s="1" t="s">
        <v>17</v>
      </c>
      <c r="AO2" s="1" t="s">
        <v>18</v>
      </c>
    </row>
    <row r="3" spans="2:45" ht="15" x14ac:dyDescent="0.2">
      <c r="B3" s="2" t="s">
        <v>15</v>
      </c>
      <c r="C3" s="2"/>
      <c r="D3" s="2"/>
      <c r="E3" s="2"/>
      <c r="F3" s="2"/>
      <c r="G3" s="2"/>
      <c r="H3" s="2"/>
      <c r="I3" s="2"/>
      <c r="J3" s="2"/>
      <c r="K3" s="2" t="s">
        <v>14</v>
      </c>
      <c r="L3" s="2"/>
      <c r="M3" s="2"/>
      <c r="N3" s="2"/>
      <c r="O3" s="2"/>
      <c r="P3" s="2"/>
      <c r="Q3" s="2"/>
      <c r="R3" s="2" t="s">
        <v>16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P3" s="3">
        <v>0.2</v>
      </c>
    </row>
    <row r="4" spans="2:45" ht="15.75" x14ac:dyDescent="0.25">
      <c r="B4" s="4">
        <v>43179</v>
      </c>
      <c r="C4" s="5" t="s">
        <v>0</v>
      </c>
      <c r="D4" s="6">
        <v>448912.68</v>
      </c>
      <c r="E4" s="6"/>
      <c r="F4" s="6"/>
      <c r="G4" s="6">
        <v>25184</v>
      </c>
      <c r="H4" s="7">
        <v>5923.68</v>
      </c>
      <c r="I4" s="8">
        <v>480020.36</v>
      </c>
      <c r="J4" s="9"/>
      <c r="K4" s="10"/>
      <c r="L4" s="11" t="s">
        <v>0</v>
      </c>
      <c r="M4" s="12">
        <v>43179</v>
      </c>
      <c r="N4" s="13">
        <v>35913.01</v>
      </c>
      <c r="O4" s="14" t="s">
        <v>5</v>
      </c>
      <c r="P4" s="15">
        <v>43220</v>
      </c>
      <c r="Q4" s="16">
        <v>-35913.01</v>
      </c>
      <c r="R4" s="17" t="s">
        <v>4</v>
      </c>
      <c r="S4" s="15">
        <v>43220</v>
      </c>
      <c r="T4" s="18">
        <v>14304.61</v>
      </c>
      <c r="U4" s="19"/>
      <c r="V4" s="14" t="s">
        <v>4</v>
      </c>
      <c r="W4" s="15">
        <v>43220</v>
      </c>
      <c r="X4" s="18">
        <v>1070.21</v>
      </c>
      <c r="Y4" s="19"/>
      <c r="Z4" s="20"/>
      <c r="AA4" s="19"/>
      <c r="AB4" s="18" t="s">
        <v>3</v>
      </c>
      <c r="AC4" s="21">
        <v>43251</v>
      </c>
      <c r="AD4" s="18">
        <v>-176.53</v>
      </c>
      <c r="AE4" s="19"/>
      <c r="AF4" s="20"/>
      <c r="AG4" s="19"/>
      <c r="AH4" s="22" t="s">
        <v>2</v>
      </c>
      <c r="AI4" s="21">
        <v>43220</v>
      </c>
      <c r="AJ4" s="16">
        <v>-1070.21</v>
      </c>
      <c r="AK4" s="23"/>
      <c r="AL4" s="20"/>
      <c r="AM4" s="24"/>
      <c r="AN4" s="25">
        <f>IF(YEAR(B4)&lt;=2018,I4,0)+IF(YEAR(M4)&lt;=2018,N4,0)+IF(YEAR(P4)&lt;=2018,Q4,0)+IF(YEAR(S4)&lt;=2018,T4,0)+IF(YEAR(W4)&lt;=2018,X4,0)+IF(YEAR(Z4)&lt;=2018,AA4,0)+IF(YEAR(AC4)&lt;=2018,AD4,0)+IF(YEAR(AF4)&lt;=2018,AG4,0)+IF(YEAR(AI4)&lt;=2018,AJ4,0)+IF(YEAR(AL4)&lt;=2018,AM4,0)</f>
        <v>494148.43999999994</v>
      </c>
      <c r="AO4" s="25">
        <f>IF(YEAR(B4)&gt;2018,I4,0)+IF(YEAR(M4)&gt;2018,N4,0)+IF(YEAR(P4)&gt;2018,Q4,0)+IF(YEAR(S4)&gt;2018,T4,0)+IF(YEAR(W4)&gt;2018,X4,0)+IF(YEAR(Z4)&gt;2018,AA4,0)+IF(YEAR(AC4)&gt;2018,AD4,0)+IF(YEAR(AF4)&gt;2018,AG4,0)+IF(YEAR(AI4)&gt;2018,AJ4,0)+IF(YEAR(AL4)&gt;2018,AM4,0)</f>
        <v>0</v>
      </c>
      <c r="AP4" s="3">
        <v>0.18</v>
      </c>
      <c r="AQ4" s="26">
        <f>AN4*$AP$4</f>
        <v>88946.719199999992</v>
      </c>
      <c r="AR4" s="26">
        <f>AO4*$AP$3</f>
        <v>0</v>
      </c>
      <c r="AS4" s="27">
        <f>AS3</f>
        <v>0</v>
      </c>
    </row>
    <row r="5" spans="2:45" ht="15.75" x14ac:dyDescent="0.25">
      <c r="B5" s="4">
        <v>43544</v>
      </c>
      <c r="C5" s="5" t="s">
        <v>6</v>
      </c>
      <c r="D5" s="6">
        <v>-448912.68</v>
      </c>
      <c r="E5" s="6"/>
      <c r="F5" s="6"/>
      <c r="G5" s="6">
        <v>-25184</v>
      </c>
      <c r="H5" s="7">
        <v>-5923.68</v>
      </c>
      <c r="I5" s="8">
        <v>-480020.36</v>
      </c>
      <c r="J5" s="9"/>
      <c r="K5" s="10"/>
      <c r="L5" s="11" t="s">
        <v>1</v>
      </c>
      <c r="M5" s="12">
        <v>43544</v>
      </c>
      <c r="N5" s="8">
        <v>-35913.01</v>
      </c>
      <c r="O5" s="14" t="s">
        <v>7</v>
      </c>
      <c r="P5" s="15">
        <v>43585</v>
      </c>
      <c r="Q5" s="8">
        <v>35913.01</v>
      </c>
      <c r="R5" s="17" t="s">
        <v>8</v>
      </c>
      <c r="S5" s="15">
        <v>43585</v>
      </c>
      <c r="T5" s="8">
        <v>-14304.61</v>
      </c>
      <c r="U5" s="19"/>
      <c r="V5" s="14" t="s">
        <v>8</v>
      </c>
      <c r="W5" s="15">
        <v>43585</v>
      </c>
      <c r="X5" s="8">
        <v>-1070.21</v>
      </c>
      <c r="Y5" s="19"/>
      <c r="Z5" s="20"/>
      <c r="AA5" s="19"/>
      <c r="AB5" s="18" t="s">
        <v>9</v>
      </c>
      <c r="AC5" s="21">
        <v>43616</v>
      </c>
      <c r="AD5" s="8">
        <v>176.53</v>
      </c>
      <c r="AE5" s="19"/>
      <c r="AF5" s="20"/>
      <c r="AG5" s="19"/>
      <c r="AH5" s="22" t="s">
        <v>10</v>
      </c>
      <c r="AI5" s="21">
        <v>43585</v>
      </c>
      <c r="AJ5" s="8">
        <v>1070.21</v>
      </c>
      <c r="AK5" s="23"/>
      <c r="AL5" s="20"/>
      <c r="AM5" s="24"/>
      <c r="AN5" s="25">
        <f>IF(YEAR(B5)&lt;=2018,I5,0)+IF(YEAR(M5)&lt;=2018,N5,0)+IF(YEAR(P5)&lt;=2018,Q5,0)+IF(YEAR(S5)&lt;=2018,T5,0)+IF(YEAR(W5)&lt;=2018,X5,0)+IF(YEAR(Z5)&lt;=2018,AA5,0)+IF(YEAR(AC5)&lt;=2018,AD5,0)+IF(YEAR(AF5)&lt;=2018,AG5,0)+IF(YEAR(AI5)&lt;=2018,AJ5,0)+IF(YEAR(AL5)&lt;=2018,AM5,0)</f>
        <v>0</v>
      </c>
      <c r="AO5" s="25">
        <f>IF(YEAR(B5)&gt;2018,I5,0)+IF(YEAR(M5)&gt;2018,N5,0)+IF(YEAR(P5)&gt;2018,Q5,0)+IF(YEAR(S5)&gt;2018,T5,0)+IF(YEAR(W5)&gt;2018,X5,0)+IF(YEAR(Z5)&gt;2018,AA5,0)+IF(YEAR(AC5)&gt;2018,AD5,0)+IF(YEAR(AF5)&gt;2018,AG5,0)+IF(YEAR(AI5)&gt;2018,AJ5,0)+IF(YEAR(AL5)&gt;2018,AM5,0)</f>
        <v>-494148.43999999994</v>
      </c>
      <c r="AP5" s="3">
        <v>0.18</v>
      </c>
      <c r="AQ5" s="26">
        <f t="shared" ref="AQ5:AQ6" si="0">AN5*$AP$4</f>
        <v>0</v>
      </c>
      <c r="AR5" s="26">
        <f>AO5*$AP$3</f>
        <v>-98829.687999999995</v>
      </c>
      <c r="AS5" s="27">
        <v>0</v>
      </c>
    </row>
    <row r="6" spans="2:45" ht="15.75" x14ac:dyDescent="0.25">
      <c r="B6" s="4">
        <v>43544</v>
      </c>
      <c r="C6" s="5" t="s">
        <v>6</v>
      </c>
      <c r="D6" s="6">
        <v>464570.58</v>
      </c>
      <c r="E6" s="6"/>
      <c r="F6" s="6"/>
      <c r="G6" s="6">
        <v>25184</v>
      </c>
      <c r="H6" s="7">
        <v>5923.68</v>
      </c>
      <c r="I6" s="8">
        <v>495678.26</v>
      </c>
      <c r="J6" s="9"/>
      <c r="K6" s="10"/>
      <c r="L6" s="11" t="s">
        <v>1</v>
      </c>
      <c r="M6" s="12">
        <v>43544</v>
      </c>
      <c r="N6" s="13">
        <v>37165.65</v>
      </c>
      <c r="O6" s="14" t="s">
        <v>7</v>
      </c>
      <c r="P6" s="15">
        <v>43585</v>
      </c>
      <c r="Q6" s="16">
        <f t="shared" ref="Q6" si="1">N6*-1</f>
        <v>-37165.65</v>
      </c>
      <c r="R6" s="17" t="s">
        <v>8</v>
      </c>
      <c r="S6" s="15">
        <v>43585</v>
      </c>
      <c r="T6" s="18">
        <f t="shared" ref="T6" si="2">ROUND(I6*2.98%,2)</f>
        <v>14771.21</v>
      </c>
      <c r="U6" s="19"/>
      <c r="V6" s="14" t="s">
        <v>8</v>
      </c>
      <c r="W6" s="15">
        <v>43585</v>
      </c>
      <c r="X6" s="18">
        <f t="shared" ref="X6" si="3">ROUND(N6*2.98%,2)</f>
        <v>1107.54</v>
      </c>
      <c r="Y6" s="19"/>
      <c r="Z6" s="20"/>
      <c r="AA6" s="19"/>
      <c r="AB6" s="18" t="s">
        <v>9</v>
      </c>
      <c r="AC6" s="21">
        <v>43616</v>
      </c>
      <c r="AD6" s="18">
        <f>ROUND((I6-H6)*2.98%-T6,2)</f>
        <v>-176.52</v>
      </c>
      <c r="AE6" s="19"/>
      <c r="AF6" s="20"/>
      <c r="AG6" s="19"/>
      <c r="AH6" s="22" t="s">
        <v>10</v>
      </c>
      <c r="AI6" s="21">
        <v>43585</v>
      </c>
      <c r="AJ6" s="16">
        <f t="shared" ref="AJ6" si="4">X6*-1</f>
        <v>-1107.54</v>
      </c>
      <c r="AK6" s="23"/>
      <c r="AL6" s="20"/>
      <c r="AM6" s="24"/>
      <c r="AN6" s="25">
        <f>IF(YEAR(B6)&lt;=2018,I6,0)+IF(YEAR(M6)&lt;=2018,N6,0)+IF(YEAR(P6)&lt;=2018,Q6,0)+IF(YEAR(S6)&lt;=2018,T6,0)+IF(YEAR(W6)&lt;=2018,X6,0)+IF(YEAR(Z6)&lt;=2018,AA6,0)+IF(YEAR(AC6)&lt;=2018,AD6,0)+IF(YEAR(AF6)&lt;=2018,AG6,0)+IF(YEAR(AI6)&lt;=2018,AJ6,0)+IF(YEAR(AL6)&lt;=2018,AM6,0)</f>
        <v>0</v>
      </c>
      <c r="AO6" s="25">
        <f>IF(YEAR(B6)&gt;2018,I6,0)+IF(YEAR(M6)&gt;2018,N6,0)+IF(YEAR(P6)&gt;2018,Q6,0)+IF(YEAR(S6)&gt;2018,T6,0)+IF(YEAR(W6)&gt;2018,X6,0)+IF(YEAR(Z6)&gt;2018,AA6,0)+IF(YEAR(AC6)&gt;2018,AD6,0)+IF(YEAR(AF6)&gt;2018,AG6,0)+IF(YEAR(AI6)&gt;2018,AJ6,0)+IF(YEAR(AL6)&gt;2018,AM6,0)</f>
        <v>510272.95</v>
      </c>
      <c r="AP6" s="3">
        <v>0.18</v>
      </c>
      <c r="AQ6" s="26">
        <f t="shared" si="0"/>
        <v>0</v>
      </c>
      <c r="AR6" s="26">
        <f>AO6*$AP$3</f>
        <v>102054.59000000001</v>
      </c>
      <c r="AS6" s="27">
        <f>AS4</f>
        <v>0</v>
      </c>
    </row>
    <row r="8" spans="2:45" x14ac:dyDescent="0.2">
      <c r="AN8" s="1" t="s">
        <v>20</v>
      </c>
    </row>
    <row r="9" spans="2:45" x14ac:dyDescent="0.2">
      <c r="AN9" s="1" t="s">
        <v>21</v>
      </c>
    </row>
    <row r="10" spans="2:45" x14ac:dyDescent="0.2">
      <c r="AN10" s="1" t="s">
        <v>19</v>
      </c>
    </row>
  </sheetData>
  <mergeCells count="3">
    <mergeCell ref="K3:Q3"/>
    <mergeCell ref="B3:J3"/>
    <mergeCell ref="R3:AM3"/>
  </mergeCells>
  <conditionalFormatting sqref="AP4">
    <cfRule type="cellIs" dxfId="55" priority="140" operator="equal">
      <formula>0.2</formula>
    </cfRule>
    <cfRule type="cellIs" dxfId="54" priority="141" operator="equal">
      <formula>0.18</formula>
    </cfRule>
  </conditionalFormatting>
  <conditionalFormatting sqref="AO4">
    <cfRule type="cellIs" dxfId="53" priority="139" stopIfTrue="1" operator="lessThan">
      <formula>0</formula>
    </cfRule>
  </conditionalFormatting>
  <conditionalFormatting sqref="AJ4:AK4 AM4 AD4:AE4 AA4:AB4 X4:Y4 Q4:R4 AG4:AH4 AO4 D4:O4 T4:V4">
    <cfRule type="cellIs" dxfId="52" priority="138" stopIfTrue="1" operator="lessThan">
      <formula>0</formula>
    </cfRule>
  </conditionalFormatting>
  <conditionalFormatting sqref="P4">
    <cfRule type="cellIs" dxfId="51" priority="137" stopIfTrue="1" operator="lessThan">
      <formula>0</formula>
    </cfRule>
  </conditionalFormatting>
  <conditionalFormatting sqref="Z4">
    <cfRule type="cellIs" dxfId="50" priority="135" stopIfTrue="1" operator="lessThan">
      <formula>0</formula>
    </cfRule>
  </conditionalFormatting>
  <conditionalFormatting sqref="AC4">
    <cfRule type="cellIs" dxfId="49" priority="134" stopIfTrue="1" operator="lessThan">
      <formula>0</formula>
    </cfRule>
  </conditionalFormatting>
  <conditionalFormatting sqref="AF4">
    <cfRule type="cellIs" dxfId="48" priority="133" stopIfTrue="1" operator="lessThan">
      <formula>0</formula>
    </cfRule>
  </conditionalFormatting>
  <conditionalFormatting sqref="AL4">
    <cfRule type="cellIs" dxfId="47" priority="131" stopIfTrue="1" operator="lessThan">
      <formula>0</formula>
    </cfRule>
  </conditionalFormatting>
  <conditionalFormatting sqref="AN4">
    <cfRule type="cellIs" dxfId="46" priority="130" stopIfTrue="1" operator="lessThan">
      <formula>0</formula>
    </cfRule>
  </conditionalFormatting>
  <conditionalFormatting sqref="AN4">
    <cfRule type="cellIs" dxfId="45" priority="129" stopIfTrue="1" operator="lessThan">
      <formula>0</formula>
    </cfRule>
  </conditionalFormatting>
  <conditionalFormatting sqref="AR4:AR6">
    <cfRule type="cellIs" dxfId="44" priority="128" stopIfTrue="1" operator="lessThan">
      <formula>0</formula>
    </cfRule>
  </conditionalFormatting>
  <conditionalFormatting sqref="AR4:AR6">
    <cfRule type="cellIs" dxfId="43" priority="127" stopIfTrue="1" operator="lessThan">
      <formula>0</formula>
    </cfRule>
  </conditionalFormatting>
  <conditionalFormatting sqref="AQ4:AQ6">
    <cfRule type="cellIs" dxfId="42" priority="126" stopIfTrue="1" operator="lessThan">
      <formula>0</formula>
    </cfRule>
  </conditionalFormatting>
  <conditionalFormatting sqref="AQ4:AQ6">
    <cfRule type="cellIs" dxfId="41" priority="125" stopIfTrue="1" operator="lessThan">
      <formula>0</formula>
    </cfRule>
  </conditionalFormatting>
  <conditionalFormatting sqref="AP6">
    <cfRule type="cellIs" dxfId="40" priority="123" operator="equal">
      <formula>0.2</formula>
    </cfRule>
    <cfRule type="cellIs" dxfId="39" priority="124" operator="equal">
      <formula>0.18</formula>
    </cfRule>
  </conditionalFormatting>
  <conditionalFormatting sqref="AO6">
    <cfRule type="cellIs" dxfId="38" priority="122" stopIfTrue="1" operator="lessThan">
      <formula>0</formula>
    </cfRule>
  </conditionalFormatting>
  <conditionalFormatting sqref="AO6">
    <cfRule type="cellIs" dxfId="37" priority="121" stopIfTrue="1" operator="lessThan">
      <formula>0</formula>
    </cfRule>
  </conditionalFormatting>
  <conditionalFormatting sqref="AK6 AM6 AE6 AA6:AB6 Y6 R6 AG6:AH6 D6:M6 U6:V6 O6">
    <cfRule type="cellIs" dxfId="36" priority="105" stopIfTrue="1" operator="lessThan">
      <formula>0</formula>
    </cfRule>
  </conditionalFormatting>
  <conditionalFormatting sqref="P6">
    <cfRule type="cellIs" dxfId="35" priority="104" stopIfTrue="1" operator="lessThan">
      <formula>0</formula>
    </cfRule>
  </conditionalFormatting>
  <conditionalFormatting sqref="Z6">
    <cfRule type="cellIs" dxfId="34" priority="103" stopIfTrue="1" operator="lessThan">
      <formula>0</formula>
    </cfRule>
  </conditionalFormatting>
  <conditionalFormatting sqref="AC6">
    <cfRule type="cellIs" dxfId="33" priority="102" stopIfTrue="1" operator="lessThan">
      <formula>0</formula>
    </cfRule>
  </conditionalFormatting>
  <conditionalFormatting sqref="AF6">
    <cfRule type="cellIs" dxfId="32" priority="101" stopIfTrue="1" operator="lessThan">
      <formula>0</formula>
    </cfRule>
  </conditionalFormatting>
  <conditionalFormatting sqref="AI6">
    <cfRule type="cellIs" dxfId="31" priority="100" stopIfTrue="1" operator="lessThan">
      <formula>0</formula>
    </cfRule>
  </conditionalFormatting>
  <conditionalFormatting sqref="AL6">
    <cfRule type="cellIs" dxfId="30" priority="99" stopIfTrue="1" operator="lessThan">
      <formula>0</formula>
    </cfRule>
  </conditionalFormatting>
  <conditionalFormatting sqref="AN6">
    <cfRule type="cellIs" dxfId="29" priority="113" stopIfTrue="1" operator="lessThan">
      <formula>0</formula>
    </cfRule>
  </conditionalFormatting>
  <conditionalFormatting sqref="AN6">
    <cfRule type="cellIs" dxfId="28" priority="112" stopIfTrue="1" operator="lessThan">
      <formula>0</formula>
    </cfRule>
  </conditionalFormatting>
  <conditionalFormatting sqref="S4">
    <cfRule type="cellIs" dxfId="27" priority="107" stopIfTrue="1" operator="lessThan">
      <formula>0</formula>
    </cfRule>
  </conditionalFormatting>
  <conditionalFormatting sqref="W4">
    <cfRule type="cellIs" dxfId="26" priority="106" stopIfTrue="1" operator="lessThan">
      <formula>0</formula>
    </cfRule>
  </conditionalFormatting>
  <conditionalFormatting sqref="S6">
    <cfRule type="cellIs" dxfId="25" priority="98" stopIfTrue="1" operator="lessThan">
      <formula>0</formula>
    </cfRule>
  </conditionalFormatting>
  <conditionalFormatting sqref="W6">
    <cfRule type="cellIs" dxfId="24" priority="97" stopIfTrue="1" operator="lessThan">
      <formula>0</formula>
    </cfRule>
  </conditionalFormatting>
  <conditionalFormatting sqref="N6">
    <cfRule type="cellIs" dxfId="23" priority="96" stopIfTrue="1" operator="lessThan">
      <formula>0</formula>
    </cfRule>
  </conditionalFormatting>
  <conditionalFormatting sqref="Q6">
    <cfRule type="cellIs" dxfId="22" priority="95" stopIfTrue="1" operator="lessThan">
      <formula>0</formula>
    </cfRule>
  </conditionalFormatting>
  <conditionalFormatting sqref="T6">
    <cfRule type="cellIs" dxfId="21" priority="94" stopIfTrue="1" operator="lessThan">
      <formula>0</formula>
    </cfRule>
  </conditionalFormatting>
  <conditionalFormatting sqref="X6">
    <cfRule type="cellIs" dxfId="20" priority="93" stopIfTrue="1" operator="lessThan">
      <formula>0</formula>
    </cfRule>
  </conditionalFormatting>
  <conditionalFormatting sqref="AD6">
    <cfRule type="cellIs" dxfId="19" priority="92" stopIfTrue="1" operator="lessThan">
      <formula>0</formula>
    </cfRule>
  </conditionalFormatting>
  <conditionalFormatting sqref="AJ6">
    <cfRule type="cellIs" dxfId="18" priority="91" stopIfTrue="1" operator="lessThan">
      <formula>0</formula>
    </cfRule>
  </conditionalFormatting>
  <conditionalFormatting sqref="AP3">
    <cfRule type="cellIs" dxfId="17" priority="35" operator="equal">
      <formula>0.2</formula>
    </cfRule>
    <cfRule type="cellIs" dxfId="16" priority="36" operator="equal">
      <formula>0.18</formula>
    </cfRule>
  </conditionalFormatting>
  <conditionalFormatting sqref="AM5 AA5:AB5 AG5:AH5 D5:O5 Q5:R5 T5:V5 X5:Y5 AD5:AE5 AJ5:AK5">
    <cfRule type="cellIs" dxfId="15" priority="51" stopIfTrue="1" operator="lessThan">
      <formula>0</formula>
    </cfRule>
  </conditionalFormatting>
  <conditionalFormatting sqref="P5">
    <cfRule type="cellIs" dxfId="14" priority="50" stopIfTrue="1" operator="lessThan">
      <formula>0</formula>
    </cfRule>
  </conditionalFormatting>
  <conditionalFormatting sqref="Z5">
    <cfRule type="cellIs" dxfId="13" priority="49" stopIfTrue="1" operator="lessThan">
      <formula>0</formula>
    </cfRule>
  </conditionalFormatting>
  <conditionalFormatting sqref="AC5">
    <cfRule type="cellIs" dxfId="12" priority="48" stopIfTrue="1" operator="lessThan">
      <formula>0</formula>
    </cfRule>
  </conditionalFormatting>
  <conditionalFormatting sqref="AF5">
    <cfRule type="cellIs" dxfId="11" priority="47" stopIfTrue="1" operator="lessThan">
      <formula>0</formula>
    </cfRule>
  </conditionalFormatting>
  <conditionalFormatting sqref="AI5">
    <cfRule type="cellIs" dxfId="10" priority="46" stopIfTrue="1" operator="lessThan">
      <formula>0</formula>
    </cfRule>
  </conditionalFormatting>
  <conditionalFormatting sqref="AL5">
    <cfRule type="cellIs" dxfId="9" priority="45" stopIfTrue="1" operator="lessThan">
      <formula>0</formula>
    </cfRule>
  </conditionalFormatting>
  <conditionalFormatting sqref="S5">
    <cfRule type="cellIs" dxfId="8" priority="38" stopIfTrue="1" operator="lessThan">
      <formula>0</formula>
    </cfRule>
  </conditionalFormatting>
  <conditionalFormatting sqref="W5">
    <cfRule type="cellIs" dxfId="7" priority="37" stopIfTrue="1" operator="lessThan">
      <formula>0</formula>
    </cfRule>
  </conditionalFormatting>
  <conditionalFormatting sqref="AP5">
    <cfRule type="cellIs" dxfId="6" priority="10" operator="equal">
      <formula>0.2</formula>
    </cfRule>
    <cfRule type="cellIs" dxfId="5" priority="11" operator="equal">
      <formula>0.18</formula>
    </cfRule>
  </conditionalFormatting>
  <conditionalFormatting sqref="AO5">
    <cfRule type="cellIs" dxfId="4" priority="9" stopIfTrue="1" operator="lessThan">
      <formula>0</formula>
    </cfRule>
  </conditionalFormatting>
  <conditionalFormatting sqref="AO5">
    <cfRule type="cellIs" dxfId="3" priority="8" stopIfTrue="1" operator="lessThan">
      <formula>0</formula>
    </cfRule>
  </conditionalFormatting>
  <conditionalFormatting sqref="AN5">
    <cfRule type="cellIs" dxfId="2" priority="7" stopIfTrue="1" operator="lessThan">
      <formula>0</formula>
    </cfRule>
  </conditionalFormatting>
  <conditionalFormatting sqref="AN5">
    <cfRule type="cellIs" dxfId="1" priority="6" stopIfTrue="1" operator="lessThan">
      <formula>0</formula>
    </cfRule>
  </conditionalFormatting>
  <conditionalFormatting sqref="AI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Харина Ольга Викторовна</dc:creator>
  <cp:lastModifiedBy>Харина Ольга Викторовна</cp:lastModifiedBy>
  <dcterms:created xsi:type="dcterms:W3CDTF">2021-12-17T09:00:48Z</dcterms:created>
  <dcterms:modified xsi:type="dcterms:W3CDTF">2021-12-17T10:15:30Z</dcterms:modified>
</cp:coreProperties>
</file>