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125" windowWidth="11340" windowHeight="9345" activeTab="1"/>
  </bookViews>
  <sheets>
    <sheet name="Заказ" sheetId="1" r:id="rId1"/>
    <sheet name="Накладна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<sst xmlns="http://schemas.openxmlformats.org/spreadsheetml/2006/main" count="131" uniqueCount="91">
  <si>
    <t>ПП Котлова</t>
  </si>
  <si>
    <t>Сервіс продукт</t>
  </si>
  <si>
    <t>ПП Троян</t>
  </si>
  <si>
    <t>Магазини</t>
  </si>
  <si>
    <t>маг. Дельфін</t>
  </si>
  <si>
    <t>маг. Елін</t>
  </si>
  <si>
    <t>маг. Кочуб.</t>
  </si>
  <si>
    <t>Разом</t>
  </si>
  <si>
    <t>Особл.</t>
  </si>
  <si>
    <t>Укр.</t>
  </si>
  <si>
    <t>маг.Литвиненко</t>
  </si>
  <si>
    <t>Волос</t>
  </si>
  <si>
    <t>Рогалик</t>
  </si>
  <si>
    <t>Сочник</t>
  </si>
  <si>
    <t>Ромашка</t>
  </si>
  <si>
    <t>Корзинка</t>
  </si>
  <si>
    <t>Булочка</t>
  </si>
  <si>
    <t>Кільце</t>
  </si>
  <si>
    <t>Плетьонка</t>
  </si>
  <si>
    <t>Батон мот.</t>
  </si>
  <si>
    <t>Пшен. мот.</t>
  </si>
  <si>
    <t>Пал. 800</t>
  </si>
  <si>
    <t>Хліб наріз.</t>
  </si>
  <si>
    <t>Пал. 650</t>
  </si>
  <si>
    <t>Пшен. 650</t>
  </si>
  <si>
    <t xml:space="preserve">Пшен. 800 </t>
  </si>
  <si>
    <t>Хліб форм.</t>
  </si>
  <si>
    <t>Батон  нар.</t>
  </si>
  <si>
    <t>Батон</t>
  </si>
  <si>
    <t>Накладна</t>
  </si>
  <si>
    <t>№</t>
  </si>
  <si>
    <t>Адреса:</t>
  </si>
  <si>
    <t>Від</t>
  </si>
  <si>
    <t>Код:</t>
  </si>
  <si>
    <t>Кому</t>
  </si>
  <si>
    <t>Через</t>
  </si>
  <si>
    <t>Довіреність</t>
  </si>
  <si>
    <t>Код</t>
  </si>
  <si>
    <t>Назва</t>
  </si>
  <si>
    <t>Час виго-
товлення</t>
  </si>
  <si>
    <t>Од.
вим.</t>
  </si>
  <si>
    <t>Кіль-
кість</t>
  </si>
  <si>
    <t>Ціна</t>
  </si>
  <si>
    <t>Сума</t>
  </si>
  <si>
    <t>Батон Міський 400 гр в/г</t>
  </si>
  <si>
    <t>Батон Міський мотаний 400 гр в/г</t>
  </si>
  <si>
    <t xml:space="preserve">Батон Міський нарізний 400 гр в/г </t>
  </si>
  <si>
    <t xml:space="preserve">Булочка з присипкою 100 гр </t>
  </si>
  <si>
    <t xml:space="preserve">Кільце 170 гр </t>
  </si>
  <si>
    <t xml:space="preserve">Особливий 650 гр в/г </t>
  </si>
  <si>
    <t>Паляниця 650 гр в/г</t>
  </si>
  <si>
    <t xml:space="preserve">Паляниця 800 гр в/г </t>
  </si>
  <si>
    <t>Плетьонка 300 гр в/г</t>
  </si>
  <si>
    <t>Пшеничний з борошна 1 гатунку 550 гр</t>
  </si>
  <si>
    <t xml:space="preserve">Пшеничний 650 гр в/г </t>
  </si>
  <si>
    <t xml:space="preserve">Пшеничний нарізний 650 гр в/г </t>
  </si>
  <si>
    <t>Пшеничний мотаний 650 гр в/г</t>
  </si>
  <si>
    <t xml:space="preserve">Пшеничний 800 гр в/г </t>
  </si>
  <si>
    <t>Рогалик з повидлом 170 гр</t>
  </si>
  <si>
    <t>Ромашка 400 гр</t>
  </si>
  <si>
    <t>Сочник з повидлом 100 гр</t>
  </si>
  <si>
    <t>Український 700 гр 1/г</t>
  </si>
  <si>
    <t>Хліб формовий 550 гр</t>
  </si>
  <si>
    <t>Підсумок</t>
  </si>
  <si>
    <t>ПДВ</t>
  </si>
  <si>
    <t>Без ПДВ</t>
  </si>
  <si>
    <t>РАЗОМ</t>
  </si>
  <si>
    <r>
      <t xml:space="preserve">Термін споживання: </t>
    </r>
    <r>
      <rPr>
        <b/>
        <sz val="11"/>
        <rFont val="Arial Cyr"/>
        <family val="0"/>
      </rPr>
      <t>48</t>
    </r>
    <r>
      <rPr>
        <sz val="11"/>
        <rFont val="Arial Cyr"/>
        <family val="0"/>
      </rPr>
      <t xml:space="preserve"> годин</t>
    </r>
  </si>
  <si>
    <t>Корзинка 300 гр</t>
  </si>
  <si>
    <t>ПП Коротенко</t>
  </si>
  <si>
    <t>ПП Могил.</t>
  </si>
  <si>
    <t>маг. Вікторія</t>
  </si>
  <si>
    <t>маг.Калина</t>
  </si>
  <si>
    <t>маг. Орхідея</t>
  </si>
  <si>
    <t>маг. Полт. хліб</t>
  </si>
  <si>
    <t>базар</t>
  </si>
  <si>
    <t>магпрод.инверт</t>
  </si>
  <si>
    <t>Перлина (діалог)</t>
  </si>
  <si>
    <t>маг.Прод.,Пуш.</t>
  </si>
  <si>
    <t>маг.у дуба</t>
  </si>
  <si>
    <t>Ковбасний</t>
  </si>
  <si>
    <t>Каскад</t>
  </si>
  <si>
    <t xml:space="preserve">Маг. Дубки </t>
  </si>
  <si>
    <t>ТОВ Колос</t>
  </si>
  <si>
    <t>маг.Альона, Котлова</t>
  </si>
  <si>
    <t>Кіоск Кочубей</t>
  </si>
  <si>
    <t>Продукти-лікарня</t>
  </si>
  <si>
    <t>Здав:</t>
  </si>
  <si>
    <t>Прийняв:</t>
  </si>
  <si>
    <t>М.П.</t>
  </si>
  <si>
    <t>шт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</si>
</sst>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h:mm;@"/>
  </numFmts>
  <fonts count="18">
    <font>
      <sz val="10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b/>
      <sz val="10"/>
      <name val="Arial Cyr"/>
      <family val="0"/>
    </font>
    <font>
      <sz val="10"/>
      <color indexed="14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Arial Cyr"/>
      <family val="0"/>
    </font>
    <font>
      <b/>
      <i/>
      <sz val="11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b/>
      <sz val="12"/>
      <name val="Arial Cyr"/>
      <family val="0"/>
    </font>
  </fonts>
  <fills count="12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3" borderId="1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center" textRotation="90" wrapText="1"/>
    </xf>
    <xf numFmtId="0" fontId="9" fillId="4" borderId="1" xfId="0" applyFont="1" applyFill="1" applyBorder="1" applyAlignment="1">
      <alignment horizontal="center" vertical="center" textRotation="90" wrapText="1"/>
    </xf>
    <xf numFmtId="0" fontId="7" fillId="8" borderId="1" xfId="0" applyFont="1" applyFill="1" applyBorder="1" applyAlignment="1">
      <alignment horizontal="center" vertical="center" textRotation="90" wrapText="1"/>
    </xf>
    <xf numFmtId="0" fontId="9" fillId="5" borderId="1" xfId="0" applyFont="1" applyFill="1" applyBorder="1" applyAlignment="1">
      <alignment horizontal="center" vertical="center" textRotation="90" wrapText="1"/>
    </xf>
    <xf numFmtId="0" fontId="9" fillId="2" borderId="1" xfId="0" applyFont="1" applyFill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textRotation="90" wrapText="1"/>
    </xf>
    <xf numFmtId="0" fontId="7" fillId="9" borderId="1" xfId="0" applyFont="1" applyFill="1" applyBorder="1" applyAlignment="1">
      <alignment horizontal="center" vertical="center" textRotation="90" wrapText="1"/>
    </xf>
    <xf numFmtId="0" fontId="7" fillId="7" borderId="1" xfId="0" applyFont="1" applyFill="1" applyBorder="1" applyAlignment="1">
      <alignment horizontal="center" vertical="center" textRotation="90" wrapText="1"/>
    </xf>
    <xf numFmtId="0" fontId="7" fillId="6" borderId="1" xfId="0" applyFont="1" applyFill="1" applyBorder="1" applyAlignment="1">
      <alignment horizontal="center" vertical="center" textRotation="90" wrapText="1"/>
    </xf>
    <xf numFmtId="0" fontId="6" fillId="0" borderId="0" xfId="0" applyFont="1" applyFill="1" applyAlignment="1">
      <alignment/>
    </xf>
    <xf numFmtId="0" fontId="10" fillId="9" borderId="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168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" xfId="0" applyFont="1" applyBorder="1" applyAlignment="1">
      <alignment textRotation="90"/>
    </xf>
    <xf numFmtId="0" fontId="6" fillId="0" borderId="0" xfId="0" applyFont="1" applyBorder="1" applyAlignment="1">
      <alignment horizontal="right"/>
    </xf>
    <xf numFmtId="1" fontId="12" fillId="0" borderId="0" xfId="0" applyNumberFormat="1" applyFont="1" applyBorder="1" applyAlignment="1">
      <alignment horizontal="left"/>
    </xf>
    <xf numFmtId="14" fontId="12" fillId="0" borderId="0" xfId="0" applyNumberFormat="1" applyFont="1" applyBorder="1" applyAlignment="1">
      <alignment horizontal="left"/>
    </xf>
    <xf numFmtId="2" fontId="3" fillId="0" borderId="1" xfId="0" applyNumberFormat="1" applyFont="1" applyBorder="1" applyAlignment="1">
      <alignment horizontal="right"/>
    </xf>
    <xf numFmtId="0" fontId="1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center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Fill="1" applyAlignment="1">
      <alignment/>
    </xf>
    <xf numFmtId="0" fontId="13" fillId="11" borderId="1" xfId="0" applyFont="1" applyFill="1" applyBorder="1" applyAlignment="1">
      <alignment horizontal="left" vertical="top" wrapText="1"/>
    </xf>
    <xf numFmtId="0" fontId="8" fillId="11" borderId="1" xfId="0" applyFont="1" applyFill="1" applyBorder="1" applyAlignment="1">
      <alignment horizontal="left" vertical="center" wrapText="1"/>
    </xf>
    <xf numFmtId="0" fontId="17" fillId="0" borderId="0" xfId="0" applyFont="1" applyAlignment="1">
      <alignment vertical="center"/>
    </xf>
    <xf numFmtId="0" fontId="0" fillId="0" borderId="2" xfId="0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14" fontId="17" fillId="0" borderId="2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12" fillId="0" borderId="4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0</xdr:row>
      <xdr:rowOff>0</xdr:rowOff>
    </xdr:from>
    <xdr:to>
      <xdr:col>12</xdr:col>
      <xdr:colOff>76200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9244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304800</xdr:colOff>
      <xdr:row>0</xdr:row>
      <xdr:rowOff>0</xdr:rowOff>
    </xdr:from>
    <xdr:to>
      <xdr:col>11</xdr:col>
      <xdr:colOff>247650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8482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76200</xdr:colOff>
      <xdr:row>0</xdr:row>
      <xdr:rowOff>0</xdr:rowOff>
    </xdr:from>
    <xdr:to>
      <xdr:col>12</xdr:col>
      <xdr:colOff>76200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49244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76200</xdr:colOff>
      <xdr:row>0</xdr:row>
      <xdr:rowOff>0</xdr:rowOff>
    </xdr:from>
    <xdr:to>
      <xdr:col>12</xdr:col>
      <xdr:colOff>76200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49244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57150</xdr:colOff>
      <xdr:row>3</xdr:row>
      <xdr:rowOff>0</xdr:rowOff>
    </xdr:from>
    <xdr:to>
      <xdr:col>21</xdr:col>
      <xdr:colOff>1104900</xdr:colOff>
      <xdr:row>28</xdr:row>
      <xdr:rowOff>190500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1266825"/>
          <a:ext cx="1057275" cy="4981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2</xdr:col>
      <xdr:colOff>1133475</xdr:colOff>
      <xdr:row>1</xdr:row>
      <xdr:rowOff>180975</xdr:rowOff>
    </xdr:to>
    <xdr:sp>
      <xdr:nvSpPr>
        <xdr:cNvPr id="1" name="Rectangle 1"/>
        <xdr:cNvSpPr>
          <a:spLocks/>
        </xdr:cNvSpPr>
      </xdr:nvSpPr>
      <xdr:spPr>
        <a:xfrm>
          <a:off x="933450" y="323850"/>
          <a:ext cx="11334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1133475</xdr:colOff>
      <xdr:row>2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933450" y="504825"/>
          <a:ext cx="11334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Application%20Data\Microsoft\AddIns\sumpropua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definedNames>
      <definedName name="СУМАПРОПИСОМ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38"/>
  <sheetViews>
    <sheetView zoomScale="145" zoomScaleNormal="145" workbookViewId="0" topLeftCell="A1">
      <pane ySplit="2" topLeftCell="BM3" activePane="bottomLeft" state="frozen"/>
      <selection pane="topLeft" activeCell="A1" sqref="A1"/>
      <selection pane="bottomLeft" activeCell="H12" sqref="H12"/>
    </sheetView>
  </sheetViews>
  <sheetFormatPr defaultColWidth="9.00390625" defaultRowHeight="12.75"/>
  <cols>
    <col min="1" max="1" width="19.625" style="0" customWidth="1"/>
    <col min="2" max="21" width="4.00390625" style="0" customWidth="1"/>
    <col min="22" max="22" width="15.125" style="0" customWidth="1"/>
    <col min="23" max="23" width="7.375" style="0" customWidth="1"/>
  </cols>
  <sheetData>
    <row r="1" spans="2:6" ht="18.75" customHeight="1">
      <c r="B1" s="85">
        <f ca="1">TODAY()+1</f>
        <v>41426</v>
      </c>
      <c r="C1" s="86"/>
      <c r="D1" s="86"/>
      <c r="E1" s="86"/>
      <c r="F1" s="81" t="str">
        <f ca="1">MID(CELL("filename",A1),FIND("]",CELL("filename",A1))+1,65535)</f>
        <v>Заказ</v>
      </c>
    </row>
    <row r="2" spans="1:24" s="5" customFormat="1" ht="81" customHeight="1">
      <c r="A2" s="26" t="s">
        <v>3</v>
      </c>
      <c r="B2" s="27" t="s">
        <v>28</v>
      </c>
      <c r="C2" s="28" t="s">
        <v>27</v>
      </c>
      <c r="D2" s="27" t="s">
        <v>8</v>
      </c>
      <c r="E2" s="28" t="s">
        <v>22</v>
      </c>
      <c r="F2" s="29" t="s">
        <v>23</v>
      </c>
      <c r="G2" s="27" t="s">
        <v>21</v>
      </c>
      <c r="H2" s="30" t="s">
        <v>24</v>
      </c>
      <c r="I2" s="31" t="s">
        <v>25</v>
      </c>
      <c r="J2" s="32" t="s">
        <v>26</v>
      </c>
      <c r="K2" s="33" t="s">
        <v>9</v>
      </c>
      <c r="L2" s="34" t="s">
        <v>18</v>
      </c>
      <c r="M2" s="27" t="s">
        <v>12</v>
      </c>
      <c r="N2" s="27" t="s">
        <v>13</v>
      </c>
      <c r="O2" s="35" t="s">
        <v>14</v>
      </c>
      <c r="P2" s="27" t="s">
        <v>15</v>
      </c>
      <c r="Q2" s="27" t="s">
        <v>16</v>
      </c>
      <c r="R2" s="29" t="s">
        <v>17</v>
      </c>
      <c r="S2" s="36" t="s">
        <v>20</v>
      </c>
      <c r="T2" s="36" t="s">
        <v>19</v>
      </c>
      <c r="U2" s="37">
        <v>550</v>
      </c>
      <c r="V2" s="38"/>
      <c r="W2" s="38"/>
      <c r="X2" s="38"/>
    </row>
    <row r="3" spans="1:24" s="5" customFormat="1" ht="183" customHeight="1" hidden="1">
      <c r="A3" s="26"/>
      <c r="B3" s="69" t="s">
        <v>44</v>
      </c>
      <c r="C3" s="69" t="s">
        <v>46</v>
      </c>
      <c r="D3" s="69" t="s">
        <v>49</v>
      </c>
      <c r="E3" s="69" t="s">
        <v>55</v>
      </c>
      <c r="F3" s="69" t="s">
        <v>50</v>
      </c>
      <c r="G3" s="69" t="s">
        <v>51</v>
      </c>
      <c r="H3" s="69" t="s">
        <v>54</v>
      </c>
      <c r="I3" s="69" t="s">
        <v>57</v>
      </c>
      <c r="J3" s="69" t="s">
        <v>62</v>
      </c>
      <c r="K3" s="69" t="s">
        <v>61</v>
      </c>
      <c r="L3" s="69" t="s">
        <v>52</v>
      </c>
      <c r="M3" s="69" t="s">
        <v>58</v>
      </c>
      <c r="N3" s="69" t="s">
        <v>60</v>
      </c>
      <c r="O3" s="69" t="s">
        <v>59</v>
      </c>
      <c r="P3" s="69" t="s">
        <v>68</v>
      </c>
      <c r="Q3" s="69" t="s">
        <v>47</v>
      </c>
      <c r="R3" s="69" t="s">
        <v>48</v>
      </c>
      <c r="S3" s="69" t="s">
        <v>56</v>
      </c>
      <c r="T3" s="69" t="s">
        <v>45</v>
      </c>
      <c r="U3" s="69" t="s">
        <v>53</v>
      </c>
      <c r="V3" s="38"/>
      <c r="W3" s="38"/>
      <c r="X3" s="38"/>
    </row>
    <row r="4" spans="1:25" s="5" customFormat="1" ht="15.75" customHeight="1">
      <c r="A4" s="74" t="s">
        <v>0</v>
      </c>
      <c r="B4" s="20"/>
      <c r="C4" s="9"/>
      <c r="D4" s="20"/>
      <c r="E4" s="9"/>
      <c r="F4" s="20"/>
      <c r="G4" s="20"/>
      <c r="H4" s="8"/>
      <c r="I4" s="20"/>
      <c r="J4" s="15"/>
      <c r="K4" s="12"/>
      <c r="L4" s="22"/>
      <c r="M4" s="22"/>
      <c r="N4" s="22"/>
      <c r="O4" s="39"/>
      <c r="P4" s="22"/>
      <c r="Q4" s="22"/>
      <c r="R4" s="22"/>
      <c r="S4" s="40"/>
      <c r="T4" s="40"/>
      <c r="U4" s="17"/>
      <c r="V4" s="14"/>
      <c r="W4" s="77"/>
      <c r="X4" s="38"/>
      <c r="Y4" s="38"/>
    </row>
    <row r="5" spans="1:23" s="5" customFormat="1" ht="15" customHeight="1">
      <c r="A5" s="74" t="s">
        <v>69</v>
      </c>
      <c r="B5" s="20"/>
      <c r="C5" s="9"/>
      <c r="D5" s="20"/>
      <c r="E5" s="9"/>
      <c r="F5" s="20"/>
      <c r="G5" s="20"/>
      <c r="H5" s="8"/>
      <c r="I5" s="20"/>
      <c r="J5" s="15"/>
      <c r="K5" s="12"/>
      <c r="L5" s="22"/>
      <c r="M5" s="22"/>
      <c r="N5" s="22"/>
      <c r="O5" s="39"/>
      <c r="P5" s="22"/>
      <c r="Q5" s="22"/>
      <c r="R5" s="22"/>
      <c r="S5" s="40"/>
      <c r="T5" s="40"/>
      <c r="U5" s="17"/>
      <c r="V5" s="38"/>
      <c r="W5" s="78"/>
    </row>
    <row r="6" spans="1:23" s="5" customFormat="1" ht="15" customHeight="1">
      <c r="A6" s="74" t="s">
        <v>70</v>
      </c>
      <c r="B6" s="20"/>
      <c r="C6" s="9"/>
      <c r="D6" s="20"/>
      <c r="E6" s="9"/>
      <c r="F6" s="20"/>
      <c r="G6" s="20"/>
      <c r="H6" s="8"/>
      <c r="I6" s="20"/>
      <c r="J6" s="15"/>
      <c r="K6" s="12"/>
      <c r="L6" s="22"/>
      <c r="M6" s="22"/>
      <c r="N6" s="22"/>
      <c r="O6" s="39"/>
      <c r="P6" s="22"/>
      <c r="Q6" s="22"/>
      <c r="R6" s="22"/>
      <c r="S6" s="40"/>
      <c r="T6" s="40"/>
      <c r="U6" s="17"/>
      <c r="V6" s="38"/>
      <c r="W6" s="76"/>
    </row>
    <row r="7" spans="1:23" s="5" customFormat="1" ht="15" customHeight="1">
      <c r="A7" s="74" t="s">
        <v>1</v>
      </c>
      <c r="B7" s="20"/>
      <c r="C7" s="9"/>
      <c r="D7" s="20"/>
      <c r="E7" s="9"/>
      <c r="F7" s="20"/>
      <c r="G7" s="20"/>
      <c r="H7" s="8"/>
      <c r="I7" s="20"/>
      <c r="J7" s="15"/>
      <c r="K7" s="12"/>
      <c r="L7" s="22"/>
      <c r="M7" s="22"/>
      <c r="N7" s="22"/>
      <c r="O7" s="39"/>
      <c r="P7" s="22"/>
      <c r="Q7" s="22"/>
      <c r="R7" s="22"/>
      <c r="S7" s="40"/>
      <c r="T7" s="40"/>
      <c r="U7" s="17"/>
      <c r="V7" s="38"/>
      <c r="W7" s="76"/>
    </row>
    <row r="8" spans="1:23" s="5" customFormat="1" ht="15" customHeight="1">
      <c r="A8" s="74" t="s">
        <v>71</v>
      </c>
      <c r="B8" s="20"/>
      <c r="C8" s="9"/>
      <c r="D8" s="20"/>
      <c r="E8" s="9"/>
      <c r="F8" s="20"/>
      <c r="G8" s="20"/>
      <c r="H8" s="8"/>
      <c r="I8" s="20"/>
      <c r="J8" s="15"/>
      <c r="K8" s="12"/>
      <c r="L8" s="22"/>
      <c r="M8" s="22"/>
      <c r="N8" s="22"/>
      <c r="O8" s="39"/>
      <c r="P8" s="22"/>
      <c r="Q8" s="22"/>
      <c r="R8" s="22"/>
      <c r="S8" s="40"/>
      <c r="T8" s="40"/>
      <c r="U8" s="17"/>
      <c r="V8" s="38"/>
      <c r="W8" s="76"/>
    </row>
    <row r="9" spans="1:23" s="5" customFormat="1" ht="15" customHeight="1">
      <c r="A9" s="74" t="s">
        <v>2</v>
      </c>
      <c r="B9" s="20"/>
      <c r="C9" s="9"/>
      <c r="D9" s="20"/>
      <c r="E9" s="9"/>
      <c r="F9" s="20"/>
      <c r="G9" s="20"/>
      <c r="H9" s="8"/>
      <c r="I9" s="20"/>
      <c r="J9" s="15"/>
      <c r="K9" s="12"/>
      <c r="L9" s="22"/>
      <c r="M9" s="22"/>
      <c r="N9" s="22"/>
      <c r="O9" s="39"/>
      <c r="P9" s="22"/>
      <c r="Q9" s="22"/>
      <c r="R9" s="22"/>
      <c r="S9" s="40"/>
      <c r="T9" s="40"/>
      <c r="U9" s="17"/>
      <c r="V9" s="38"/>
      <c r="W9" s="76"/>
    </row>
    <row r="10" spans="1:23" s="5" customFormat="1" ht="15" customHeight="1">
      <c r="A10" s="74" t="s">
        <v>72</v>
      </c>
      <c r="B10" s="20"/>
      <c r="C10" s="9"/>
      <c r="D10" s="20"/>
      <c r="E10" s="9"/>
      <c r="F10" s="20"/>
      <c r="G10" s="20"/>
      <c r="H10" s="8"/>
      <c r="I10" s="20"/>
      <c r="J10" s="15"/>
      <c r="K10" s="12"/>
      <c r="L10" s="22"/>
      <c r="M10" s="22"/>
      <c r="N10" s="22"/>
      <c r="O10" s="39"/>
      <c r="P10" s="22"/>
      <c r="Q10" s="22"/>
      <c r="R10" s="22"/>
      <c r="S10" s="40"/>
      <c r="T10" s="40"/>
      <c r="U10" s="17"/>
      <c r="V10" s="38"/>
      <c r="W10" s="76"/>
    </row>
    <row r="11" spans="1:23" s="5" customFormat="1" ht="15" customHeight="1">
      <c r="A11" s="74" t="s">
        <v>4</v>
      </c>
      <c r="B11" s="20"/>
      <c r="C11" s="9"/>
      <c r="D11" s="20"/>
      <c r="E11" s="9"/>
      <c r="F11" s="20"/>
      <c r="G11" s="20"/>
      <c r="H11" s="8"/>
      <c r="I11" s="20"/>
      <c r="J11" s="15"/>
      <c r="K11" s="12"/>
      <c r="L11" s="22"/>
      <c r="M11" s="22"/>
      <c r="N11" s="22"/>
      <c r="O11" s="39"/>
      <c r="P11" s="22"/>
      <c r="Q11" s="22"/>
      <c r="R11" s="22"/>
      <c r="S11" s="40"/>
      <c r="T11" s="40"/>
      <c r="U11" s="17"/>
      <c r="V11" s="38"/>
      <c r="W11" s="76"/>
    </row>
    <row r="12" spans="1:23" s="5" customFormat="1" ht="15" customHeight="1">
      <c r="A12" s="74" t="s">
        <v>73</v>
      </c>
      <c r="B12" s="20"/>
      <c r="C12" s="9"/>
      <c r="D12" s="20"/>
      <c r="E12" s="9">
        <v>7</v>
      </c>
      <c r="F12" s="20"/>
      <c r="G12" s="20"/>
      <c r="H12" s="8"/>
      <c r="I12" s="20"/>
      <c r="J12" s="15">
        <v>10</v>
      </c>
      <c r="K12" s="12"/>
      <c r="L12" s="22">
        <v>4</v>
      </c>
      <c r="M12" s="22"/>
      <c r="N12" s="22">
        <v>4</v>
      </c>
      <c r="O12" s="39"/>
      <c r="P12" s="22"/>
      <c r="Q12" s="22"/>
      <c r="R12" s="22"/>
      <c r="S12" s="40"/>
      <c r="T12" s="40"/>
      <c r="U12" s="17"/>
      <c r="V12" s="38"/>
      <c r="W12" s="76"/>
    </row>
    <row r="13" spans="1:23" s="5" customFormat="1" ht="15" customHeight="1">
      <c r="A13" s="74" t="s">
        <v>74</v>
      </c>
      <c r="B13" s="20"/>
      <c r="C13" s="9"/>
      <c r="D13" s="20"/>
      <c r="E13" s="9"/>
      <c r="F13" s="20"/>
      <c r="G13" s="20"/>
      <c r="H13" s="8"/>
      <c r="I13" s="20"/>
      <c r="J13" s="15"/>
      <c r="K13" s="12"/>
      <c r="L13" s="22"/>
      <c r="M13" s="22"/>
      <c r="N13" s="22"/>
      <c r="O13" s="39"/>
      <c r="P13" s="22"/>
      <c r="Q13" s="22"/>
      <c r="R13" s="22"/>
      <c r="S13" s="40"/>
      <c r="T13" s="40"/>
      <c r="U13" s="17"/>
      <c r="V13" s="38"/>
      <c r="W13" s="76"/>
    </row>
    <row r="14" spans="1:23" s="5" customFormat="1" ht="15" customHeight="1">
      <c r="A14" s="79" t="s">
        <v>75</v>
      </c>
      <c r="B14" s="20"/>
      <c r="C14" s="9"/>
      <c r="D14" s="20"/>
      <c r="E14" s="9"/>
      <c r="F14" s="20"/>
      <c r="G14" s="20"/>
      <c r="H14" s="8"/>
      <c r="I14" s="20"/>
      <c r="J14" s="15"/>
      <c r="K14" s="12"/>
      <c r="L14" s="22"/>
      <c r="M14" s="22"/>
      <c r="N14" s="22"/>
      <c r="O14" s="39"/>
      <c r="P14" s="22"/>
      <c r="Q14" s="22"/>
      <c r="R14" s="22"/>
      <c r="S14" s="40"/>
      <c r="T14" s="40"/>
      <c r="U14" s="17"/>
      <c r="V14" s="38"/>
      <c r="W14" s="78"/>
    </row>
    <row r="15" spans="1:23" s="5" customFormat="1" ht="15" customHeight="1">
      <c r="A15" s="74" t="s">
        <v>86</v>
      </c>
      <c r="B15" s="20"/>
      <c r="C15" s="9"/>
      <c r="D15" s="20"/>
      <c r="E15" s="9"/>
      <c r="F15" s="20"/>
      <c r="G15" s="20"/>
      <c r="H15" s="8"/>
      <c r="I15" s="20"/>
      <c r="J15" s="15"/>
      <c r="K15" s="12"/>
      <c r="L15" s="22"/>
      <c r="M15" s="22"/>
      <c r="N15" s="22"/>
      <c r="O15" s="39"/>
      <c r="P15" s="22"/>
      <c r="Q15" s="22"/>
      <c r="R15" s="22"/>
      <c r="S15" s="40"/>
      <c r="T15" s="40"/>
      <c r="U15" s="17"/>
      <c r="V15" s="38"/>
      <c r="W15" s="76"/>
    </row>
    <row r="16" spans="1:23" s="5" customFormat="1" ht="15" customHeight="1">
      <c r="A16" s="74" t="s">
        <v>5</v>
      </c>
      <c r="B16" s="20"/>
      <c r="C16" s="9"/>
      <c r="D16" s="20"/>
      <c r="E16" s="9"/>
      <c r="F16" s="20"/>
      <c r="G16" s="20"/>
      <c r="H16" s="8"/>
      <c r="I16" s="20"/>
      <c r="J16" s="15"/>
      <c r="K16" s="12"/>
      <c r="L16" s="22"/>
      <c r="M16" s="22"/>
      <c r="N16" s="22"/>
      <c r="O16" s="39"/>
      <c r="P16" s="22"/>
      <c r="Q16" s="22"/>
      <c r="R16" s="22"/>
      <c r="S16" s="40"/>
      <c r="T16" s="40"/>
      <c r="U16" s="17"/>
      <c r="V16" s="38"/>
      <c r="W16" s="76"/>
    </row>
    <row r="17" spans="1:23" s="5" customFormat="1" ht="15" customHeight="1">
      <c r="A17" s="74" t="s">
        <v>76</v>
      </c>
      <c r="B17" s="20"/>
      <c r="C17" s="9"/>
      <c r="D17" s="20"/>
      <c r="E17" s="9"/>
      <c r="F17" s="20"/>
      <c r="G17" s="20"/>
      <c r="H17" s="8"/>
      <c r="I17" s="20"/>
      <c r="J17" s="15"/>
      <c r="K17" s="12"/>
      <c r="L17" s="22"/>
      <c r="M17" s="22"/>
      <c r="N17" s="22"/>
      <c r="O17" s="39"/>
      <c r="P17" s="22"/>
      <c r="Q17" s="22"/>
      <c r="R17" s="22"/>
      <c r="S17" s="40"/>
      <c r="T17" s="40"/>
      <c r="U17" s="17"/>
      <c r="V17" s="38"/>
      <c r="W17" s="76"/>
    </row>
    <row r="18" spans="1:23" s="5" customFormat="1" ht="15" customHeight="1">
      <c r="A18" s="79" t="s">
        <v>77</v>
      </c>
      <c r="B18" s="20"/>
      <c r="C18" s="9"/>
      <c r="D18" s="20"/>
      <c r="E18" s="9"/>
      <c r="F18" s="20"/>
      <c r="G18" s="20"/>
      <c r="H18" s="8"/>
      <c r="I18" s="20"/>
      <c r="J18" s="15"/>
      <c r="K18" s="12"/>
      <c r="L18" s="22"/>
      <c r="M18" s="22"/>
      <c r="N18" s="22"/>
      <c r="O18" s="39"/>
      <c r="P18" s="22"/>
      <c r="Q18" s="22"/>
      <c r="R18" s="22"/>
      <c r="S18" s="40"/>
      <c r="T18" s="40"/>
      <c r="U18" s="17"/>
      <c r="V18" s="38"/>
      <c r="W18" s="78"/>
    </row>
    <row r="19" spans="1:23" s="5" customFormat="1" ht="15" customHeight="1">
      <c r="A19" s="74" t="s">
        <v>78</v>
      </c>
      <c r="B19" s="20"/>
      <c r="C19" s="9"/>
      <c r="D19" s="20"/>
      <c r="E19" s="9"/>
      <c r="F19" s="20"/>
      <c r="G19" s="20"/>
      <c r="H19" s="8"/>
      <c r="I19" s="20"/>
      <c r="J19" s="15"/>
      <c r="K19" s="12"/>
      <c r="L19" s="22"/>
      <c r="M19" s="22"/>
      <c r="N19" s="22"/>
      <c r="O19" s="39"/>
      <c r="P19" s="22"/>
      <c r="Q19" s="22"/>
      <c r="R19" s="22"/>
      <c r="S19" s="40"/>
      <c r="T19" s="40"/>
      <c r="U19" s="17"/>
      <c r="V19" s="38"/>
      <c r="W19" s="76"/>
    </row>
    <row r="20" spans="1:23" s="5" customFormat="1" ht="15" customHeight="1">
      <c r="A20" s="74" t="s">
        <v>79</v>
      </c>
      <c r="B20" s="20"/>
      <c r="C20" s="9"/>
      <c r="D20" s="20"/>
      <c r="E20" s="9"/>
      <c r="F20" s="20"/>
      <c r="G20" s="20"/>
      <c r="H20" s="8"/>
      <c r="I20" s="20"/>
      <c r="J20" s="15"/>
      <c r="K20" s="12"/>
      <c r="L20" s="22"/>
      <c r="M20" s="22"/>
      <c r="N20" s="22"/>
      <c r="O20" s="39"/>
      <c r="P20" s="22"/>
      <c r="Q20" s="22"/>
      <c r="R20" s="22"/>
      <c r="S20" s="40"/>
      <c r="T20" s="40"/>
      <c r="U20" s="17"/>
      <c r="V20" s="38"/>
      <c r="W20" s="76"/>
    </row>
    <row r="21" spans="1:23" s="5" customFormat="1" ht="15" customHeight="1">
      <c r="A21" s="74" t="s">
        <v>6</v>
      </c>
      <c r="B21" s="20"/>
      <c r="C21" s="9"/>
      <c r="D21" s="20"/>
      <c r="E21" s="9"/>
      <c r="F21" s="20"/>
      <c r="G21" s="20"/>
      <c r="H21" s="8"/>
      <c r="I21" s="20"/>
      <c r="J21" s="15"/>
      <c r="K21" s="12"/>
      <c r="L21" s="22"/>
      <c r="M21" s="22"/>
      <c r="N21" s="22"/>
      <c r="O21" s="39"/>
      <c r="P21" s="22"/>
      <c r="Q21" s="22"/>
      <c r="R21" s="22"/>
      <c r="S21" s="40"/>
      <c r="T21" s="40"/>
      <c r="U21" s="17"/>
      <c r="V21" s="38"/>
      <c r="W21" s="76"/>
    </row>
    <row r="22" spans="1:23" s="5" customFormat="1" ht="15" customHeight="1">
      <c r="A22" s="79" t="s">
        <v>80</v>
      </c>
      <c r="B22" s="20"/>
      <c r="C22" s="9"/>
      <c r="D22" s="20"/>
      <c r="E22" s="9"/>
      <c r="F22" s="20"/>
      <c r="G22" s="20"/>
      <c r="H22" s="8"/>
      <c r="I22" s="20"/>
      <c r="J22" s="15"/>
      <c r="K22" s="12"/>
      <c r="L22" s="22"/>
      <c r="M22" s="22"/>
      <c r="N22" s="22"/>
      <c r="O22" s="39"/>
      <c r="P22" s="22"/>
      <c r="Q22" s="22"/>
      <c r="R22" s="22"/>
      <c r="S22" s="40"/>
      <c r="T22" s="40"/>
      <c r="U22" s="17"/>
      <c r="V22" s="38"/>
      <c r="W22" s="78"/>
    </row>
    <row r="23" spans="1:23" s="5" customFormat="1" ht="15" customHeight="1">
      <c r="A23" s="74" t="s">
        <v>81</v>
      </c>
      <c r="B23" s="20"/>
      <c r="C23" s="9"/>
      <c r="D23" s="20"/>
      <c r="E23" s="9"/>
      <c r="F23" s="20"/>
      <c r="G23" s="20"/>
      <c r="H23" s="8"/>
      <c r="I23" s="20"/>
      <c r="J23" s="15"/>
      <c r="K23" s="12"/>
      <c r="L23" s="22"/>
      <c r="M23" s="22"/>
      <c r="N23" s="22"/>
      <c r="O23" s="39"/>
      <c r="P23" s="22"/>
      <c r="Q23" s="22"/>
      <c r="R23" s="22"/>
      <c r="S23" s="40"/>
      <c r="T23" s="40"/>
      <c r="U23" s="17"/>
      <c r="V23" s="38"/>
      <c r="W23" s="78"/>
    </row>
    <row r="24" spans="1:23" s="5" customFormat="1" ht="15" customHeight="1">
      <c r="A24" s="79" t="s">
        <v>83</v>
      </c>
      <c r="B24" s="20"/>
      <c r="C24" s="9"/>
      <c r="D24" s="20"/>
      <c r="E24" s="9"/>
      <c r="F24" s="20"/>
      <c r="G24" s="20"/>
      <c r="H24" s="8"/>
      <c r="I24" s="20"/>
      <c r="J24" s="15"/>
      <c r="K24" s="12"/>
      <c r="L24" s="22"/>
      <c r="M24" s="22"/>
      <c r="N24" s="22"/>
      <c r="O24" s="39"/>
      <c r="P24" s="22"/>
      <c r="Q24" s="22"/>
      <c r="R24" s="22"/>
      <c r="S24" s="40"/>
      <c r="T24" s="40"/>
      <c r="U24" s="17"/>
      <c r="V24" s="38"/>
      <c r="W24" s="78"/>
    </row>
    <row r="25" spans="1:23" s="5" customFormat="1" ht="15" customHeight="1">
      <c r="A25" s="79" t="s">
        <v>82</v>
      </c>
      <c r="B25" s="20"/>
      <c r="C25" s="9"/>
      <c r="D25" s="20"/>
      <c r="E25" s="9"/>
      <c r="F25" s="20"/>
      <c r="G25" s="20"/>
      <c r="H25" s="8"/>
      <c r="I25" s="20"/>
      <c r="J25" s="15"/>
      <c r="K25" s="12"/>
      <c r="L25" s="22"/>
      <c r="M25" s="22"/>
      <c r="N25" s="22"/>
      <c r="O25" s="39"/>
      <c r="P25" s="22"/>
      <c r="Q25" s="22"/>
      <c r="R25" s="22"/>
      <c r="S25" s="40"/>
      <c r="T25" s="40"/>
      <c r="U25" s="17"/>
      <c r="V25" s="38"/>
      <c r="W25" s="78"/>
    </row>
    <row r="26" spans="1:23" s="5" customFormat="1" ht="15" customHeight="1">
      <c r="A26" s="75" t="s">
        <v>84</v>
      </c>
      <c r="B26" s="20"/>
      <c r="C26" s="9"/>
      <c r="D26" s="20"/>
      <c r="E26" s="9"/>
      <c r="F26" s="20"/>
      <c r="G26" s="20"/>
      <c r="H26" s="8"/>
      <c r="I26" s="20"/>
      <c r="J26" s="15"/>
      <c r="K26" s="12"/>
      <c r="L26" s="22"/>
      <c r="M26" s="22"/>
      <c r="N26" s="22"/>
      <c r="O26" s="39"/>
      <c r="P26" s="22"/>
      <c r="Q26" s="22"/>
      <c r="R26" s="22"/>
      <c r="S26" s="40"/>
      <c r="T26" s="40"/>
      <c r="U26" s="17"/>
      <c r="V26" s="38"/>
      <c r="W26" s="78"/>
    </row>
    <row r="27" spans="1:23" s="5" customFormat="1" ht="15.75" customHeight="1">
      <c r="A27" s="75" t="s">
        <v>10</v>
      </c>
      <c r="B27" s="20"/>
      <c r="C27" s="9"/>
      <c r="D27" s="20"/>
      <c r="E27" s="9"/>
      <c r="F27" s="20"/>
      <c r="G27" s="20"/>
      <c r="H27" s="8"/>
      <c r="I27" s="20"/>
      <c r="J27" s="15"/>
      <c r="K27" s="12"/>
      <c r="L27" s="22"/>
      <c r="M27" s="22"/>
      <c r="N27" s="22"/>
      <c r="O27" s="39"/>
      <c r="P27" s="22"/>
      <c r="Q27" s="22"/>
      <c r="R27" s="22"/>
      <c r="S27" s="40"/>
      <c r="T27" s="40"/>
      <c r="U27" s="17"/>
      <c r="V27" s="38"/>
      <c r="W27" s="78"/>
    </row>
    <row r="28" spans="1:23" s="5" customFormat="1" ht="15.75" customHeight="1">
      <c r="A28" s="80" t="s">
        <v>85</v>
      </c>
      <c r="B28" s="19"/>
      <c r="C28" s="7"/>
      <c r="D28" s="19"/>
      <c r="E28" s="7"/>
      <c r="F28" s="19"/>
      <c r="G28" s="19"/>
      <c r="H28" s="10"/>
      <c r="I28" s="19"/>
      <c r="J28" s="11"/>
      <c r="K28" s="6"/>
      <c r="L28" s="21"/>
      <c r="M28" s="21"/>
      <c r="N28" s="21"/>
      <c r="O28" s="41"/>
      <c r="P28" s="21"/>
      <c r="Q28" s="21"/>
      <c r="R28" s="21"/>
      <c r="S28" s="18"/>
      <c r="T28" s="18"/>
      <c r="U28" s="16"/>
      <c r="V28" s="38"/>
      <c r="W28" s="78"/>
    </row>
    <row r="29" spans="1:23" s="5" customFormat="1" ht="15.75" customHeight="1">
      <c r="A29" s="75" t="s">
        <v>11</v>
      </c>
      <c r="B29" s="20"/>
      <c r="C29" s="9"/>
      <c r="D29" s="20"/>
      <c r="E29" s="9"/>
      <c r="F29" s="20"/>
      <c r="G29" s="20"/>
      <c r="H29" s="8"/>
      <c r="I29" s="20"/>
      <c r="J29" s="15"/>
      <c r="K29" s="12"/>
      <c r="L29" s="22"/>
      <c r="M29" s="22"/>
      <c r="N29" s="22"/>
      <c r="O29" s="39"/>
      <c r="P29" s="22"/>
      <c r="Q29" s="22"/>
      <c r="R29" s="22"/>
      <c r="S29" s="40"/>
      <c r="T29" s="40"/>
      <c r="U29" s="17"/>
      <c r="V29" s="38"/>
      <c r="W29" s="78"/>
    </row>
    <row r="30" spans="1:23" s="5" customFormat="1" ht="16.5" customHeight="1">
      <c r="A30" s="42" t="s">
        <v>7</v>
      </c>
      <c r="B30" s="43">
        <f aca="true" t="shared" si="0" ref="B30:U30">SUM(B4:B29)</f>
        <v>0</v>
      </c>
      <c r="C30" s="44">
        <f t="shared" si="0"/>
        <v>0</v>
      </c>
      <c r="D30" s="43">
        <f t="shared" si="0"/>
        <v>0</v>
      </c>
      <c r="E30" s="44">
        <f t="shared" si="0"/>
        <v>7</v>
      </c>
      <c r="F30" s="43">
        <f t="shared" si="0"/>
        <v>0</v>
      </c>
      <c r="G30" s="43">
        <f t="shared" si="0"/>
        <v>0</v>
      </c>
      <c r="H30" s="45">
        <f t="shared" si="0"/>
        <v>0</v>
      </c>
      <c r="I30" s="43">
        <f t="shared" si="0"/>
        <v>0</v>
      </c>
      <c r="J30" s="46">
        <f t="shared" si="0"/>
        <v>10</v>
      </c>
      <c r="K30" s="47">
        <f t="shared" si="0"/>
        <v>0</v>
      </c>
      <c r="L30" s="48">
        <f t="shared" si="0"/>
        <v>4</v>
      </c>
      <c r="M30" s="43">
        <f t="shared" si="0"/>
        <v>0</v>
      </c>
      <c r="N30" s="43">
        <f t="shared" si="0"/>
        <v>4</v>
      </c>
      <c r="O30" s="49">
        <f t="shared" si="0"/>
        <v>0</v>
      </c>
      <c r="P30" s="43">
        <f t="shared" si="0"/>
        <v>0</v>
      </c>
      <c r="Q30" s="43">
        <f t="shared" si="0"/>
        <v>0</v>
      </c>
      <c r="R30" s="43">
        <f t="shared" si="0"/>
        <v>0</v>
      </c>
      <c r="S30" s="50">
        <f t="shared" si="0"/>
        <v>0</v>
      </c>
      <c r="T30" s="50">
        <f t="shared" si="0"/>
        <v>0</v>
      </c>
      <c r="U30" s="51">
        <f t="shared" si="0"/>
        <v>0</v>
      </c>
      <c r="V30" s="38"/>
      <c r="W30" s="38"/>
    </row>
    <row r="31" spans="1:23" ht="12.75">
      <c r="A31" s="23"/>
      <c r="B31" s="24"/>
      <c r="C31" s="24"/>
      <c r="D31" s="24"/>
      <c r="E31" s="24"/>
      <c r="F31" s="24"/>
      <c r="G31" s="24"/>
      <c r="H31" s="25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1"/>
      <c r="W31" s="1"/>
    </row>
    <row r="32" ht="12.75">
      <c r="H32" s="4"/>
    </row>
    <row r="33" spans="2:8" ht="12.75">
      <c r="B33" s="2"/>
      <c r="H33" s="4"/>
    </row>
    <row r="34" spans="1:21" ht="18.75">
      <c r="A34" s="3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8" spans="17:21" ht="12.75">
      <c r="Q38" s="84"/>
      <c r="R38" s="84"/>
      <c r="S38" s="13"/>
      <c r="T38" s="13"/>
      <c r="U38" s="13"/>
    </row>
  </sheetData>
  <mergeCells count="2">
    <mergeCell ref="Q38:R38"/>
    <mergeCell ref="B1:E1"/>
  </mergeCells>
  <printOptions gridLines="1" verticalCentered="1"/>
  <pageMargins left="0.3937007874015748" right="0.3937007874015748" top="0" bottom="0" header="0" footer="0.5118110236220472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tabColor indexed="53"/>
  </sheetPr>
  <dimension ref="A1:H34"/>
  <sheetViews>
    <sheetView tabSelected="1" zoomScale="145" zoomScaleNormal="145" workbookViewId="0" topLeftCell="A1">
      <selection activeCell="F7" sqref="F7"/>
    </sheetView>
  </sheetViews>
  <sheetFormatPr defaultColWidth="9.00390625" defaultRowHeight="12.75"/>
  <cols>
    <col min="1" max="1" width="7.00390625" style="0" customWidth="1"/>
    <col min="2" max="2" width="5.25390625" style="0" customWidth="1"/>
    <col min="3" max="3" width="35.625" style="0" customWidth="1"/>
    <col min="4" max="4" width="12.375" style="0" customWidth="1"/>
    <col min="5" max="5" width="7.00390625" style="0" customWidth="1"/>
    <col min="6" max="6" width="9.00390625" style="0" customWidth="1"/>
    <col min="7" max="7" width="8.875" style="0" customWidth="1"/>
    <col min="8" max="8" width="11.75390625" style="0" customWidth="1"/>
  </cols>
  <sheetData>
    <row r="1" spans="1:8" ht="25.5" customHeight="1">
      <c r="A1" s="52"/>
      <c r="B1" s="53" t="s">
        <v>29</v>
      </c>
      <c r="C1" s="52"/>
      <c r="D1" s="52"/>
      <c r="E1" s="52"/>
      <c r="F1" s="52"/>
      <c r="G1" s="52"/>
      <c r="H1" s="54"/>
    </row>
    <row r="2" spans="2:8" ht="14.25">
      <c r="B2" s="56" t="s">
        <v>30</v>
      </c>
      <c r="C2" s="71" t="str">
        <f>CONCATENATE("       "&amp;C3-41173)</f>
        <v>       252</v>
      </c>
      <c r="D2" s="55"/>
      <c r="F2" s="56" t="s">
        <v>31</v>
      </c>
      <c r="G2" s="5"/>
      <c r="H2" s="56"/>
    </row>
    <row r="3" spans="2:8" ht="14.25">
      <c r="B3" s="56" t="s">
        <v>32</v>
      </c>
      <c r="C3" s="72">
        <f ca="1">TODAY()</f>
        <v>41425</v>
      </c>
      <c r="D3" s="5"/>
      <c r="F3" s="56" t="s">
        <v>33</v>
      </c>
      <c r="G3" s="5"/>
      <c r="H3" s="68" t="str">
        <f>Заказ!F1</f>
        <v>Заказ</v>
      </c>
    </row>
    <row r="4" spans="1:8" ht="14.25">
      <c r="A4" s="57"/>
      <c r="B4" s="70" t="s">
        <v>34</v>
      </c>
      <c r="C4" s="91"/>
      <c r="D4" s="92"/>
      <c r="E4" s="92"/>
      <c r="F4" s="92"/>
      <c r="G4" s="92"/>
      <c r="H4" s="93"/>
    </row>
    <row r="5" spans="1:8" ht="15">
      <c r="A5" s="58" t="s">
        <v>35</v>
      </c>
      <c r="B5" s="94" t="s">
        <v>36</v>
      </c>
      <c r="C5" s="95"/>
      <c r="D5" s="95"/>
      <c r="E5" s="95"/>
      <c r="F5" s="95"/>
      <c r="G5" s="95"/>
      <c r="H5" s="95"/>
    </row>
    <row r="6" spans="1:8" ht="25.5">
      <c r="A6" s="59" t="s">
        <v>30</v>
      </c>
      <c r="B6" s="60" t="s">
        <v>37</v>
      </c>
      <c r="C6" s="60" t="s">
        <v>38</v>
      </c>
      <c r="D6" s="61" t="s">
        <v>39</v>
      </c>
      <c r="E6" s="61" t="s">
        <v>40</v>
      </c>
      <c r="F6" s="61" t="s">
        <v>41</v>
      </c>
      <c r="G6" s="60" t="s">
        <v>42</v>
      </c>
      <c r="H6" s="59" t="s">
        <v>43</v>
      </c>
    </row>
    <row r="7" spans="1:8" ht="12.75">
      <c r="A7" s="62">
        <f>MAX($A6:A$6)+1</f>
        <v>1</v>
      </c>
      <c r="B7" s="60"/>
      <c r="C7" s="62" t="s">
        <v>44</v>
      </c>
      <c r="D7" s="63">
        <v>0.013888888888888888</v>
      </c>
      <c r="E7" s="64" t="s">
        <v>90</v>
      </c>
      <c r="F7" s="65" t="e">
        <f>INDEX(Заказ!$B$4:$U$100,MATCH($C$4,Заказ!$A$4:$A$100,0),MATCH(C7,Заказ!$B$3:$U$3,0))</f>
        <v>#N/A</v>
      </c>
      <c r="G7" s="66">
        <v>2.8</v>
      </c>
      <c r="H7" s="73" t="e">
        <f aca="true" t="shared" si="0" ref="H7:H26">F7*G7</f>
        <v>#N/A</v>
      </c>
    </row>
    <row r="8" spans="1:8" ht="12.75">
      <c r="A8" s="62">
        <f>MAX($A$6:A7)+1</f>
        <v>2</v>
      </c>
      <c r="B8" s="62"/>
      <c r="C8" s="62" t="s">
        <v>46</v>
      </c>
      <c r="D8" s="63">
        <v>0.013888888888888888</v>
      </c>
      <c r="E8" s="64" t="s">
        <v>90</v>
      </c>
      <c r="F8" s="65" t="e">
        <f>INDEX(Заказ!$B$4:$U$100,MATCH($C$4,Заказ!$A$4:$A$100,0),MATCH(C8,Заказ!$B$3:$U$3,0))</f>
        <v>#N/A</v>
      </c>
      <c r="G8" s="66">
        <v>3.2</v>
      </c>
      <c r="H8" s="73" t="e">
        <f t="shared" si="0"/>
        <v>#N/A</v>
      </c>
    </row>
    <row r="9" spans="1:8" ht="12.75">
      <c r="A9" s="62">
        <f>MAX($A$6:A8)+1</f>
        <v>3</v>
      </c>
      <c r="B9" s="62"/>
      <c r="C9" s="62" t="s">
        <v>49</v>
      </c>
      <c r="D9" s="63">
        <v>0.25</v>
      </c>
      <c r="E9" s="64" t="s">
        <v>90</v>
      </c>
      <c r="F9" s="65" t="e">
        <f>INDEX(Заказ!$B$4:$U$100,MATCH($C$4,Заказ!$A$4:$A$100,0),MATCH(C9,Заказ!$B$3:$U$3,0))</f>
        <v>#N/A</v>
      </c>
      <c r="G9" s="66">
        <v>3.5</v>
      </c>
      <c r="H9" s="73" t="e">
        <f t="shared" si="0"/>
        <v>#N/A</v>
      </c>
    </row>
    <row r="10" spans="1:8" ht="12.75">
      <c r="A10" s="62">
        <f>MAX($A$6:A9)+1</f>
        <v>4</v>
      </c>
      <c r="B10" s="62"/>
      <c r="C10" s="62" t="s">
        <v>55</v>
      </c>
      <c r="D10" s="63">
        <v>0.2673611111111111</v>
      </c>
      <c r="E10" s="64" t="s">
        <v>90</v>
      </c>
      <c r="F10" s="65" t="e">
        <f>INDEX(Заказ!$B$4:$U$100,MATCH($C$4,Заказ!$A$4:$A$100,0),MATCH(C10,Заказ!$B$3:$U$3,0))</f>
        <v>#N/A</v>
      </c>
      <c r="G10" s="66">
        <v>3.8</v>
      </c>
      <c r="H10" s="73" t="e">
        <f t="shared" si="0"/>
        <v>#N/A</v>
      </c>
    </row>
    <row r="11" spans="1:8" ht="12.75">
      <c r="A11" s="62">
        <f>MAX($A$6:A10)+1</f>
        <v>5</v>
      </c>
      <c r="B11" s="62"/>
      <c r="C11" s="62" t="s">
        <v>50</v>
      </c>
      <c r="D11" s="63">
        <v>0.2743055555555555</v>
      </c>
      <c r="E11" s="64" t="s">
        <v>90</v>
      </c>
      <c r="F11" s="65" t="e">
        <f>INDEX(Заказ!$B$4:$U$100,MATCH($C$4,Заказ!$A$4:$A$100,0),MATCH(C11,Заказ!$B$3:$U$3,0))</f>
        <v>#N/A</v>
      </c>
      <c r="G11" s="66">
        <v>3.2</v>
      </c>
      <c r="H11" s="73" t="e">
        <f t="shared" si="0"/>
        <v>#N/A</v>
      </c>
    </row>
    <row r="12" spans="1:8" ht="12.75">
      <c r="A12" s="62">
        <f>MAX($A$6:A11)+1</f>
        <v>6</v>
      </c>
      <c r="B12" s="62"/>
      <c r="C12" s="62" t="s">
        <v>51</v>
      </c>
      <c r="D12" s="63">
        <v>0.28125</v>
      </c>
      <c r="E12" s="64" t="s">
        <v>90</v>
      </c>
      <c r="F12" s="65" t="e">
        <f>INDEX(Заказ!$B$4:$U$100,MATCH($C$4,Заказ!$A$4:$A$100,0),MATCH(C12,Заказ!$B$3:$U$3,0))</f>
        <v>#N/A</v>
      </c>
      <c r="G12" s="66">
        <v>3.9</v>
      </c>
      <c r="H12" s="73" t="e">
        <f t="shared" si="0"/>
        <v>#N/A</v>
      </c>
    </row>
    <row r="13" spans="1:8" ht="12.75">
      <c r="A13" s="62">
        <f>MAX($A$6:A12)+1</f>
        <v>7</v>
      </c>
      <c r="B13" s="62"/>
      <c r="C13" s="62" t="s">
        <v>54</v>
      </c>
      <c r="D13" s="63">
        <v>0.2673611111111111</v>
      </c>
      <c r="E13" s="64" t="s">
        <v>90</v>
      </c>
      <c r="F13" s="65" t="e">
        <f>INDEX(Заказ!$B$4:$U$100,MATCH($C$4,Заказ!$A$4:$A$100,0),MATCH(C13,Заказ!$B$3:$U$3,0))</f>
        <v>#N/A</v>
      </c>
      <c r="G13" s="66">
        <v>3.4</v>
      </c>
      <c r="H13" s="73" t="e">
        <f t="shared" si="0"/>
        <v>#N/A</v>
      </c>
    </row>
    <row r="14" spans="1:8" ht="12.75">
      <c r="A14" s="62">
        <f>MAX($A$6:A13)+1</f>
        <v>8</v>
      </c>
      <c r="B14" s="62"/>
      <c r="C14" s="62" t="s">
        <v>57</v>
      </c>
      <c r="D14" s="63">
        <v>0.22916666666666666</v>
      </c>
      <c r="E14" s="64" t="s">
        <v>90</v>
      </c>
      <c r="F14" s="65" t="e">
        <f>INDEX(Заказ!$B$4:$U$100,MATCH($C$4,Заказ!$A$4:$A$100,0),MATCH(C14,Заказ!$B$3:$U$3,0))</f>
        <v>#N/A</v>
      </c>
      <c r="G14" s="66">
        <v>4</v>
      </c>
      <c r="H14" s="73" t="e">
        <f t="shared" si="0"/>
        <v>#N/A</v>
      </c>
    </row>
    <row r="15" spans="1:8" ht="12.75">
      <c r="A15" s="62">
        <f>MAX($A$6:A14)+1</f>
        <v>9</v>
      </c>
      <c r="B15" s="62"/>
      <c r="C15" s="62" t="s">
        <v>62</v>
      </c>
      <c r="D15" s="63">
        <v>0.2222222222222222</v>
      </c>
      <c r="E15" s="64" t="s">
        <v>90</v>
      </c>
      <c r="F15" s="65" t="e">
        <f>INDEX(Заказ!$B$4:$U$100,MATCH($C$4,Заказ!$A$4:$A$100,0),MATCH(C15,Заказ!$B$3:$U$3,0))</f>
        <v>#N/A</v>
      </c>
      <c r="G15" s="66">
        <v>2.85</v>
      </c>
      <c r="H15" s="73" t="e">
        <f t="shared" si="0"/>
        <v>#N/A</v>
      </c>
    </row>
    <row r="16" spans="1:8" ht="12.75">
      <c r="A16" s="62">
        <f>MAX($A$6:A15)+1</f>
        <v>10</v>
      </c>
      <c r="B16" s="62"/>
      <c r="C16" s="62" t="s">
        <v>61</v>
      </c>
      <c r="D16" s="63">
        <v>0.3194444444444445</v>
      </c>
      <c r="E16" s="64" t="s">
        <v>90</v>
      </c>
      <c r="F16" s="65" t="e">
        <f>INDEX(Заказ!$B$4:$U$100,MATCH($C$4,Заказ!$A$4:$A$100,0),MATCH(C16,Заказ!$B$3:$U$3,0))</f>
        <v>#N/A</v>
      </c>
      <c r="G16" s="66">
        <v>3</v>
      </c>
      <c r="H16" s="73" t="e">
        <f t="shared" si="0"/>
        <v>#N/A</v>
      </c>
    </row>
    <row r="17" spans="1:8" ht="12.75">
      <c r="A17" s="62">
        <f>MAX($A$6:A16)+1</f>
        <v>11</v>
      </c>
      <c r="B17" s="62"/>
      <c r="C17" s="62" t="s">
        <v>52</v>
      </c>
      <c r="D17" s="63">
        <v>0.19444444444444445</v>
      </c>
      <c r="E17" s="64" t="s">
        <v>90</v>
      </c>
      <c r="F17" s="65" t="e">
        <f>INDEX(Заказ!$B$4:$U$100,MATCH($C$4,Заказ!$A$4:$A$100,0),MATCH(C17,Заказ!$B$3:$U$3,0))</f>
        <v>#N/A</v>
      </c>
      <c r="G17" s="66">
        <v>3.7</v>
      </c>
      <c r="H17" s="73" t="e">
        <f t="shared" si="0"/>
        <v>#N/A</v>
      </c>
    </row>
    <row r="18" spans="1:8" ht="12.75">
      <c r="A18" s="62">
        <f>MAX($A$6:A17)+1</f>
        <v>12</v>
      </c>
      <c r="B18" s="62"/>
      <c r="C18" s="62" t="s">
        <v>58</v>
      </c>
      <c r="D18" s="63">
        <v>0.13194444444444445</v>
      </c>
      <c r="E18" s="64" t="s">
        <v>90</v>
      </c>
      <c r="F18" s="65" t="e">
        <f>INDEX(Заказ!$B$4:$U$100,MATCH($C$4,Заказ!$A$4:$A$100,0),MATCH(C18,Заказ!$B$3:$U$3,0))</f>
        <v>#N/A</v>
      </c>
      <c r="G18" s="66">
        <v>2.3</v>
      </c>
      <c r="H18" s="73" t="e">
        <f t="shared" si="0"/>
        <v>#N/A</v>
      </c>
    </row>
    <row r="19" spans="1:8" ht="12.75">
      <c r="A19" s="62">
        <f>MAX($A$6:A18)+1</f>
        <v>13</v>
      </c>
      <c r="B19" s="62"/>
      <c r="C19" s="62" t="s">
        <v>60</v>
      </c>
      <c r="D19" s="63">
        <v>0.1111111111111111</v>
      </c>
      <c r="E19" s="64" t="s">
        <v>90</v>
      </c>
      <c r="F19" s="65" t="e">
        <f>INDEX(Заказ!$B$4:$U$100,MATCH($C$4,Заказ!$A$4:$A$100,0),MATCH(C19,Заказ!$B$3:$U$3,0))</f>
        <v>#N/A</v>
      </c>
      <c r="G19" s="66">
        <v>1.5</v>
      </c>
      <c r="H19" s="73" t="e">
        <f t="shared" si="0"/>
        <v>#N/A</v>
      </c>
    </row>
    <row r="20" spans="1:8" ht="12.75">
      <c r="A20" s="62">
        <f>MAX($A$6:A19)+1</f>
        <v>14</v>
      </c>
      <c r="B20" s="62"/>
      <c r="C20" s="62" t="s">
        <v>59</v>
      </c>
      <c r="D20" s="63">
        <v>0.17361111111111113</v>
      </c>
      <c r="E20" s="64" t="s">
        <v>90</v>
      </c>
      <c r="F20" s="65" t="e">
        <f>INDEX(Заказ!$B$4:$U$100,MATCH($C$4,Заказ!$A$4:$A$100,0),MATCH(C20,Заказ!$B$3:$U$3,0))</f>
        <v>#N/A</v>
      </c>
      <c r="G20" s="66">
        <v>5</v>
      </c>
      <c r="H20" s="73" t="e">
        <f t="shared" si="0"/>
        <v>#N/A</v>
      </c>
    </row>
    <row r="21" spans="1:8" ht="12.75">
      <c r="A21" s="62">
        <f>MAX($A$6:A20)+1</f>
        <v>15</v>
      </c>
      <c r="B21" s="62"/>
      <c r="C21" s="62" t="s">
        <v>68</v>
      </c>
      <c r="D21" s="63">
        <v>0.16319444444444445</v>
      </c>
      <c r="E21" s="64" t="s">
        <v>90</v>
      </c>
      <c r="F21" s="65" t="e">
        <f>INDEX(Заказ!$B$4:$U$100,MATCH($C$4,Заказ!$A$4:$A$100,0),MATCH(C21,Заказ!$B$3:$U$3,0))</f>
        <v>#N/A</v>
      </c>
      <c r="G21" s="66">
        <v>3.7</v>
      </c>
      <c r="H21" s="73" t="e">
        <f t="shared" si="0"/>
        <v>#N/A</v>
      </c>
    </row>
    <row r="22" spans="1:8" ht="12.75">
      <c r="A22" s="62">
        <f>MAX($A$6:A21)+1</f>
        <v>16</v>
      </c>
      <c r="B22" s="62"/>
      <c r="C22" s="62" t="s">
        <v>47</v>
      </c>
      <c r="D22" s="63">
        <v>0.11458333333333333</v>
      </c>
      <c r="E22" s="64" t="s">
        <v>90</v>
      </c>
      <c r="F22" s="65" t="e">
        <f>INDEX(Заказ!$B$4:$U$100,MATCH($C$4,Заказ!$A$4:$A$100,0),MATCH(C22,Заказ!$B$3:$U$3,0))</f>
        <v>#N/A</v>
      </c>
      <c r="G22" s="66">
        <v>1.5</v>
      </c>
      <c r="H22" s="73" t="e">
        <f t="shared" si="0"/>
        <v>#N/A</v>
      </c>
    </row>
    <row r="23" spans="1:8" ht="12.75">
      <c r="A23" s="62">
        <f>MAX($A$6:A22)+1</f>
        <v>17</v>
      </c>
      <c r="B23" s="62"/>
      <c r="C23" s="62" t="s">
        <v>48</v>
      </c>
      <c r="D23" s="63">
        <v>0.19444444444444445</v>
      </c>
      <c r="E23" s="64" t="s">
        <v>90</v>
      </c>
      <c r="F23" s="65" t="e">
        <f>INDEX(Заказ!$B$4:$U$100,MATCH($C$4,Заказ!$A$4:$A$100,0),MATCH(C23,Заказ!$B$3:$U$3,0))</f>
        <v>#N/A</v>
      </c>
      <c r="G23" s="66">
        <v>2</v>
      </c>
      <c r="H23" s="73" t="e">
        <f t="shared" si="0"/>
        <v>#N/A</v>
      </c>
    </row>
    <row r="24" spans="1:8" ht="12.75">
      <c r="A24" s="62">
        <f>MAX($A$6:A23)+1</f>
        <v>18</v>
      </c>
      <c r="B24" s="62"/>
      <c r="C24" s="62" t="s">
        <v>56</v>
      </c>
      <c r="D24" s="63">
        <v>0.2673611111111111</v>
      </c>
      <c r="E24" s="64" t="s">
        <v>90</v>
      </c>
      <c r="F24" s="65" t="e">
        <f>INDEX(Заказ!$B$4:$U$100,MATCH($C$4,Заказ!$A$4:$A$100,0),MATCH(C24,Заказ!$B$3:$U$3,0))</f>
        <v>#N/A</v>
      </c>
      <c r="G24" s="66">
        <v>3.55</v>
      </c>
      <c r="H24" s="73" t="e">
        <f t="shared" si="0"/>
        <v>#N/A</v>
      </c>
    </row>
    <row r="25" spans="1:8" ht="12.75">
      <c r="A25" s="62">
        <f>MAX($A$6:A24)+1</f>
        <v>19</v>
      </c>
      <c r="B25" s="62"/>
      <c r="C25" s="62" t="s">
        <v>45</v>
      </c>
      <c r="D25" s="63">
        <v>0.013888888888888888</v>
      </c>
      <c r="E25" s="64" t="s">
        <v>90</v>
      </c>
      <c r="F25" s="65" t="e">
        <f>INDEX(Заказ!$B$4:$U$100,MATCH($C$4,Заказ!$A$4:$A$100,0),MATCH(C25,Заказ!$B$3:$U$3,0))</f>
        <v>#N/A</v>
      </c>
      <c r="G25" s="66">
        <v>2.95</v>
      </c>
      <c r="H25" s="73" t="e">
        <f t="shared" si="0"/>
        <v>#N/A</v>
      </c>
    </row>
    <row r="26" spans="1:8" ht="12.75">
      <c r="A26" s="62">
        <f>MAX($A$6:A25)+1</f>
        <v>20</v>
      </c>
      <c r="B26" s="62"/>
      <c r="C26" s="62" t="s">
        <v>53</v>
      </c>
      <c r="D26" s="63">
        <v>0.2673611111111111</v>
      </c>
      <c r="E26" s="64" t="s">
        <v>90</v>
      </c>
      <c r="F26" s="65" t="e">
        <f>INDEX(Заказ!$B$4:$U$100,MATCH($C$4,Заказ!$A$4:$A$100,0),MATCH(C26,Заказ!$B$3:$U$3,0))</f>
        <v>#N/A</v>
      </c>
      <c r="G26" s="66">
        <v>2.85</v>
      </c>
      <c r="H26" s="73" t="e">
        <f t="shared" si="0"/>
        <v>#N/A</v>
      </c>
    </row>
    <row r="27" spans="1:8" ht="12.75">
      <c r="A27" s="68"/>
      <c r="B27" s="68"/>
      <c r="C27" s="68"/>
      <c r="D27" s="68"/>
      <c r="E27" s="68"/>
      <c r="F27" s="89" t="s">
        <v>63</v>
      </c>
      <c r="G27" s="90"/>
      <c r="H27" s="73" t="e">
        <f>SUM(H7:H26)</f>
        <v>#N/A</v>
      </c>
    </row>
    <row r="28" spans="1:8" ht="12.75">
      <c r="A28" s="68"/>
      <c r="B28" s="68"/>
      <c r="C28" s="68"/>
      <c r="D28" s="68"/>
      <c r="E28" s="68"/>
      <c r="F28" s="89" t="s">
        <v>64</v>
      </c>
      <c r="G28" s="90"/>
      <c r="H28" s="67" t="s">
        <v>65</v>
      </c>
    </row>
    <row r="29" spans="1:8" ht="12.75">
      <c r="A29" s="87" t="e">
        <f>CONCATENATE("РАЗОМ: "&amp;[1]!СУМАПРОПИСОМ(H29))</f>
        <v>#VALUE!</v>
      </c>
      <c r="B29" s="87"/>
      <c r="C29" s="87"/>
      <c r="D29" s="87"/>
      <c r="E29" s="88"/>
      <c r="F29" s="89" t="s">
        <v>66</v>
      </c>
      <c r="G29" s="90"/>
      <c r="H29" s="73" t="e">
        <f>H27</f>
        <v>#N/A</v>
      </c>
    </row>
    <row r="30" spans="1:8" ht="15">
      <c r="A30" s="5"/>
      <c r="B30" s="5"/>
      <c r="C30" s="5" t="str">
        <f>CONCATENATE("Дата виготовлення: "&amp;TEXT(C3,"ДД.ММ.ГГГГ")&amp;" р.")</f>
        <v>Дата виготовлення: 31.05.2013 р.</v>
      </c>
      <c r="D30" s="5" t="s">
        <v>67</v>
      </c>
      <c r="E30" s="5"/>
      <c r="F30" s="5"/>
      <c r="G30" s="5"/>
      <c r="H30" s="5"/>
    </row>
    <row r="32" spans="2:7" ht="12.75">
      <c r="B32" t="s">
        <v>87</v>
      </c>
      <c r="C32" s="82"/>
      <c r="D32" t="s">
        <v>88</v>
      </c>
      <c r="E32" s="82"/>
      <c r="F32" s="82"/>
      <c r="G32" s="82"/>
    </row>
    <row r="34" ht="12.75">
      <c r="C34" s="83" t="s">
        <v>89</v>
      </c>
    </row>
  </sheetData>
  <mergeCells count="6">
    <mergeCell ref="A29:E29"/>
    <mergeCell ref="F29:G29"/>
    <mergeCell ref="C4:H4"/>
    <mergeCell ref="B5:H5"/>
    <mergeCell ref="F27:G27"/>
    <mergeCell ref="F28:G28"/>
  </mergeCells>
  <printOptions/>
  <pageMargins left="0.75" right="0.75" top="1" bottom="1" header="0.5" footer="0.5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DrRoy</cp:lastModifiedBy>
  <cp:lastPrinted>2013-05-23T13:00:33Z</cp:lastPrinted>
  <dcterms:created xsi:type="dcterms:W3CDTF">2011-01-04T11:27:49Z</dcterms:created>
  <dcterms:modified xsi:type="dcterms:W3CDTF">2013-05-30T23:23:14Z</dcterms:modified>
  <cp:category/>
  <cp:version/>
  <cp:contentType/>
  <cp:contentStatus/>
</cp:coreProperties>
</file>