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45" windowWidth="20115" windowHeight="7995"/>
  </bookViews>
  <sheets>
    <sheet name="Лист1" sheetId="1" r:id="rId1"/>
    <sheet name="Лист2" sheetId="2" r:id="rId2"/>
  </sheets>
  <definedNames>
    <definedName name="_xlnm._FilterDatabase" localSheetId="1" hidden="1">Лист2!$B$7:$M$231</definedName>
  </definedNames>
  <calcPr calcId="125725"/>
</workbook>
</file>

<file path=xl/calcChain.xml><?xml version="1.0" encoding="utf-8"?>
<calcChain xmlns="http://schemas.openxmlformats.org/spreadsheetml/2006/main">
  <c r="A57" i="2"/>
  <c r="K11" i="1"/>
  <c r="K15"/>
  <c r="K18"/>
  <c r="K21"/>
  <c r="K24"/>
  <c r="K25"/>
  <c r="K26"/>
  <c r="K27"/>
  <c r="K28"/>
  <c r="K29"/>
  <c r="K30"/>
  <c r="K32"/>
  <c r="K33"/>
  <c r="K34"/>
  <c r="K36"/>
  <c r="K37"/>
  <c r="K38"/>
  <c r="K39"/>
  <c r="K40"/>
  <c r="K41"/>
  <c r="K42"/>
  <c r="K43"/>
  <c r="K48"/>
  <c r="K53"/>
  <c r="K54"/>
  <c r="K55"/>
  <c r="K56"/>
  <c r="B57"/>
  <c r="C57"/>
  <c r="D57"/>
  <c r="E57"/>
  <c r="F57"/>
  <c r="G57"/>
  <c r="H57"/>
  <c r="I57"/>
  <c r="J57"/>
  <c r="K59"/>
  <c r="K64"/>
  <c r="K66"/>
  <c r="K67"/>
  <c r="K68"/>
  <c r="K70"/>
  <c r="K72"/>
  <c r="K75"/>
  <c r="K76"/>
  <c r="K77"/>
  <c r="K79"/>
  <c r="K82"/>
  <c r="K83"/>
  <c r="K84"/>
  <c r="C7"/>
  <c r="D7"/>
  <c r="E7"/>
  <c r="F7"/>
  <c r="G7"/>
  <c r="H7"/>
  <c r="I7"/>
  <c r="J7"/>
  <c r="B7"/>
  <c r="H178" i="2"/>
  <c r="H164"/>
  <c r="H159"/>
  <c r="H111"/>
  <c r="H104"/>
  <c r="H96"/>
  <c r="H80"/>
  <c r="H5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1"/>
  <c r="H82"/>
  <c r="H83"/>
  <c r="H84"/>
  <c r="H85"/>
  <c r="H86"/>
  <c r="H87"/>
  <c r="H88"/>
  <c r="H89"/>
  <c r="H90"/>
  <c r="H91"/>
  <c r="H92"/>
  <c r="H93"/>
  <c r="H94"/>
  <c r="H95"/>
  <c r="H97"/>
  <c r="H98"/>
  <c r="H99"/>
  <c r="H100"/>
  <c r="H101"/>
  <c r="H102"/>
  <c r="H103"/>
  <c r="H105"/>
  <c r="H106"/>
  <c r="H107"/>
  <c r="H108"/>
  <c r="H109"/>
  <c r="H110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60"/>
  <c r="H161"/>
  <c r="H162"/>
  <c r="H163"/>
  <c r="H165"/>
  <c r="H166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8"/>
  <c r="N7" i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L7" s="1"/>
  <c r="BM7" s="1"/>
  <c r="BN7" s="1"/>
  <c r="BO7" s="1"/>
  <c r="BP7" s="1"/>
  <c r="BQ7" s="1"/>
  <c r="BR7" s="1"/>
  <c r="BS7" s="1"/>
  <c r="BT7" s="1"/>
  <c r="BU7" s="1"/>
  <c r="BV7" s="1"/>
  <c r="BW7" s="1"/>
  <c r="BX7" s="1"/>
  <c r="BY7" s="1"/>
  <c r="BZ7" s="1"/>
  <c r="CA7" s="1"/>
  <c r="CB7" s="1"/>
  <c r="CC7" s="1"/>
  <c r="CD7" s="1"/>
  <c r="CE7" s="1"/>
  <c r="CF7" s="1"/>
  <c r="CG7" s="1"/>
  <c r="CH7" s="1"/>
  <c r="CI7" s="1"/>
  <c r="CJ7" s="1"/>
  <c r="CK7" s="1"/>
  <c r="CL7" s="1"/>
  <c r="CM7" s="1"/>
  <c r="CN7" s="1"/>
  <c r="CO7" s="1"/>
  <c r="CP7" s="1"/>
  <c r="CQ7" s="1"/>
  <c r="CR7" s="1"/>
  <c r="CS7" s="1"/>
  <c r="CT7" s="1"/>
  <c r="CU7" s="1"/>
  <c r="CV7" s="1"/>
  <c r="CW7" s="1"/>
  <c r="CX7" s="1"/>
  <c r="CY7" s="1"/>
  <c r="CZ7" s="1"/>
  <c r="DA7" s="1"/>
  <c r="DB7" s="1"/>
  <c r="DC7" s="1"/>
  <c r="DD7" s="1"/>
  <c r="DE7" s="1"/>
  <c r="DF7" s="1"/>
  <c r="DG7" s="1"/>
  <c r="DH7" s="1"/>
  <c r="DI7" s="1"/>
  <c r="DJ7" s="1"/>
  <c r="DK7" s="1"/>
  <c r="DL7" s="1"/>
  <c r="DM7" s="1"/>
  <c r="DN7" s="1"/>
  <c r="DO7" s="1"/>
  <c r="DP7" s="1"/>
  <c r="DQ7" s="1"/>
  <c r="DR7" s="1"/>
  <c r="DS7" s="1"/>
  <c r="DT7" s="1"/>
  <c r="DU7" s="1"/>
  <c r="DV7" s="1"/>
  <c r="DW7" s="1"/>
  <c r="DX7" s="1"/>
  <c r="DY7" s="1"/>
  <c r="DZ7" s="1"/>
  <c r="EA7" s="1"/>
  <c r="EB7" s="1"/>
  <c r="EC7" s="1"/>
  <c r="ED7" s="1"/>
  <c r="EE7" s="1"/>
  <c r="EF7" s="1"/>
  <c r="EG7" s="1"/>
  <c r="EH7" s="1"/>
  <c r="EI7" s="1"/>
  <c r="EJ7" s="1"/>
  <c r="EK7" s="1"/>
  <c r="EL7" s="1"/>
  <c r="EM7" s="1"/>
  <c r="EN7" s="1"/>
  <c r="EO7" s="1"/>
  <c r="EP7" s="1"/>
  <c r="EQ7" s="1"/>
  <c r="ER7" s="1"/>
  <c r="ES7" s="1"/>
  <c r="ET7" s="1"/>
  <c r="EU7" s="1"/>
  <c r="EV7" s="1"/>
  <c r="EW7" s="1"/>
  <c r="EX7" s="1"/>
  <c r="EY7" s="1"/>
  <c r="EZ7" s="1"/>
  <c r="FA7" s="1"/>
  <c r="FB7" s="1"/>
  <c r="FC7" s="1"/>
  <c r="FD7" s="1"/>
  <c r="FE7" s="1"/>
  <c r="FF7" s="1"/>
  <c r="FG7" s="1"/>
  <c r="FH7" s="1"/>
  <c r="FI7" s="1"/>
  <c r="FJ7" s="1"/>
  <c r="FK7" s="1"/>
  <c r="FL7" s="1"/>
  <c r="FM7" s="1"/>
  <c r="FN7" s="1"/>
  <c r="FO7" s="1"/>
  <c r="FP7" s="1"/>
  <c r="FQ7" s="1"/>
  <c r="FR7" s="1"/>
  <c r="FS7" s="1"/>
  <c r="FT7" s="1"/>
  <c r="FU7" s="1"/>
  <c r="FV7" s="1"/>
  <c r="FW7" s="1"/>
  <c r="FX7" s="1"/>
  <c r="FY7" s="1"/>
  <c r="FZ7" s="1"/>
  <c r="GA7" s="1"/>
  <c r="GB7" s="1"/>
  <c r="GC7" s="1"/>
  <c r="GD7" s="1"/>
  <c r="GE7" s="1"/>
  <c r="GF7" s="1"/>
  <c r="GG7" s="1"/>
  <c r="GH7" s="1"/>
  <c r="GI7" s="1"/>
  <c r="GJ7" s="1"/>
  <c r="GK7" s="1"/>
  <c r="GL7" s="1"/>
  <c r="GM7" s="1"/>
  <c r="GN7" s="1"/>
  <c r="GO7" s="1"/>
  <c r="GP7" s="1"/>
  <c r="GQ7" s="1"/>
  <c r="GR7" s="1"/>
  <c r="GS7" s="1"/>
  <c r="GT7" s="1"/>
  <c r="GU7" s="1"/>
  <c r="GV7" s="1"/>
  <c r="GW7" s="1"/>
  <c r="GX7" s="1"/>
  <c r="GY7" s="1"/>
  <c r="GZ7" s="1"/>
  <c r="HA7" s="1"/>
  <c r="HB7" s="1"/>
  <c r="HC7" s="1"/>
  <c r="HD7" s="1"/>
  <c r="HE7" s="1"/>
  <c r="HF7" s="1"/>
  <c r="HG7" s="1"/>
  <c r="HH7" s="1"/>
  <c r="HI7" s="1"/>
  <c r="HJ7" s="1"/>
  <c r="HK7" s="1"/>
  <c r="HL7" s="1"/>
  <c r="HM7" s="1"/>
  <c r="HN7" s="1"/>
  <c r="HO7" s="1"/>
  <c r="HP7" s="1"/>
  <c r="HQ7" s="1"/>
  <c r="HR7" s="1"/>
  <c r="HS7" s="1"/>
  <c r="HT7" s="1"/>
  <c r="HU7" s="1"/>
  <c r="HV7" s="1"/>
  <c r="HW7" s="1"/>
  <c r="HX7" s="1"/>
  <c r="HY7" s="1"/>
  <c r="HZ7" s="1"/>
  <c r="IA7" s="1"/>
  <c r="IB7" s="1"/>
  <c r="IC7" s="1"/>
  <c r="ID7" s="1"/>
  <c r="IE7" s="1"/>
  <c r="IF7" s="1"/>
  <c r="IG7" s="1"/>
  <c r="IH7" s="1"/>
  <c r="II7" s="1"/>
  <c r="IJ7" s="1"/>
  <c r="IK7" s="1"/>
  <c r="IL7" s="1"/>
  <c r="IM7" s="1"/>
  <c r="IN7" s="1"/>
  <c r="IO7" s="1"/>
  <c r="IP7" s="1"/>
  <c r="IQ7" s="1"/>
  <c r="IR7" s="1"/>
  <c r="IS7" s="1"/>
  <c r="IT7" s="1"/>
  <c r="IU7" s="1"/>
  <c r="IV7" s="1"/>
  <c r="C4"/>
  <c r="C3" s="1"/>
  <c r="L7" i="2" s="1"/>
  <c r="L43" s="1"/>
  <c r="A43" s="1"/>
  <c r="L69"/>
  <c r="A87" i="1"/>
  <c r="A88"/>
  <c r="A89"/>
  <c r="L100" i="2" l="1"/>
  <c r="L204"/>
  <c r="L50"/>
  <c r="L19"/>
  <c r="L210"/>
  <c r="L165"/>
  <c r="A165" s="1"/>
  <c r="L147"/>
  <c r="L18"/>
  <c r="A18" s="1"/>
  <c r="L152"/>
  <c r="A152" s="1"/>
  <c r="L72"/>
  <c r="A72" s="1"/>
  <c r="L153"/>
  <c r="A153" s="1"/>
  <c r="L53"/>
  <c r="A53" s="1"/>
  <c r="L122"/>
  <c r="A122" s="1"/>
  <c r="L223"/>
  <c r="A223" s="1"/>
  <c r="L83"/>
  <c r="A83" s="1"/>
  <c r="L220"/>
  <c r="L116"/>
  <c r="A116" s="1"/>
  <c r="L20"/>
  <c r="L101"/>
  <c r="A101" s="1"/>
  <c r="L226"/>
  <c r="L62"/>
  <c r="L159"/>
  <c r="L9"/>
  <c r="L128"/>
  <c r="A128" s="1"/>
  <c r="L44"/>
  <c r="L125"/>
  <c r="L41"/>
  <c r="A41" s="1"/>
  <c r="L90"/>
  <c r="L199"/>
  <c r="L59"/>
  <c r="A59" s="1"/>
  <c r="L35"/>
  <c r="L67"/>
  <c r="A67" s="1"/>
  <c r="L95"/>
  <c r="A95" s="1"/>
  <c r="L103"/>
  <c r="L115"/>
  <c r="L127"/>
  <c r="A127" s="1"/>
  <c r="L135"/>
  <c r="A135" s="1"/>
  <c r="L143"/>
  <c r="A143" s="1"/>
  <c r="L163"/>
  <c r="A163" s="1"/>
  <c r="L171"/>
  <c r="A171" s="1"/>
  <c r="L191"/>
  <c r="L203"/>
  <c r="L219"/>
  <c r="L22"/>
  <c r="A22" s="1"/>
  <c r="L30"/>
  <c r="A30" s="1"/>
  <c r="L38"/>
  <c r="A38" s="1"/>
  <c r="L46"/>
  <c r="L58"/>
  <c r="A58" s="1"/>
  <c r="L78"/>
  <c r="L110"/>
  <c r="L150"/>
  <c r="A150" s="1"/>
  <c r="L158"/>
  <c r="A158" s="1"/>
  <c r="L166"/>
  <c r="A166" s="1"/>
  <c r="L174"/>
  <c r="L186"/>
  <c r="A186" s="1"/>
  <c r="L194"/>
  <c r="L206"/>
  <c r="L218"/>
  <c r="L57"/>
  <c r="L73"/>
  <c r="L97"/>
  <c r="A97" s="1"/>
  <c r="L105"/>
  <c r="A105" s="1"/>
  <c r="L113"/>
  <c r="L133"/>
  <c r="A133" s="1"/>
  <c r="L145"/>
  <c r="A145" s="1"/>
  <c r="L197"/>
  <c r="A197" s="1"/>
  <c r="L209"/>
  <c r="L221"/>
  <c r="L24"/>
  <c r="A24" s="1"/>
  <c r="L32"/>
  <c r="A32" s="1"/>
  <c r="L40"/>
  <c r="A40" s="1"/>
  <c r="L60"/>
  <c r="L88"/>
  <c r="L104"/>
  <c r="L132"/>
  <c r="A132" s="1"/>
  <c r="L140"/>
  <c r="L176"/>
  <c r="L200"/>
  <c r="A200" s="1"/>
  <c r="L212"/>
  <c r="A212" s="1"/>
  <c r="L224"/>
  <c r="L14"/>
  <c r="L27"/>
  <c r="A27" s="1"/>
  <c r="L55"/>
  <c r="A55" s="1"/>
  <c r="L107"/>
  <c r="A107" s="1"/>
  <c r="L123"/>
  <c r="A123" s="1"/>
  <c r="L183"/>
  <c r="A183" s="1"/>
  <c r="L215"/>
  <c r="L34"/>
  <c r="A34" s="1"/>
  <c r="L86"/>
  <c r="A86" s="1"/>
  <c r="L102"/>
  <c r="A102" s="1"/>
  <c r="L118"/>
  <c r="L130"/>
  <c r="A130" s="1"/>
  <c r="L142"/>
  <c r="A142" s="1"/>
  <c r="L154"/>
  <c r="A154" s="1"/>
  <c r="L178"/>
  <c r="L190"/>
  <c r="A190" s="1"/>
  <c r="L222"/>
  <c r="L37"/>
  <c r="A37" s="1"/>
  <c r="L49"/>
  <c r="L65"/>
  <c r="L81"/>
  <c r="A81" s="1"/>
  <c r="L109"/>
  <c r="A109" s="1"/>
  <c r="L121"/>
  <c r="A121" s="1"/>
  <c r="L149"/>
  <c r="L161"/>
  <c r="A161" s="1"/>
  <c r="L173"/>
  <c r="A173" s="1"/>
  <c r="L193"/>
  <c r="L213"/>
  <c r="A213" s="1"/>
  <c r="L229"/>
  <c r="L56"/>
  <c r="A56" s="1"/>
  <c r="L68"/>
  <c r="A68" s="1"/>
  <c r="L80"/>
  <c r="L96"/>
  <c r="L112"/>
  <c r="A112" s="1"/>
  <c r="L124"/>
  <c r="L136"/>
  <c r="A136" s="1"/>
  <c r="L148"/>
  <c r="A148" s="1"/>
  <c r="L160"/>
  <c r="A160" s="1"/>
  <c r="L172"/>
  <c r="A172" s="1"/>
  <c r="L188"/>
  <c r="A188" s="1"/>
  <c r="L216"/>
  <c r="L10"/>
  <c r="L17"/>
  <c r="A17" s="1"/>
  <c r="L23"/>
  <c r="A23" s="1"/>
  <c r="L39"/>
  <c r="A39" s="1"/>
  <c r="L51"/>
  <c r="L63"/>
  <c r="L79"/>
  <c r="A79" s="1"/>
  <c r="L91"/>
  <c r="A91" s="1"/>
  <c r="L119"/>
  <c r="L131"/>
  <c r="A131" s="1"/>
  <c r="L155"/>
  <c r="A155" s="1"/>
  <c r="L167"/>
  <c r="A167" s="1"/>
  <c r="L179"/>
  <c r="A179" s="1"/>
  <c r="L195"/>
  <c r="A195" s="1"/>
  <c r="L211"/>
  <c r="L227"/>
  <c r="L42"/>
  <c r="A42" s="1"/>
  <c r="L70"/>
  <c r="A70" s="1"/>
  <c r="L98"/>
  <c r="A98" s="1"/>
  <c r="L114"/>
  <c r="L138"/>
  <c r="A138" s="1"/>
  <c r="L162"/>
  <c r="A162" s="1"/>
  <c r="L202"/>
  <c r="A202" s="1"/>
  <c r="L25"/>
  <c r="A25" s="1"/>
  <c r="L45"/>
  <c r="A45" s="1"/>
  <c r="L61"/>
  <c r="L93"/>
  <c r="L169"/>
  <c r="A169" s="1"/>
  <c r="L181"/>
  <c r="A181" s="1"/>
  <c r="L205"/>
  <c r="L225"/>
  <c r="L28"/>
  <c r="A28" s="1"/>
  <c r="L52"/>
  <c r="L76"/>
  <c r="A76" s="1"/>
  <c r="L92"/>
  <c r="L120"/>
  <c r="A120" s="1"/>
  <c r="L156"/>
  <c r="A156" s="1"/>
  <c r="L168"/>
  <c r="L184"/>
  <c r="L8"/>
  <c r="A8" s="1"/>
  <c r="A230" s="1"/>
  <c r="L15"/>
  <c r="A15" s="1"/>
  <c r="L31"/>
  <c r="L47"/>
  <c r="L75"/>
  <c r="A75" s="1"/>
  <c r="L87"/>
  <c r="L99"/>
  <c r="A99" s="1"/>
  <c r="L111"/>
  <c r="L139"/>
  <c r="A139" s="1"/>
  <c r="L151"/>
  <c r="A151" s="1"/>
  <c r="L175"/>
  <c r="L187"/>
  <c r="L207"/>
  <c r="L54"/>
  <c r="A54" s="1"/>
  <c r="L66"/>
  <c r="A66" s="1"/>
  <c r="L82"/>
  <c r="A82" s="1"/>
  <c r="L94"/>
  <c r="L106"/>
  <c r="L126"/>
  <c r="A126" s="1"/>
  <c r="L146"/>
  <c r="L170"/>
  <c r="A170" s="1"/>
  <c r="L198"/>
  <c r="L214"/>
  <c r="A214" s="1"/>
  <c r="L21"/>
  <c r="A21" s="1"/>
  <c r="L33"/>
  <c r="A33" s="1"/>
  <c r="L77"/>
  <c r="A77" s="1"/>
  <c r="L89"/>
  <c r="L117"/>
  <c r="A117" s="1"/>
  <c r="L129"/>
  <c r="A129" s="1"/>
  <c r="L141"/>
  <c r="L157"/>
  <c r="A157" s="1"/>
  <c r="L177"/>
  <c r="A177" s="1"/>
  <c r="L189"/>
  <c r="A189" s="1"/>
  <c r="L201"/>
  <c r="L217"/>
  <c r="L36"/>
  <c r="A36" s="1"/>
  <c r="L48"/>
  <c r="A48" s="1"/>
  <c r="L64"/>
  <c r="A64" s="1"/>
  <c r="L108"/>
  <c r="A108" s="1"/>
  <c r="L144"/>
  <c r="A144" s="1"/>
  <c r="L164"/>
  <c r="A164" s="1"/>
  <c r="L180"/>
  <c r="L196"/>
  <c r="A196" s="1"/>
  <c r="L208"/>
  <c r="L228"/>
  <c r="A228" s="1"/>
  <c r="L13"/>
  <c r="L11"/>
  <c r="A11" s="1"/>
  <c r="L16"/>
  <c r="A16" s="1"/>
  <c r="K7" i="1"/>
  <c r="L12" i="2"/>
  <c r="L192"/>
  <c r="L84"/>
  <c r="A84" s="1"/>
  <c r="L185"/>
  <c r="A185" s="1"/>
  <c r="L137"/>
  <c r="L85"/>
  <c r="L29"/>
  <c r="A29" s="1"/>
  <c r="L182"/>
  <c r="A182" s="1"/>
  <c r="L134"/>
  <c r="A134" s="1"/>
  <c r="L74"/>
  <c r="L26"/>
  <c r="A26" s="1"/>
  <c r="L71"/>
  <c r="A229" a="1"/>
  <c r="A229" s="1"/>
  <c r="A9" l="1"/>
  <c r="A10" s="1"/>
  <c r="A12" s="1"/>
  <c r="A13" l="1"/>
  <c r="A14" s="1"/>
  <c r="A19" l="1"/>
  <c r="A20" l="1"/>
  <c r="A31" l="1"/>
  <c r="A35" l="1"/>
  <c r="A44" s="1"/>
  <c r="A46" s="1"/>
  <c r="A47" s="1"/>
  <c r="A49" s="1"/>
  <c r="A50" s="1"/>
  <c r="A51" s="1"/>
  <c r="A52" s="1"/>
  <c r="A60" s="1"/>
  <c r="A61" s="1"/>
  <c r="A62" s="1"/>
  <c r="A63" s="1"/>
  <c r="A65" s="1"/>
  <c r="A69" s="1"/>
  <c r="A71" s="1"/>
  <c r="A73" s="1"/>
  <c r="A74" s="1"/>
  <c r="A78" s="1"/>
  <c r="A80" s="1"/>
  <c r="A85" s="1"/>
  <c r="A87" s="1"/>
  <c r="A88" s="1"/>
  <c r="A89" s="1"/>
  <c r="A90" s="1"/>
  <c r="A92" s="1"/>
  <c r="A93" s="1"/>
  <c r="A94" s="1"/>
  <c r="A96" s="1"/>
  <c r="A100" s="1"/>
  <c r="A103" s="1"/>
  <c r="A104" s="1"/>
  <c r="A106" s="1"/>
  <c r="A110" s="1"/>
  <c r="A111" s="1"/>
  <c r="A113" s="1"/>
  <c r="A114" s="1"/>
  <c r="A115" s="1"/>
  <c r="A118" s="1"/>
  <c r="A119" s="1"/>
  <c r="A124" s="1"/>
  <c r="A125" s="1"/>
  <c r="A137" s="1"/>
  <c r="A140" s="1"/>
  <c r="A141" s="1"/>
  <c r="A146" s="1"/>
  <c r="A147" s="1"/>
  <c r="A149" s="1"/>
  <c r="A159" s="1"/>
  <c r="A168" s="1"/>
  <c r="A174" s="1"/>
  <c r="J8" i="1" l="1"/>
  <c r="H8"/>
  <c r="K8"/>
  <c r="C8"/>
  <c r="I8"/>
  <c r="B8"/>
  <c r="A9" s="1"/>
  <c r="D8"/>
  <c r="E8"/>
  <c r="F8"/>
  <c r="G8"/>
  <c r="A175" i="2"/>
  <c r="A176" s="1"/>
  <c r="A178" s="1"/>
  <c r="A180" s="1"/>
  <c r="A184" s="1"/>
  <c r="A187" s="1"/>
  <c r="A191" s="1"/>
  <c r="A192" s="1"/>
  <c r="A193" s="1"/>
  <c r="A194" s="1"/>
  <c r="A198" s="1"/>
  <c r="A199" s="1"/>
  <c r="A201" s="1"/>
  <c r="A203" s="1"/>
  <c r="A204" s="1"/>
  <c r="A205" s="1"/>
  <c r="A206" s="1"/>
  <c r="A207" s="1"/>
  <c r="A208" s="1"/>
  <c r="A209" s="1"/>
  <c r="A210" s="1"/>
  <c r="A211" s="1"/>
  <c r="A215" s="1"/>
  <c r="A216" s="1"/>
  <c r="A217" s="1"/>
  <c r="A218" s="1"/>
  <c r="A219" s="1"/>
  <c r="A220" s="1"/>
  <c r="A221" s="1"/>
  <c r="A222" s="1"/>
  <c r="A224" s="1"/>
  <c r="A225" s="1"/>
  <c r="A226" s="1"/>
  <c r="A227" s="1"/>
  <c r="D9" i="1" l="1"/>
  <c r="K9"/>
  <c r="F9"/>
  <c r="C9"/>
  <c r="G9"/>
  <c r="E9"/>
  <c r="B9"/>
  <c r="A10" s="1"/>
  <c r="I9"/>
  <c r="H9"/>
  <c r="J9"/>
  <c r="I10" l="1"/>
  <c r="E10"/>
  <c r="F10"/>
  <c r="B10"/>
  <c r="A11" s="1"/>
  <c r="D10"/>
  <c r="J10"/>
  <c r="G10"/>
  <c r="K10"/>
  <c r="C10"/>
  <c r="H10"/>
  <c r="C11" l="1"/>
  <c r="B11"/>
  <c r="A12" s="1"/>
  <c r="G11"/>
  <c r="J11"/>
  <c r="E11"/>
  <c r="H11"/>
  <c r="I11"/>
  <c r="D11"/>
  <c r="F11"/>
  <c r="C12" l="1"/>
  <c r="D12"/>
  <c r="I12"/>
  <c r="K12"/>
  <c r="J12"/>
  <c r="F12"/>
  <c r="B12"/>
  <c r="A13" s="1"/>
  <c r="E12"/>
  <c r="H12"/>
  <c r="G12"/>
  <c r="J13" l="1"/>
  <c r="H13"/>
  <c r="I13"/>
  <c r="G13"/>
  <c r="F13"/>
  <c r="C13"/>
  <c r="B13"/>
  <c r="A14" s="1"/>
  <c r="E13"/>
  <c r="D13"/>
  <c r="K13"/>
  <c r="D14" l="1"/>
  <c r="F14"/>
  <c r="C14"/>
  <c r="K14"/>
  <c r="J14"/>
  <c r="H14"/>
  <c r="I14"/>
  <c r="G14"/>
  <c r="B14"/>
  <c r="A15" s="1"/>
  <c r="E14"/>
  <c r="I15" l="1"/>
  <c r="J15"/>
  <c r="G15"/>
  <c r="H15"/>
  <c r="B15"/>
  <c r="A16" s="1"/>
  <c r="C15"/>
  <c r="D15"/>
  <c r="F15"/>
  <c r="E15"/>
  <c r="J16" l="1"/>
  <c r="G16"/>
  <c r="E16"/>
  <c r="C16"/>
  <c r="H16"/>
  <c r="I16"/>
  <c r="F16"/>
  <c r="K16"/>
  <c r="B16"/>
  <c r="A17" s="1"/>
  <c r="D16"/>
  <c r="C17" l="1"/>
  <c r="D17"/>
  <c r="J17"/>
  <c r="E17"/>
  <c r="F17"/>
  <c r="B17"/>
  <c r="A18" s="1"/>
  <c r="H17"/>
  <c r="K17"/>
  <c r="G17"/>
  <c r="I17"/>
  <c r="J18" l="1"/>
  <c r="B18"/>
  <c r="A19" s="1"/>
  <c r="D18"/>
  <c r="F18"/>
  <c r="E18"/>
  <c r="I18"/>
  <c r="H18"/>
  <c r="C18"/>
  <c r="G18"/>
  <c r="B19" l="1"/>
  <c r="A20" s="1"/>
  <c r="K19"/>
  <c r="H19"/>
  <c r="D19"/>
  <c r="C19"/>
  <c r="I19"/>
  <c r="E19"/>
  <c r="F19"/>
  <c r="G19"/>
  <c r="J19"/>
  <c r="K20" l="1"/>
  <c r="I20"/>
  <c r="J20"/>
  <c r="E20"/>
  <c r="D20"/>
  <c r="H20"/>
  <c r="G20"/>
  <c r="B20"/>
  <c r="A21" s="1"/>
  <c r="C20"/>
  <c r="F20"/>
  <c r="J21" l="1"/>
  <c r="F21"/>
  <c r="C21"/>
  <c r="H21"/>
  <c r="G21"/>
  <c r="B21"/>
  <c r="A22" s="1"/>
  <c r="E21"/>
  <c r="I21"/>
  <c r="D21"/>
  <c r="I22" l="1"/>
  <c r="B22"/>
  <c r="A23" s="1"/>
  <c r="J22"/>
  <c r="G22"/>
  <c r="K22"/>
  <c r="H22"/>
  <c r="F22"/>
  <c r="C22"/>
  <c r="E22"/>
  <c r="D22"/>
  <c r="C23" l="1"/>
  <c r="D23"/>
  <c r="F23"/>
  <c r="E23"/>
  <c r="J23"/>
  <c r="H23"/>
  <c r="B23"/>
  <c r="A24" s="1"/>
  <c r="I23"/>
  <c r="K23"/>
  <c r="G23"/>
  <c r="G24" l="1"/>
  <c r="F24"/>
  <c r="C24"/>
  <c r="J24"/>
  <c r="B24"/>
  <c r="A25" s="1"/>
  <c r="E24"/>
  <c r="H24"/>
  <c r="I24"/>
  <c r="D24"/>
  <c r="F25" l="1"/>
  <c r="B25"/>
  <c r="A26" s="1"/>
  <c r="G25"/>
  <c r="D25"/>
  <c r="E25"/>
  <c r="C25"/>
  <c r="J25"/>
  <c r="I25"/>
  <c r="H25"/>
  <c r="D26" l="1"/>
  <c r="C26"/>
  <c r="B26"/>
  <c r="A27" s="1"/>
  <c r="G26"/>
  <c r="I26"/>
  <c r="F26"/>
  <c r="E26"/>
  <c r="H26"/>
  <c r="J26"/>
  <c r="F27" l="1"/>
  <c r="J27"/>
  <c r="I27"/>
  <c r="G27"/>
  <c r="C27"/>
  <c r="D27"/>
  <c r="H27"/>
  <c r="E27"/>
  <c r="B27"/>
  <c r="A28" s="1"/>
  <c r="H28" l="1"/>
  <c r="J28"/>
  <c r="I28"/>
  <c r="E28"/>
  <c r="D28"/>
  <c r="G28"/>
  <c r="B28"/>
  <c r="A29" s="1"/>
  <c r="C28"/>
  <c r="F28"/>
  <c r="G29" l="1"/>
  <c r="B29"/>
  <c r="A30" s="1"/>
  <c r="E29"/>
  <c r="J29"/>
  <c r="H29"/>
  <c r="D29"/>
  <c r="C29"/>
  <c r="I29"/>
  <c r="F29"/>
  <c r="E30" l="1"/>
  <c r="D30"/>
  <c r="G30"/>
  <c r="I30"/>
  <c r="H30"/>
  <c r="J30"/>
  <c r="B30"/>
  <c r="A31" s="1"/>
  <c r="F30"/>
  <c r="C30"/>
  <c r="E31" l="1"/>
  <c r="D31"/>
  <c r="J31"/>
  <c r="I31"/>
  <c r="H31"/>
  <c r="C31"/>
  <c r="G31"/>
  <c r="F31"/>
  <c r="K31"/>
  <c r="B31"/>
  <c r="A32" s="1"/>
  <c r="G32" l="1"/>
  <c r="C32"/>
  <c r="E32"/>
  <c r="D32"/>
  <c r="H32"/>
  <c r="B32"/>
  <c r="A33" s="1"/>
  <c r="I32"/>
  <c r="J32"/>
  <c r="F32"/>
  <c r="J33" l="1"/>
  <c r="F33"/>
  <c r="E33"/>
  <c r="I33"/>
  <c r="H33"/>
  <c r="C33"/>
  <c r="G33"/>
  <c r="B33"/>
  <c r="A34" s="1"/>
  <c r="D33"/>
  <c r="H34" l="1"/>
  <c r="J34"/>
  <c r="G34"/>
  <c r="D34"/>
  <c r="B34"/>
  <c r="A35" s="1"/>
  <c r="E34"/>
  <c r="I34"/>
  <c r="F34"/>
  <c r="C34"/>
  <c r="B35" l="1"/>
  <c r="A36" s="1"/>
  <c r="J35"/>
  <c r="H35"/>
  <c r="G35"/>
  <c r="C35"/>
  <c r="K35"/>
  <c r="D35"/>
  <c r="I35"/>
  <c r="E35"/>
  <c r="F35"/>
  <c r="I36" l="1"/>
  <c r="G36"/>
  <c r="J36"/>
  <c r="F36"/>
  <c r="E36"/>
  <c r="C36"/>
  <c r="H36"/>
  <c r="D36"/>
  <c r="B36"/>
  <c r="A37" s="1"/>
  <c r="D37" l="1"/>
  <c r="I37"/>
  <c r="H37"/>
  <c r="E37"/>
  <c r="B37"/>
  <c r="A38" s="1"/>
  <c r="F37"/>
  <c r="G37"/>
  <c r="C37"/>
  <c r="J37"/>
  <c r="E38" l="1"/>
  <c r="I38"/>
  <c r="F38"/>
  <c r="G38"/>
  <c r="H38"/>
  <c r="C38"/>
  <c r="B38"/>
  <c r="A39" s="1"/>
  <c r="D38"/>
  <c r="J38"/>
  <c r="C39" l="1"/>
  <c r="G39"/>
  <c r="B39"/>
  <c r="A40" s="1"/>
  <c r="D39"/>
  <c r="J39"/>
  <c r="F39"/>
  <c r="H39"/>
  <c r="I39"/>
  <c r="E39"/>
  <c r="G40" l="1"/>
  <c r="D40"/>
  <c r="B40"/>
  <c r="A41" s="1"/>
  <c r="E40"/>
  <c r="H40"/>
  <c r="J40"/>
  <c r="F40"/>
  <c r="I40"/>
  <c r="C40"/>
  <c r="F41" l="1"/>
  <c r="D41"/>
  <c r="H41"/>
  <c r="C41"/>
  <c r="B41"/>
  <c r="A42" s="1"/>
  <c r="G41"/>
  <c r="I41"/>
  <c r="E41"/>
  <c r="J41"/>
  <c r="B42" l="1"/>
  <c r="A43" s="1"/>
  <c r="G42"/>
  <c r="J42"/>
  <c r="F42"/>
  <c r="E42"/>
  <c r="C42"/>
  <c r="I42"/>
  <c r="H42"/>
  <c r="D42"/>
  <c r="B43" l="1"/>
  <c r="A44" s="1"/>
  <c r="I43"/>
  <c r="J43"/>
  <c r="F43"/>
  <c r="C43"/>
  <c r="H43"/>
  <c r="D43"/>
  <c r="G43"/>
  <c r="E43"/>
  <c r="I44" l="1"/>
  <c r="F44"/>
  <c r="J44"/>
  <c r="B44"/>
  <c r="A45" s="1"/>
  <c r="C44"/>
  <c r="D44"/>
  <c r="H44"/>
  <c r="G44"/>
  <c r="K44"/>
  <c r="E44"/>
  <c r="G45" l="1"/>
  <c r="D45"/>
  <c r="F45"/>
  <c r="E45"/>
  <c r="C45"/>
  <c r="K45"/>
  <c r="J45"/>
  <c r="H45"/>
  <c r="I45"/>
  <c r="B45"/>
  <c r="A46" s="1"/>
  <c r="C46" l="1"/>
  <c r="E46"/>
  <c r="J46"/>
  <c r="H46"/>
  <c r="G46"/>
  <c r="K46"/>
  <c r="D46"/>
  <c r="I46"/>
  <c r="B46"/>
  <c r="A47" s="1"/>
  <c r="F46"/>
  <c r="I47" l="1"/>
  <c r="F47"/>
  <c r="D47"/>
  <c r="J47"/>
  <c r="G47"/>
  <c r="B47"/>
  <c r="A48" s="1"/>
  <c r="K47"/>
  <c r="E47"/>
  <c r="C47"/>
  <c r="H47"/>
  <c r="B48" l="1"/>
  <c r="A49" s="1"/>
  <c r="G48"/>
  <c r="J48"/>
  <c r="I48"/>
  <c r="F48"/>
  <c r="H48"/>
  <c r="E48"/>
  <c r="D48"/>
  <c r="C48"/>
  <c r="G49" l="1"/>
  <c r="J49"/>
  <c r="K49"/>
  <c r="D49"/>
  <c r="F49"/>
  <c r="H49"/>
  <c r="C49"/>
  <c r="E49"/>
  <c r="I49"/>
  <c r="B49"/>
  <c r="A50" s="1"/>
  <c r="I50" l="1"/>
  <c r="C50"/>
  <c r="H50"/>
  <c r="J50"/>
  <c r="K50"/>
  <c r="F50"/>
  <c r="E50"/>
  <c r="D50"/>
  <c r="G50"/>
  <c r="B50"/>
  <c r="A51" s="1"/>
  <c r="E51" l="1"/>
  <c r="G51"/>
  <c r="K51"/>
  <c r="D51"/>
  <c r="B51"/>
  <c r="A52" s="1"/>
  <c r="C51"/>
  <c r="I51"/>
  <c r="H51"/>
  <c r="F51"/>
  <c r="J51"/>
  <c r="K52" l="1"/>
  <c r="D52"/>
  <c r="F52"/>
  <c r="G52"/>
  <c r="E52"/>
  <c r="I52"/>
  <c r="H52"/>
  <c r="C52"/>
  <c r="B52"/>
  <c r="A53" s="1"/>
  <c r="J52"/>
  <c r="F53" l="1"/>
  <c r="B53"/>
  <c r="A54" s="1"/>
  <c r="J53"/>
  <c r="H53"/>
  <c r="G53"/>
  <c r="I53"/>
  <c r="D53"/>
  <c r="E53"/>
  <c r="C53"/>
  <c r="J54" l="1"/>
  <c r="D54"/>
  <c r="H54"/>
  <c r="I54"/>
  <c r="G54"/>
  <c r="F54"/>
  <c r="B54"/>
  <c r="A55" s="1"/>
  <c r="E54"/>
  <c r="C54"/>
  <c r="B55" l="1"/>
  <c r="A56" s="1"/>
  <c r="D55"/>
  <c r="C55"/>
  <c r="H55"/>
  <c r="I55"/>
  <c r="E55"/>
  <c r="J55"/>
  <c r="F55"/>
  <c r="G55"/>
  <c r="E56" l="1"/>
  <c r="D56"/>
  <c r="I56"/>
  <c r="C56"/>
  <c r="H56"/>
  <c r="B56"/>
  <c r="A57" s="1"/>
  <c r="F56"/>
  <c r="J56"/>
  <c r="G56"/>
  <c r="K57" l="1"/>
  <c r="A58"/>
  <c r="K58" l="1"/>
  <c r="E58"/>
  <c r="C58"/>
  <c r="H58"/>
  <c r="G58"/>
  <c r="D58"/>
  <c r="J58"/>
  <c r="B58"/>
  <c r="A59" s="1"/>
  <c r="I58"/>
  <c r="F58"/>
  <c r="I59" l="1"/>
  <c r="B59"/>
  <c r="A60" s="1"/>
  <c r="J59"/>
  <c r="G59"/>
  <c r="H59"/>
  <c r="D59"/>
  <c r="F59"/>
  <c r="E59"/>
  <c r="C59"/>
  <c r="H60" l="1"/>
  <c r="I60"/>
  <c r="C60"/>
  <c r="D60"/>
  <c r="F60"/>
  <c r="J60"/>
  <c r="K60"/>
  <c r="G60"/>
  <c r="E60"/>
  <c r="B60"/>
  <c r="A61" s="1"/>
  <c r="J61" l="1"/>
  <c r="G61"/>
  <c r="K61"/>
  <c r="E61"/>
  <c r="I61"/>
  <c r="C61"/>
  <c r="B61"/>
  <c r="A62" s="1"/>
  <c r="D61"/>
  <c r="F61"/>
  <c r="H61"/>
  <c r="H62" l="1"/>
  <c r="K62"/>
  <c r="I62"/>
  <c r="B62"/>
  <c r="A63" s="1"/>
  <c r="C62"/>
  <c r="J62"/>
  <c r="E62"/>
  <c r="G62"/>
  <c r="F62"/>
  <c r="D62"/>
  <c r="E63" l="1"/>
  <c r="B63"/>
  <c r="A64" s="1"/>
  <c r="D63"/>
  <c r="K63"/>
  <c r="I63"/>
  <c r="J63"/>
  <c r="H63"/>
  <c r="C63"/>
  <c r="F63"/>
  <c r="G63"/>
  <c r="E64" l="1"/>
  <c r="B64"/>
  <c r="A65" s="1"/>
  <c r="C64"/>
  <c r="F64"/>
  <c r="G64"/>
  <c r="I64"/>
  <c r="J64"/>
  <c r="H64"/>
  <c r="D64"/>
  <c r="D65" l="1"/>
  <c r="J65"/>
  <c r="F65"/>
  <c r="B65"/>
  <c r="A66" s="1"/>
  <c r="G65"/>
  <c r="C65"/>
  <c r="I65"/>
  <c r="E65"/>
  <c r="K65"/>
  <c r="H65"/>
  <c r="D66" l="1"/>
  <c r="B66"/>
  <c r="A67" s="1"/>
  <c r="H66"/>
  <c r="G66"/>
  <c r="E66"/>
  <c r="F66"/>
  <c r="J66"/>
  <c r="C66"/>
  <c r="I66"/>
  <c r="I67" l="1"/>
  <c r="B67"/>
  <c r="A68" s="1"/>
  <c r="D67"/>
  <c r="J67"/>
  <c r="H67"/>
  <c r="C67"/>
  <c r="F67"/>
  <c r="G67"/>
  <c r="E67"/>
  <c r="J68" l="1"/>
  <c r="F68"/>
  <c r="B68"/>
  <c r="A69" s="1"/>
  <c r="I68"/>
  <c r="H68"/>
  <c r="E68"/>
  <c r="G68"/>
  <c r="C68"/>
  <c r="D68"/>
  <c r="K69" l="1"/>
  <c r="F69"/>
  <c r="J69"/>
  <c r="G69"/>
  <c r="D69"/>
  <c r="I69"/>
  <c r="H69"/>
  <c r="B69"/>
  <c r="A70" s="1"/>
  <c r="E69"/>
  <c r="C69"/>
  <c r="F70" l="1"/>
  <c r="D70"/>
  <c r="C70"/>
  <c r="H70"/>
  <c r="E70"/>
  <c r="B70"/>
  <c r="A71" s="1"/>
  <c r="I70"/>
  <c r="J70"/>
  <c r="G70"/>
  <c r="F71" l="1"/>
  <c r="H71"/>
  <c r="I71"/>
  <c r="G71"/>
  <c r="D71"/>
  <c r="J71"/>
  <c r="C71"/>
  <c r="K71"/>
  <c r="B71"/>
  <c r="A72" s="1"/>
  <c r="E71"/>
  <c r="G72" l="1"/>
  <c r="F72"/>
  <c r="E72"/>
  <c r="D72"/>
  <c r="I72"/>
  <c r="J72"/>
  <c r="B72"/>
  <c r="A73" s="1"/>
  <c r="H72"/>
  <c r="C72"/>
  <c r="J73" l="1"/>
  <c r="E73"/>
  <c r="B73"/>
  <c r="A74" s="1"/>
  <c r="I73"/>
  <c r="K73"/>
  <c r="C73"/>
  <c r="H73"/>
  <c r="D73"/>
  <c r="G73"/>
  <c r="F73"/>
  <c r="C74" l="1"/>
  <c r="E74"/>
  <c r="I74"/>
  <c r="J74"/>
  <c r="F74"/>
  <c r="D74"/>
  <c r="K74"/>
  <c r="B74"/>
  <c r="A75" s="1"/>
  <c r="G74"/>
  <c r="H74"/>
  <c r="I75" l="1"/>
  <c r="G75"/>
  <c r="F75"/>
  <c r="E75"/>
  <c r="H75"/>
  <c r="C75"/>
  <c r="B75"/>
  <c r="A76" s="1"/>
  <c r="J75"/>
  <c r="D75"/>
  <c r="G76" l="1"/>
  <c r="D76"/>
  <c r="J76"/>
  <c r="C76"/>
  <c r="H76"/>
  <c r="I76"/>
  <c r="F76"/>
  <c r="B76"/>
  <c r="A77" s="1"/>
  <c r="E76"/>
  <c r="C77" l="1"/>
  <c r="G77"/>
  <c r="D77"/>
  <c r="I77"/>
  <c r="F77"/>
  <c r="E77"/>
  <c r="J77"/>
  <c r="B77"/>
  <c r="A78" s="1"/>
  <c r="H77"/>
  <c r="B78" l="1"/>
  <c r="A79" s="1"/>
  <c r="C78"/>
  <c r="K78"/>
  <c r="H78"/>
  <c r="F78"/>
  <c r="E78"/>
  <c r="G78"/>
  <c r="J78"/>
  <c r="D78"/>
  <c r="I78"/>
  <c r="H79" l="1"/>
  <c r="B79"/>
  <c r="A80" s="1"/>
  <c r="J79"/>
  <c r="C79"/>
  <c r="G79"/>
  <c r="D79"/>
  <c r="E79"/>
  <c r="I79"/>
  <c r="F79"/>
  <c r="H80" l="1"/>
  <c r="G80"/>
  <c r="B80"/>
  <c r="A81" s="1"/>
  <c r="K80"/>
  <c r="J80"/>
  <c r="E80"/>
  <c r="I80"/>
  <c r="D80"/>
  <c r="C80"/>
  <c r="F80"/>
  <c r="D81" l="1"/>
  <c r="K81"/>
  <c r="J81"/>
  <c r="C81"/>
  <c r="I81"/>
  <c r="E81"/>
  <c r="H81"/>
  <c r="G81"/>
  <c r="F81"/>
  <c r="B81"/>
  <c r="A82" s="1"/>
  <c r="E82" l="1"/>
  <c r="D82"/>
  <c r="J82"/>
  <c r="F82"/>
  <c r="H82"/>
  <c r="B82"/>
  <c r="A83" s="1"/>
  <c r="I82"/>
  <c r="C82"/>
  <c r="G82"/>
  <c r="F83" l="1"/>
  <c r="J83"/>
  <c r="C83"/>
  <c r="H83"/>
  <c r="B83"/>
  <c r="A84" s="1"/>
  <c r="I83"/>
  <c r="E83"/>
  <c r="G83"/>
  <c r="D83"/>
  <c r="E84" l="1"/>
  <c r="G84"/>
  <c r="B84"/>
  <c r="A85" s="1"/>
  <c r="H84"/>
  <c r="I84"/>
  <c r="F84"/>
  <c r="C84"/>
  <c r="J84"/>
  <c r="D84"/>
  <c r="B85" l="1"/>
  <c r="A86" s="1"/>
  <c r="G85"/>
  <c r="H85"/>
  <c r="C85"/>
  <c r="D85"/>
  <c r="K85"/>
  <c r="F85"/>
  <c r="I85"/>
  <c r="E85"/>
  <c r="J85"/>
</calcChain>
</file>

<file path=xl/sharedStrings.xml><?xml version="1.0" encoding="utf-8"?>
<sst xmlns="http://schemas.openxmlformats.org/spreadsheetml/2006/main" count="360" uniqueCount="266">
  <si>
    <t>№ пп</t>
  </si>
  <si>
    <t>периоды следования</t>
  </si>
  <si>
    <t>дата</t>
  </si>
  <si>
    <t>сегодня</t>
  </si>
  <si>
    <t>123.567</t>
  </si>
  <si>
    <t>1.34567</t>
  </si>
  <si>
    <t>парні</t>
  </si>
  <si>
    <t>непарні</t>
  </si>
  <si>
    <t xml:space="preserve">c </t>
  </si>
  <si>
    <t>до</t>
  </si>
  <si>
    <t>Номер поїзда</t>
  </si>
  <si>
    <t>Маршрут</t>
  </si>
  <si>
    <t>Час приб.</t>
  </si>
  <si>
    <t>Час вiдпр.</t>
  </si>
  <si>
    <t>Прибуття на кінцеву станцію</t>
  </si>
  <si>
    <t>244П</t>
  </si>
  <si>
    <t>Євпаторія Москва</t>
  </si>
  <si>
    <t>Євпаторія Москва Кур.</t>
  </si>
  <si>
    <t>Євпаторія С.петербург</t>
  </si>
  <si>
    <t>Євпаторія Харків</t>
  </si>
  <si>
    <t>Євпаторія Мінськ</t>
  </si>
  <si>
    <t>Євпаторія Котлас</t>
  </si>
  <si>
    <t>Євпаторія Кур. Архангельськ</t>
  </si>
  <si>
    <t>Іжевськ,казань Сімферополь</t>
  </si>
  <si>
    <t>Ім.тараса Шевченко Харків</t>
  </si>
  <si>
    <t>Інта Євпаторія</t>
  </si>
  <si>
    <t>Адлер Мінськ</t>
  </si>
  <si>
    <t>24С</t>
  </si>
  <si>
    <t>Адлер Москва</t>
  </si>
  <si>
    <t>Адлер Брест</t>
  </si>
  <si>
    <t>Анапа Мінськ</t>
  </si>
  <si>
    <t>Анапа Брест</t>
  </si>
  <si>
    <t>Архангельськ Євпаторія Кур.</t>
  </si>
  <si>
    <t>Астана Київ</t>
  </si>
  <si>
    <t>Астрахань,волгоград Одеса</t>
  </si>
  <si>
    <t>Бєлгород Харків</t>
  </si>
  <si>
    <t>Баку Харків</t>
  </si>
  <si>
    <t>Барановичі Маріуполь</t>
  </si>
  <si>
    <t>Барановичі Сімферополь</t>
  </si>
  <si>
    <t>70П</t>
  </si>
  <si>
    <t>Бердянськ Москва</t>
  </si>
  <si>
    <t>Бердянськ Москва Кур.</t>
  </si>
  <si>
    <t>Брест Адлер</t>
  </si>
  <si>
    <t>Брест Мінеральні Води</t>
  </si>
  <si>
    <t>Брест Анапа</t>
  </si>
  <si>
    <t>Вітебськ Маріуполь</t>
  </si>
  <si>
    <t>287Я</t>
  </si>
  <si>
    <t>Воркута Сімферополь</t>
  </si>
  <si>
    <t>Ворожба Харків</t>
  </si>
  <si>
    <t>Вороніж Сімферополь</t>
  </si>
  <si>
    <t>Дніпропетровськ Харків</t>
  </si>
  <si>
    <t>16П</t>
  </si>
  <si>
    <t>Дніпропетровськ Москва</t>
  </si>
  <si>
    <t>Донецк С.петербург</t>
  </si>
  <si>
    <t>Донецьк Москва</t>
  </si>
  <si>
    <t>Донецьк Харків</t>
  </si>
  <si>
    <t>Запоріжжя Харків</t>
  </si>
  <si>
    <t>Кіров,н.новгород Сімферополь</t>
  </si>
  <si>
    <t>Казань Сімферополь</t>
  </si>
  <si>
    <t>Керч Москва</t>
  </si>
  <si>
    <t>Керч С.петербург</t>
  </si>
  <si>
    <t>98П</t>
  </si>
  <si>
    <t>Київ Кустанай</t>
  </si>
  <si>
    <t>162К</t>
  </si>
  <si>
    <t>Київ Харків</t>
  </si>
  <si>
    <t>Київ Астана</t>
  </si>
  <si>
    <t>Київ Луганськ</t>
  </si>
  <si>
    <t>27С</t>
  </si>
  <si>
    <t>Кисловодськ Москва</t>
  </si>
  <si>
    <t>Кременчук Москва</t>
  </si>
  <si>
    <t>Кривий Ріг Москва Кур.</t>
  </si>
  <si>
    <t>Кустанай Київ</t>
  </si>
  <si>
    <t>Луганськ Харків</t>
  </si>
  <si>
    <t>Луганськ Київ</t>
  </si>
  <si>
    <t>Львів Харків</t>
  </si>
  <si>
    <t>Мінеральні Води Мінськ</t>
  </si>
  <si>
    <t>Мінеральні Води Брест</t>
  </si>
  <si>
    <t>Мінськ Мінеральні Води</t>
  </si>
  <si>
    <t>Мінськ Євпаторія</t>
  </si>
  <si>
    <t>Мінськ Анапа</t>
  </si>
  <si>
    <t>100Б</t>
  </si>
  <si>
    <t>Мінськ Сімферополь</t>
  </si>
  <si>
    <t>Мінськ Адлер</t>
  </si>
  <si>
    <t>384Д</t>
  </si>
  <si>
    <t>Маріуполь Барановичі</t>
  </si>
  <si>
    <t>Маріуполь Москва</t>
  </si>
  <si>
    <t>Маріуполь Вітебськ</t>
  </si>
  <si>
    <t>Маріуполь Харків</t>
  </si>
  <si>
    <t>187О</t>
  </si>
  <si>
    <t>Москва Феодосія</t>
  </si>
  <si>
    <t>Москва Євпаторія</t>
  </si>
  <si>
    <t>23С</t>
  </si>
  <si>
    <t>Москва Адлер</t>
  </si>
  <si>
    <t>69Ч</t>
  </si>
  <si>
    <t>Москва Бердянськ</t>
  </si>
  <si>
    <t>Москва Дніпропетровськ</t>
  </si>
  <si>
    <t>Москва Донецьк</t>
  </si>
  <si>
    <t>Москва Запоріжжя</t>
  </si>
  <si>
    <t>Москва Керч</t>
  </si>
  <si>
    <t>27М</t>
  </si>
  <si>
    <t>Москва Кисловодськ</t>
  </si>
  <si>
    <t>Москва Кременчук</t>
  </si>
  <si>
    <t>Москва Маріуполь</t>
  </si>
  <si>
    <t>91О</t>
  </si>
  <si>
    <t>Москва Полтава</t>
  </si>
  <si>
    <t>Москва Сімферополь</t>
  </si>
  <si>
    <t>Москва Харків</t>
  </si>
  <si>
    <t>Москва Кур. Бердянськ</t>
  </si>
  <si>
    <t>Москва Кур. Кривий Ріг</t>
  </si>
  <si>
    <t>Москва Кур. Феодосія</t>
  </si>
  <si>
    <t>Москва Кур. Євпаторія</t>
  </si>
  <si>
    <t>Москва Кур. Севастополь</t>
  </si>
  <si>
    <t>Москва Кур. Сімферополь</t>
  </si>
  <si>
    <t>17Й</t>
  </si>
  <si>
    <t>Мурманськ Сімферополь</t>
  </si>
  <si>
    <t>Нижній Тагіл Харків</t>
  </si>
  <si>
    <t>372О</t>
  </si>
  <si>
    <t>Одеса Уфа</t>
  </si>
  <si>
    <t>432Д</t>
  </si>
  <si>
    <t>Одеса Харків</t>
  </si>
  <si>
    <t>490Ш</t>
  </si>
  <si>
    <t>Одеса Челябінськ</t>
  </si>
  <si>
    <t>Одеса Саратов</t>
  </si>
  <si>
    <t>Одеса Волгоград,астрахань</t>
  </si>
  <si>
    <t>Перм Сімферополь</t>
  </si>
  <si>
    <t>92О</t>
  </si>
  <si>
    <t>Полтава Москва</t>
  </si>
  <si>
    <t>С.петербург Керч</t>
  </si>
  <si>
    <t>С.петербург Євпаторія</t>
  </si>
  <si>
    <t>С.петербург Донецк</t>
  </si>
  <si>
    <t>С.петербург Севастополь</t>
  </si>
  <si>
    <t>7А</t>
  </si>
  <si>
    <t>С.петербург Феодосія</t>
  </si>
  <si>
    <t>С.петербург Харків</t>
  </si>
  <si>
    <t>288П</t>
  </si>
  <si>
    <t>Сімферополь Воркута</t>
  </si>
  <si>
    <t>100П</t>
  </si>
  <si>
    <t>Сімферополь Мінськ</t>
  </si>
  <si>
    <t>Сімферополь Москва</t>
  </si>
  <si>
    <t>220П</t>
  </si>
  <si>
    <t>208П</t>
  </si>
  <si>
    <t>Сімферополь Москва Кур.</t>
  </si>
  <si>
    <t>230П</t>
  </si>
  <si>
    <t>240П</t>
  </si>
  <si>
    <t>Сімферополь Мурманськ</t>
  </si>
  <si>
    <t>Сімферополь Орел</t>
  </si>
  <si>
    <t>Сімферополь Перм</t>
  </si>
  <si>
    <t>Сімферополь Самара</t>
  </si>
  <si>
    <t>56П</t>
  </si>
  <si>
    <t>Сімферополь Суми</t>
  </si>
  <si>
    <t>410П</t>
  </si>
  <si>
    <t>Сімферополь Тамбов</t>
  </si>
  <si>
    <t>Сімферополь Харків</t>
  </si>
  <si>
    <t>Сімферополь Череповець</t>
  </si>
  <si>
    <t>Сімферополь Барановичі</t>
  </si>
  <si>
    <t>Сімферополь Брянськ,смоленськ</t>
  </si>
  <si>
    <t>Сімферополь Вороніж</t>
  </si>
  <si>
    <t>Сімферополь Казань,іжевськ</t>
  </si>
  <si>
    <t>Сімферополь Уфа</t>
  </si>
  <si>
    <t>Сімферополь Казань</t>
  </si>
  <si>
    <t>262П</t>
  </si>
  <si>
    <t>Сімферополь Н.новгород,кіров</t>
  </si>
  <si>
    <t>Самара Сімферополь</t>
  </si>
  <si>
    <t>Саратов Одеса</t>
  </si>
  <si>
    <t>234П</t>
  </si>
  <si>
    <t>Севастополь Москва Кур.</t>
  </si>
  <si>
    <t>8П</t>
  </si>
  <si>
    <t>Севастополь С.петербург</t>
  </si>
  <si>
    <t>270П</t>
  </si>
  <si>
    <t>Смоленськ,брянськ Сімферополь</t>
  </si>
  <si>
    <t>56О</t>
  </si>
  <si>
    <t>Суми Сімферополь</t>
  </si>
  <si>
    <t>Суми Феодосія</t>
  </si>
  <si>
    <t>Сумы Харьков</t>
  </si>
  <si>
    <t>Тамбов Сімферополь</t>
  </si>
  <si>
    <t>Ташкент Харків</t>
  </si>
  <si>
    <t>609О</t>
  </si>
  <si>
    <t>Тополі Харків</t>
  </si>
  <si>
    <t>371Й</t>
  </si>
  <si>
    <t>Уфа Одеса</t>
  </si>
  <si>
    <t>Уфа Сімферополь</t>
  </si>
  <si>
    <t>260Д</t>
  </si>
  <si>
    <t>Феодосія Суми</t>
  </si>
  <si>
    <t>188П</t>
  </si>
  <si>
    <t>Феодосія Москва</t>
  </si>
  <si>
    <t>Феодосія Москва Кур.</t>
  </si>
  <si>
    <t>276П</t>
  </si>
  <si>
    <t>Феодосія С.петербург</t>
  </si>
  <si>
    <t>246П</t>
  </si>
  <si>
    <t>Феодосія Харків</t>
  </si>
  <si>
    <t>Харків Луганськ</t>
  </si>
  <si>
    <t>Харків Донецьк</t>
  </si>
  <si>
    <t>327О</t>
  </si>
  <si>
    <t>Харків Нижній Тагіл</t>
  </si>
  <si>
    <t>Харків Євпаторія</t>
  </si>
  <si>
    <t>369О</t>
  </si>
  <si>
    <t>Харків Баку</t>
  </si>
  <si>
    <t>Харків Київ</t>
  </si>
  <si>
    <t>Харків Львів</t>
  </si>
  <si>
    <t>Харків Маріуполь</t>
  </si>
  <si>
    <t>Харків Москва</t>
  </si>
  <si>
    <t>431О</t>
  </si>
  <si>
    <t>Харків Одеса</t>
  </si>
  <si>
    <t>Харків С.петербург</t>
  </si>
  <si>
    <t>395О</t>
  </si>
  <si>
    <t>Харків Ташкент</t>
  </si>
  <si>
    <t>245О</t>
  </si>
  <si>
    <t>Харків Феодосія</t>
  </si>
  <si>
    <t>Харків Херсон</t>
  </si>
  <si>
    <t>Харків Ворожба</t>
  </si>
  <si>
    <t>Харків Дніпропетровськ</t>
  </si>
  <si>
    <t>Харків Сімферополь</t>
  </si>
  <si>
    <t>Харків Запоріжжя</t>
  </si>
  <si>
    <t>609Д</t>
  </si>
  <si>
    <t>Харків Куп'янськ</t>
  </si>
  <si>
    <t>Харків Севастополь</t>
  </si>
  <si>
    <t>Харків Ім.тараса Шевченко</t>
  </si>
  <si>
    <t>Харків Бєлгород</t>
  </si>
  <si>
    <t>Харків Суми</t>
  </si>
  <si>
    <t>Херсон Харків</t>
  </si>
  <si>
    <t>489У</t>
  </si>
  <si>
    <t>Челябінськ Одеса</t>
  </si>
  <si>
    <t>Череповець Сімферополь</t>
  </si>
  <si>
    <t>№</t>
  </si>
  <si>
    <t>10Д  ("Донбас")</t>
  </si>
  <si>
    <t>112 ("Слобожанщина")</t>
  </si>
  <si>
    <t>111 ("Слобожанщина")</t>
  </si>
  <si>
    <t>15 ("Приднепровье")</t>
  </si>
  <si>
    <t>155 ("Інтерсіті+")</t>
  </si>
  <si>
    <t>156 ("Інтерсіті+")</t>
  </si>
  <si>
    <t>157 ("Інтерсіті+")</t>
  </si>
  <si>
    <t>158 ("Інтерсіті+")</t>
  </si>
  <si>
    <t>161 ("Інтерсіті+")</t>
  </si>
  <si>
    <t>175 ("Інтерсіті+")</t>
  </si>
  <si>
    <t>176 ("Інтерсіті+")</t>
  </si>
  <si>
    <t>172 ("Інтерсіті+")</t>
  </si>
  <si>
    <t>171 ("Інтерсіті+")</t>
  </si>
  <si>
    <t>177 ("Дніпровські Зорі")</t>
  </si>
  <si>
    <t>178 ("Дніпровські Зорі")</t>
  </si>
  <si>
    <t>179 ("Харків"Янин")</t>
  </si>
  <si>
    <t>180 ("Харків"Янин")</t>
  </si>
  <si>
    <t>19Й ("Николай Конарев")</t>
  </si>
  <si>
    <t>20О ("Николай Конарев")</t>
  </si>
  <si>
    <t>30П ("Тургенев")</t>
  </si>
  <si>
    <t>29Я ("Тургенев")</t>
  </si>
  <si>
    <t>60Д ("Чайка")</t>
  </si>
  <si>
    <t>59О ("Чайка")</t>
  </si>
  <si>
    <t>64 ("Оберіг")</t>
  </si>
  <si>
    <t>63 ("Оберіг")</t>
  </si>
  <si>
    <t>67М (" Крим ")</t>
  </si>
  <si>
    <t>68П (" Крим ")</t>
  </si>
  <si>
    <t>82Д ("Харків")</t>
  </si>
  <si>
    <t>81П ("Харків")</t>
  </si>
  <si>
    <t>848 ("Гетьман Сагайдачный")</t>
  </si>
  <si>
    <t>847 ("Гетьман Сагайдачный")</t>
  </si>
  <si>
    <t>9М  ("Донбас")</t>
  </si>
  <si>
    <t>164К ("Інтерсіті+")</t>
  </si>
  <si>
    <t>163О ("Інтерсіті+")</t>
  </si>
  <si>
    <t>час стоянки</t>
  </si>
  <si>
    <t>.234567</t>
  </si>
  <si>
    <t>12345.7</t>
  </si>
  <si>
    <t>12..4567</t>
  </si>
  <si>
    <t>..3…..</t>
  </si>
  <si>
    <t>.. ..5..</t>
  </si>
  <si>
    <t>ЕСЛИ(ЕЧИСЛО(K8);МАКС($A$7:A7)+1)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</si>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</sst>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textRotation="255"/>
    </xf>
    <xf numFmtId="0" fontId="0" fillId="0" borderId="0" xfId="0" applyAlignment="1"/>
    <xf numFmtId="0" fontId="2" fillId="0" borderId="0" xfId="0" applyFont="1" applyAlignment="1"/>
    <xf numFmtId="2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textRotation="90"/>
    </xf>
    <xf numFmtId="20" fontId="0" fillId="0" borderId="1" xfId="0" applyNumberFormat="1" applyBorder="1" applyAlignment="1">
      <alignment horizontal="center" vertical="center" textRotation="90"/>
    </xf>
    <xf numFmtId="0" fontId="1" fillId="0" borderId="0" xfId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2">
    <dxf>
      <fill>
        <gradientFill degree="270">
          <stop position="0">
            <color rgb="FFFFFF00"/>
          </stop>
          <stop position="1">
            <color theme="3" tint="0.40000610370189521"/>
          </stop>
        </gradientFill>
      </fill>
      <border>
        <top style="thin">
          <color indexed="64"/>
        </top>
        <bottom style="thin">
          <color indexed="64"/>
        </bottom>
      </border>
    </dxf>
    <dxf>
      <fill>
        <patternFill>
          <bgColor rgb="FF00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IV89"/>
  <sheetViews>
    <sheetView tabSelected="1" zoomScale="85" zoomScaleNormal="85" workbookViewId="0">
      <pane ySplit="2340" topLeftCell="A82" activePane="bottomLeft"/>
      <selection activeCell="B1" sqref="B1:K65536"/>
      <selection pane="bottomLeft" activeCell="A90" sqref="A90:XFD660"/>
    </sheetView>
  </sheetViews>
  <sheetFormatPr defaultColWidth="2.28515625" defaultRowHeight="15"/>
  <cols>
    <col min="1" max="1" width="5.140625" style="1" customWidth="1"/>
    <col min="2" max="2" width="15" style="14" customWidth="1"/>
    <col min="3" max="3" width="14.5703125" style="14" customWidth="1"/>
    <col min="4" max="4" width="10" style="22" customWidth="1"/>
    <col min="5" max="5" width="10.7109375" style="22" bestFit="1" customWidth="1"/>
    <col min="6" max="6" width="10.140625" style="22" customWidth="1"/>
    <col min="7" max="7" width="12" style="22" customWidth="1"/>
    <col min="8" max="8" width="12.5703125" style="22" customWidth="1"/>
    <col min="9" max="9" width="12.7109375" style="22" customWidth="1"/>
    <col min="10" max="10" width="13.5703125" style="22" customWidth="1"/>
    <col min="11" max="11" width="10.28515625" style="22" customWidth="1"/>
    <col min="12" max="12" width="2.28515625" style="1" customWidth="1"/>
    <col min="13" max="16384" width="2.28515625" style="2"/>
  </cols>
  <sheetData>
    <row r="3" spans="1:256">
      <c r="B3" s="14" t="s">
        <v>2</v>
      </c>
      <c r="C3" s="13">
        <f ca="1">C4+D3</f>
        <v>41448.842628935185</v>
      </c>
      <c r="D3" s="22">
        <v>18</v>
      </c>
      <c r="F3" s="23">
        <v>3.472222222222222E-3</v>
      </c>
    </row>
    <row r="4" spans="1:256">
      <c r="B4" s="14" t="s">
        <v>3</v>
      </c>
      <c r="C4" s="13">
        <f ca="1">NOW()</f>
        <v>41430.842628935185</v>
      </c>
    </row>
    <row r="7" spans="1:256" s="1" customFormat="1" ht="33.75" customHeight="1">
      <c r="A7" s="7" t="s">
        <v>0</v>
      </c>
      <c r="B7" s="24" t="str">
        <f>Лист2!C7</f>
        <v>Номер поїзда</v>
      </c>
      <c r="C7" s="24" t="str">
        <f>Лист2!D7</f>
        <v>Маршрут</v>
      </c>
      <c r="D7" s="24" t="str">
        <f>Лист2!E7</f>
        <v>Час приб.</v>
      </c>
      <c r="E7" s="24" t="str">
        <f>Лист2!F7</f>
        <v>Час вiдпр.</v>
      </c>
      <c r="F7" s="24" t="str">
        <f>Лист2!G7</f>
        <v>Прибуття на кінцеву станцію</v>
      </c>
      <c r="G7" s="24" t="str">
        <f>Лист2!H7</f>
        <v>час стоянки</v>
      </c>
      <c r="H7" s="24" t="str">
        <f>Лист2!I7</f>
        <v xml:space="preserve">c </v>
      </c>
      <c r="I7" s="24" t="str">
        <f>Лист2!J7</f>
        <v>до</v>
      </c>
      <c r="J7" s="24" t="str">
        <f>Лист2!K7</f>
        <v>периоды следования</v>
      </c>
      <c r="K7" s="25">
        <f ca="1">Лист2!L7</f>
        <v>41448.842628935185</v>
      </c>
      <c r="L7" s="7"/>
      <c r="M7" s="8">
        <v>0</v>
      </c>
      <c r="N7" s="9">
        <f>M7+$F3</f>
        <v>3.472222222222222E-3</v>
      </c>
      <c r="O7" s="9">
        <f t="shared" ref="O7:BZ7" si="0">N7+$F3</f>
        <v>6.9444444444444441E-3</v>
      </c>
      <c r="P7" s="9">
        <f t="shared" si="0"/>
        <v>1.0416666666666666E-2</v>
      </c>
      <c r="Q7" s="9">
        <f t="shared" si="0"/>
        <v>1.3888888888888888E-2</v>
      </c>
      <c r="R7" s="9">
        <f t="shared" si="0"/>
        <v>1.7361111111111112E-2</v>
      </c>
      <c r="S7" s="9">
        <f t="shared" si="0"/>
        <v>2.0833333333333336E-2</v>
      </c>
      <c r="T7" s="9">
        <f t="shared" si="0"/>
        <v>2.4305555555555559E-2</v>
      </c>
      <c r="U7" s="9">
        <f t="shared" si="0"/>
        <v>2.7777777777777783E-2</v>
      </c>
      <c r="V7" s="9">
        <f t="shared" si="0"/>
        <v>3.1250000000000007E-2</v>
      </c>
      <c r="W7" s="9">
        <f t="shared" si="0"/>
        <v>3.4722222222222231E-2</v>
      </c>
      <c r="X7" s="9">
        <f t="shared" si="0"/>
        <v>3.8194444444444454E-2</v>
      </c>
      <c r="Y7" s="9">
        <f t="shared" si="0"/>
        <v>4.1666666666666678E-2</v>
      </c>
      <c r="Z7" s="9">
        <f t="shared" si="0"/>
        <v>4.5138888888888902E-2</v>
      </c>
      <c r="AA7" s="9">
        <f t="shared" si="0"/>
        <v>4.8611111111111126E-2</v>
      </c>
      <c r="AB7" s="9">
        <f t="shared" si="0"/>
        <v>5.208333333333335E-2</v>
      </c>
      <c r="AC7" s="9">
        <f t="shared" si="0"/>
        <v>5.5555555555555573E-2</v>
      </c>
      <c r="AD7" s="9">
        <f t="shared" si="0"/>
        <v>5.9027777777777797E-2</v>
      </c>
      <c r="AE7" s="9">
        <f t="shared" si="0"/>
        <v>6.2500000000000014E-2</v>
      </c>
      <c r="AF7" s="9">
        <f t="shared" si="0"/>
        <v>6.5972222222222238E-2</v>
      </c>
      <c r="AG7" s="9">
        <f t="shared" si="0"/>
        <v>6.9444444444444461E-2</v>
      </c>
      <c r="AH7" s="9">
        <f t="shared" si="0"/>
        <v>7.2916666666666685E-2</v>
      </c>
      <c r="AI7" s="9">
        <f t="shared" si="0"/>
        <v>7.6388888888888909E-2</v>
      </c>
      <c r="AJ7" s="9">
        <f t="shared" si="0"/>
        <v>7.9861111111111133E-2</v>
      </c>
      <c r="AK7" s="9">
        <f t="shared" si="0"/>
        <v>8.3333333333333356E-2</v>
      </c>
      <c r="AL7" s="9">
        <f t="shared" si="0"/>
        <v>8.680555555555558E-2</v>
      </c>
      <c r="AM7" s="9">
        <f t="shared" si="0"/>
        <v>9.0277777777777804E-2</v>
      </c>
      <c r="AN7" s="9">
        <f t="shared" si="0"/>
        <v>9.3750000000000028E-2</v>
      </c>
      <c r="AO7" s="9">
        <f t="shared" si="0"/>
        <v>9.7222222222222252E-2</v>
      </c>
      <c r="AP7" s="9">
        <f t="shared" si="0"/>
        <v>0.10069444444444448</v>
      </c>
      <c r="AQ7" s="9">
        <f t="shared" si="0"/>
        <v>0.1041666666666667</v>
      </c>
      <c r="AR7" s="9">
        <f t="shared" si="0"/>
        <v>0.10763888888888892</v>
      </c>
      <c r="AS7" s="9">
        <f t="shared" si="0"/>
        <v>0.11111111111111115</v>
      </c>
      <c r="AT7" s="9">
        <f t="shared" si="0"/>
        <v>0.11458333333333337</v>
      </c>
      <c r="AU7" s="9">
        <f t="shared" si="0"/>
        <v>0.11805555555555559</v>
      </c>
      <c r="AV7" s="9">
        <f t="shared" si="0"/>
        <v>0.12152777777777782</v>
      </c>
      <c r="AW7" s="9">
        <f t="shared" si="0"/>
        <v>0.12500000000000003</v>
      </c>
      <c r="AX7" s="9">
        <f t="shared" si="0"/>
        <v>0.12847222222222224</v>
      </c>
      <c r="AY7" s="9">
        <f t="shared" si="0"/>
        <v>0.13194444444444445</v>
      </c>
      <c r="AZ7" s="9">
        <f t="shared" si="0"/>
        <v>0.13541666666666666</v>
      </c>
      <c r="BA7" s="9">
        <f t="shared" si="0"/>
        <v>0.13888888888888887</v>
      </c>
      <c r="BB7" s="9">
        <f t="shared" si="0"/>
        <v>0.14236111111111108</v>
      </c>
      <c r="BC7" s="9">
        <f t="shared" si="0"/>
        <v>0.14583333333333329</v>
      </c>
      <c r="BD7" s="9">
        <f t="shared" si="0"/>
        <v>0.1493055555555555</v>
      </c>
      <c r="BE7" s="9">
        <f t="shared" si="0"/>
        <v>0.15277777777777771</v>
      </c>
      <c r="BF7" s="9">
        <f t="shared" si="0"/>
        <v>0.15624999999999992</v>
      </c>
      <c r="BG7" s="9">
        <f t="shared" si="0"/>
        <v>0.15972222222222213</v>
      </c>
      <c r="BH7" s="9">
        <f t="shared" si="0"/>
        <v>0.16319444444444434</v>
      </c>
      <c r="BI7" s="9">
        <f t="shared" si="0"/>
        <v>0.16666666666666655</v>
      </c>
      <c r="BJ7" s="9">
        <f t="shared" si="0"/>
        <v>0.17013888888888876</v>
      </c>
      <c r="BK7" s="9">
        <f t="shared" si="0"/>
        <v>0.17361111111111097</v>
      </c>
      <c r="BL7" s="9">
        <f t="shared" si="0"/>
        <v>0.17708333333333318</v>
      </c>
      <c r="BM7" s="9">
        <f t="shared" si="0"/>
        <v>0.18055555555555539</v>
      </c>
      <c r="BN7" s="9">
        <f t="shared" si="0"/>
        <v>0.1840277777777776</v>
      </c>
      <c r="BO7" s="9">
        <f t="shared" si="0"/>
        <v>0.18749999999999981</v>
      </c>
      <c r="BP7" s="9">
        <f t="shared" si="0"/>
        <v>0.19097222222222202</v>
      </c>
      <c r="BQ7" s="9">
        <f t="shared" si="0"/>
        <v>0.19444444444444423</v>
      </c>
      <c r="BR7" s="9">
        <f t="shared" si="0"/>
        <v>0.19791666666666644</v>
      </c>
      <c r="BS7" s="9">
        <f t="shared" si="0"/>
        <v>0.20138888888888865</v>
      </c>
      <c r="BT7" s="9">
        <f t="shared" si="0"/>
        <v>0.20486111111111086</v>
      </c>
      <c r="BU7" s="9">
        <f t="shared" si="0"/>
        <v>0.20833333333333307</v>
      </c>
      <c r="BV7" s="9">
        <f t="shared" si="0"/>
        <v>0.21180555555555527</v>
      </c>
      <c r="BW7" s="9">
        <f t="shared" si="0"/>
        <v>0.21527777777777748</v>
      </c>
      <c r="BX7" s="9">
        <f t="shared" si="0"/>
        <v>0.21874999999999969</v>
      </c>
      <c r="BY7" s="9">
        <f t="shared" si="0"/>
        <v>0.2222222222222219</v>
      </c>
      <c r="BZ7" s="9">
        <f t="shared" si="0"/>
        <v>0.22569444444444411</v>
      </c>
      <c r="CA7" s="9">
        <f t="shared" ref="CA7:EL7" si="1">BZ7+$F3</f>
        <v>0.22916666666666632</v>
      </c>
      <c r="CB7" s="9">
        <f t="shared" si="1"/>
        <v>0.23263888888888853</v>
      </c>
      <c r="CC7" s="9">
        <f t="shared" si="1"/>
        <v>0.23611111111111074</v>
      </c>
      <c r="CD7" s="9">
        <f t="shared" si="1"/>
        <v>0.23958333333333295</v>
      </c>
      <c r="CE7" s="9">
        <f t="shared" si="1"/>
        <v>0.24305555555555516</v>
      </c>
      <c r="CF7" s="9">
        <f t="shared" si="1"/>
        <v>0.24652777777777737</v>
      </c>
      <c r="CG7" s="9">
        <f t="shared" si="1"/>
        <v>0.24999999999999958</v>
      </c>
      <c r="CH7" s="9">
        <f t="shared" si="1"/>
        <v>0.25347222222222182</v>
      </c>
      <c r="CI7" s="9">
        <f t="shared" si="1"/>
        <v>0.25694444444444403</v>
      </c>
      <c r="CJ7" s="9">
        <f t="shared" si="1"/>
        <v>0.26041666666666624</v>
      </c>
      <c r="CK7" s="9">
        <f t="shared" si="1"/>
        <v>0.26388888888888845</v>
      </c>
      <c r="CL7" s="9">
        <f t="shared" si="1"/>
        <v>0.26736111111111066</v>
      </c>
      <c r="CM7" s="9">
        <f t="shared" si="1"/>
        <v>0.27083333333333287</v>
      </c>
      <c r="CN7" s="9">
        <f t="shared" si="1"/>
        <v>0.27430555555555508</v>
      </c>
      <c r="CO7" s="9">
        <f t="shared" si="1"/>
        <v>0.27777777777777729</v>
      </c>
      <c r="CP7" s="9">
        <f t="shared" si="1"/>
        <v>0.2812499999999995</v>
      </c>
      <c r="CQ7" s="9">
        <f t="shared" si="1"/>
        <v>0.28472222222222171</v>
      </c>
      <c r="CR7" s="9">
        <f t="shared" si="1"/>
        <v>0.28819444444444392</v>
      </c>
      <c r="CS7" s="9">
        <f t="shared" si="1"/>
        <v>0.29166666666666613</v>
      </c>
      <c r="CT7" s="9">
        <f t="shared" si="1"/>
        <v>0.29513888888888834</v>
      </c>
      <c r="CU7" s="9">
        <f t="shared" si="1"/>
        <v>0.29861111111111055</v>
      </c>
      <c r="CV7" s="9">
        <f t="shared" si="1"/>
        <v>0.30208333333333276</v>
      </c>
      <c r="CW7" s="9">
        <f t="shared" si="1"/>
        <v>0.30555555555555497</v>
      </c>
      <c r="CX7" s="9">
        <f t="shared" si="1"/>
        <v>0.30902777777777718</v>
      </c>
      <c r="CY7" s="9">
        <f t="shared" si="1"/>
        <v>0.31249999999999939</v>
      </c>
      <c r="CZ7" s="9">
        <f t="shared" si="1"/>
        <v>0.3159722222222216</v>
      </c>
      <c r="DA7" s="9">
        <f t="shared" si="1"/>
        <v>0.31944444444444381</v>
      </c>
      <c r="DB7" s="9">
        <f t="shared" si="1"/>
        <v>0.32291666666666602</v>
      </c>
      <c r="DC7" s="9">
        <f t="shared" si="1"/>
        <v>0.32638888888888823</v>
      </c>
      <c r="DD7" s="9">
        <f t="shared" si="1"/>
        <v>0.32986111111111044</v>
      </c>
      <c r="DE7" s="9">
        <f t="shared" si="1"/>
        <v>0.33333333333333265</v>
      </c>
      <c r="DF7" s="9">
        <f t="shared" si="1"/>
        <v>0.33680555555555486</v>
      </c>
      <c r="DG7" s="9">
        <f t="shared" si="1"/>
        <v>0.34027777777777707</v>
      </c>
      <c r="DH7" s="9">
        <f t="shared" si="1"/>
        <v>0.34374999999999928</v>
      </c>
      <c r="DI7" s="9">
        <f t="shared" si="1"/>
        <v>0.34722222222222149</v>
      </c>
      <c r="DJ7" s="9">
        <f t="shared" si="1"/>
        <v>0.3506944444444437</v>
      </c>
      <c r="DK7" s="9">
        <f t="shared" si="1"/>
        <v>0.35416666666666591</v>
      </c>
      <c r="DL7" s="9">
        <f t="shared" si="1"/>
        <v>0.35763888888888812</v>
      </c>
      <c r="DM7" s="9">
        <f t="shared" si="1"/>
        <v>0.36111111111111033</v>
      </c>
      <c r="DN7" s="9">
        <f t="shared" si="1"/>
        <v>0.36458333333333254</v>
      </c>
      <c r="DO7" s="9">
        <f t="shared" si="1"/>
        <v>0.36805555555555475</v>
      </c>
      <c r="DP7" s="9">
        <f t="shared" si="1"/>
        <v>0.37152777777777696</v>
      </c>
      <c r="DQ7" s="9">
        <f t="shared" si="1"/>
        <v>0.37499999999999917</v>
      </c>
      <c r="DR7" s="9">
        <f t="shared" si="1"/>
        <v>0.37847222222222138</v>
      </c>
      <c r="DS7" s="9">
        <f t="shared" si="1"/>
        <v>0.38194444444444359</v>
      </c>
      <c r="DT7" s="9">
        <f t="shared" si="1"/>
        <v>0.3854166666666658</v>
      </c>
      <c r="DU7" s="9">
        <f t="shared" si="1"/>
        <v>0.38888888888888801</v>
      </c>
      <c r="DV7" s="9">
        <f t="shared" si="1"/>
        <v>0.39236111111111022</v>
      </c>
      <c r="DW7" s="9">
        <f t="shared" si="1"/>
        <v>0.39583333333333243</v>
      </c>
      <c r="DX7" s="9">
        <f t="shared" si="1"/>
        <v>0.39930555555555464</v>
      </c>
      <c r="DY7" s="9">
        <f t="shared" si="1"/>
        <v>0.40277777777777685</v>
      </c>
      <c r="DZ7" s="9">
        <f t="shared" si="1"/>
        <v>0.40624999999999906</v>
      </c>
      <c r="EA7" s="9">
        <f t="shared" si="1"/>
        <v>0.40972222222222127</v>
      </c>
      <c r="EB7" s="9">
        <f t="shared" si="1"/>
        <v>0.41319444444444348</v>
      </c>
      <c r="EC7" s="9">
        <f t="shared" si="1"/>
        <v>0.41666666666666569</v>
      </c>
      <c r="ED7" s="9">
        <f t="shared" si="1"/>
        <v>0.4201388888888879</v>
      </c>
      <c r="EE7" s="9">
        <f t="shared" si="1"/>
        <v>0.42361111111111011</v>
      </c>
      <c r="EF7" s="9">
        <f t="shared" si="1"/>
        <v>0.42708333333333232</v>
      </c>
      <c r="EG7" s="9">
        <f t="shared" si="1"/>
        <v>0.43055555555555453</v>
      </c>
      <c r="EH7" s="9">
        <f t="shared" si="1"/>
        <v>0.43402777777777674</v>
      </c>
      <c r="EI7" s="9">
        <f t="shared" si="1"/>
        <v>0.43749999999999895</v>
      </c>
      <c r="EJ7" s="9">
        <f t="shared" si="1"/>
        <v>0.44097222222222116</v>
      </c>
      <c r="EK7" s="9">
        <f t="shared" si="1"/>
        <v>0.44444444444444337</v>
      </c>
      <c r="EL7" s="9">
        <f t="shared" si="1"/>
        <v>0.44791666666666557</v>
      </c>
      <c r="EM7" s="9">
        <f t="shared" ref="EM7:GX7" si="2">EL7+$F3</f>
        <v>0.45138888888888778</v>
      </c>
      <c r="EN7" s="9">
        <f t="shared" si="2"/>
        <v>0.45486111111110999</v>
      </c>
      <c r="EO7" s="9">
        <f t="shared" si="2"/>
        <v>0.4583333333333322</v>
      </c>
      <c r="EP7" s="9">
        <f t="shared" si="2"/>
        <v>0.46180555555555441</v>
      </c>
      <c r="EQ7" s="9">
        <f t="shared" si="2"/>
        <v>0.46527777777777662</v>
      </c>
      <c r="ER7" s="9">
        <f t="shared" si="2"/>
        <v>0.46874999999999883</v>
      </c>
      <c r="ES7" s="9">
        <f t="shared" si="2"/>
        <v>0.47222222222222104</v>
      </c>
      <c r="ET7" s="9">
        <f t="shared" si="2"/>
        <v>0.47569444444444325</v>
      </c>
      <c r="EU7" s="9">
        <f t="shared" si="2"/>
        <v>0.47916666666666546</v>
      </c>
      <c r="EV7" s="9">
        <f t="shared" si="2"/>
        <v>0.48263888888888767</v>
      </c>
      <c r="EW7" s="9">
        <f t="shared" si="2"/>
        <v>0.48611111111110988</v>
      </c>
      <c r="EX7" s="9">
        <f t="shared" si="2"/>
        <v>0.48958333333333209</v>
      </c>
      <c r="EY7" s="9">
        <f t="shared" si="2"/>
        <v>0.4930555555555543</v>
      </c>
      <c r="EZ7" s="9">
        <f t="shared" si="2"/>
        <v>0.49652777777777651</v>
      </c>
      <c r="FA7" s="9">
        <f t="shared" si="2"/>
        <v>0.49999999999999872</v>
      </c>
      <c r="FB7" s="9">
        <f t="shared" si="2"/>
        <v>0.50347222222222099</v>
      </c>
      <c r="FC7" s="9">
        <f t="shared" si="2"/>
        <v>0.5069444444444432</v>
      </c>
      <c r="FD7" s="9">
        <f t="shared" si="2"/>
        <v>0.51041666666666541</v>
      </c>
      <c r="FE7" s="9">
        <f t="shared" si="2"/>
        <v>0.51388888888888762</v>
      </c>
      <c r="FF7" s="9">
        <f t="shared" si="2"/>
        <v>0.51736111111110983</v>
      </c>
      <c r="FG7" s="9">
        <f t="shared" si="2"/>
        <v>0.52083333333333204</v>
      </c>
      <c r="FH7" s="9">
        <f t="shared" si="2"/>
        <v>0.52430555555555425</v>
      </c>
      <c r="FI7" s="9">
        <f t="shared" si="2"/>
        <v>0.52777777777777646</v>
      </c>
      <c r="FJ7" s="9">
        <f t="shared" si="2"/>
        <v>0.53124999999999867</v>
      </c>
      <c r="FK7" s="9">
        <f t="shared" si="2"/>
        <v>0.53472222222222088</v>
      </c>
      <c r="FL7" s="9">
        <f t="shared" si="2"/>
        <v>0.53819444444444309</v>
      </c>
      <c r="FM7" s="9">
        <f t="shared" si="2"/>
        <v>0.5416666666666653</v>
      </c>
      <c r="FN7" s="9">
        <f t="shared" si="2"/>
        <v>0.54513888888888751</v>
      </c>
      <c r="FO7" s="9">
        <f t="shared" si="2"/>
        <v>0.54861111111110972</v>
      </c>
      <c r="FP7" s="9">
        <f t="shared" si="2"/>
        <v>0.55208333333333193</v>
      </c>
      <c r="FQ7" s="9">
        <f t="shared" si="2"/>
        <v>0.55555555555555414</v>
      </c>
      <c r="FR7" s="9">
        <f t="shared" si="2"/>
        <v>0.55902777777777635</v>
      </c>
      <c r="FS7" s="9">
        <f t="shared" si="2"/>
        <v>0.56249999999999856</v>
      </c>
      <c r="FT7" s="9">
        <f t="shared" si="2"/>
        <v>0.56597222222222077</v>
      </c>
      <c r="FU7" s="9">
        <f t="shared" si="2"/>
        <v>0.56944444444444298</v>
      </c>
      <c r="FV7" s="9">
        <f t="shared" si="2"/>
        <v>0.57291666666666519</v>
      </c>
      <c r="FW7" s="9">
        <f t="shared" si="2"/>
        <v>0.5763888888888874</v>
      </c>
      <c r="FX7" s="9">
        <f t="shared" si="2"/>
        <v>0.57986111111110961</v>
      </c>
      <c r="FY7" s="9">
        <f t="shared" si="2"/>
        <v>0.58333333333333182</v>
      </c>
      <c r="FZ7" s="9">
        <f t="shared" si="2"/>
        <v>0.58680555555555403</v>
      </c>
      <c r="GA7" s="9">
        <f t="shared" si="2"/>
        <v>0.59027777777777624</v>
      </c>
      <c r="GB7" s="9">
        <f t="shared" si="2"/>
        <v>0.59374999999999845</v>
      </c>
      <c r="GC7" s="9">
        <f t="shared" si="2"/>
        <v>0.59722222222222066</v>
      </c>
      <c r="GD7" s="9">
        <f t="shared" si="2"/>
        <v>0.60069444444444287</v>
      </c>
      <c r="GE7" s="9">
        <f t="shared" si="2"/>
        <v>0.60416666666666508</v>
      </c>
      <c r="GF7" s="9">
        <f t="shared" si="2"/>
        <v>0.60763888888888729</v>
      </c>
      <c r="GG7" s="9">
        <f t="shared" si="2"/>
        <v>0.6111111111111095</v>
      </c>
      <c r="GH7" s="9">
        <f t="shared" si="2"/>
        <v>0.61458333333333171</v>
      </c>
      <c r="GI7" s="9">
        <f t="shared" si="2"/>
        <v>0.61805555555555391</v>
      </c>
      <c r="GJ7" s="9">
        <f t="shared" si="2"/>
        <v>0.62152777777777612</v>
      </c>
      <c r="GK7" s="9">
        <f t="shared" si="2"/>
        <v>0.62499999999999833</v>
      </c>
      <c r="GL7" s="9">
        <f t="shared" si="2"/>
        <v>0.62847222222222054</v>
      </c>
      <c r="GM7" s="9">
        <f t="shared" si="2"/>
        <v>0.63194444444444275</v>
      </c>
      <c r="GN7" s="9">
        <f t="shared" si="2"/>
        <v>0.63541666666666496</v>
      </c>
      <c r="GO7" s="9">
        <f t="shared" si="2"/>
        <v>0.63888888888888717</v>
      </c>
      <c r="GP7" s="9">
        <f t="shared" si="2"/>
        <v>0.64236111111110938</v>
      </c>
      <c r="GQ7" s="9">
        <f t="shared" si="2"/>
        <v>0.64583333333333159</v>
      </c>
      <c r="GR7" s="9">
        <f t="shared" si="2"/>
        <v>0.6493055555555538</v>
      </c>
      <c r="GS7" s="9">
        <f t="shared" si="2"/>
        <v>0.65277777777777601</v>
      </c>
      <c r="GT7" s="9">
        <f t="shared" si="2"/>
        <v>0.65624999999999822</v>
      </c>
      <c r="GU7" s="9">
        <f t="shared" si="2"/>
        <v>0.65972222222222043</v>
      </c>
      <c r="GV7" s="9">
        <f t="shared" si="2"/>
        <v>0.66319444444444264</v>
      </c>
      <c r="GW7" s="9">
        <f t="shared" si="2"/>
        <v>0.66666666666666485</v>
      </c>
      <c r="GX7" s="9">
        <f t="shared" si="2"/>
        <v>0.67013888888888706</v>
      </c>
      <c r="GY7" s="9">
        <f t="shared" ref="GY7:IV7" si="3">GX7+$F3</f>
        <v>0.67361111111110927</v>
      </c>
      <c r="GZ7" s="9">
        <f t="shared" si="3"/>
        <v>0.67708333333333148</v>
      </c>
      <c r="HA7" s="9">
        <f t="shared" si="3"/>
        <v>0.68055555555555369</v>
      </c>
      <c r="HB7" s="9">
        <f t="shared" si="3"/>
        <v>0.6840277777777759</v>
      </c>
      <c r="HC7" s="9">
        <f t="shared" si="3"/>
        <v>0.68749999999999811</v>
      </c>
      <c r="HD7" s="9">
        <f t="shared" si="3"/>
        <v>0.69097222222222032</v>
      </c>
      <c r="HE7" s="9">
        <f t="shared" si="3"/>
        <v>0.69444444444444253</v>
      </c>
      <c r="HF7" s="9">
        <f t="shared" si="3"/>
        <v>0.69791666666666474</v>
      </c>
      <c r="HG7" s="9">
        <f t="shared" si="3"/>
        <v>0.70138888888888695</v>
      </c>
      <c r="HH7" s="9">
        <f t="shared" si="3"/>
        <v>0.70486111111110916</v>
      </c>
      <c r="HI7" s="9">
        <f t="shared" si="3"/>
        <v>0.70833333333333137</v>
      </c>
      <c r="HJ7" s="9">
        <f t="shared" si="3"/>
        <v>0.71180555555555358</v>
      </c>
      <c r="HK7" s="9">
        <f t="shared" si="3"/>
        <v>0.71527777777777579</v>
      </c>
      <c r="HL7" s="9">
        <f t="shared" si="3"/>
        <v>0.718749999999998</v>
      </c>
      <c r="HM7" s="9">
        <f t="shared" si="3"/>
        <v>0.72222222222222021</v>
      </c>
      <c r="HN7" s="9">
        <f t="shared" si="3"/>
        <v>0.72569444444444242</v>
      </c>
      <c r="HO7" s="9">
        <f t="shared" si="3"/>
        <v>0.72916666666666463</v>
      </c>
      <c r="HP7" s="9">
        <f t="shared" si="3"/>
        <v>0.73263888888888684</v>
      </c>
      <c r="HQ7" s="9">
        <f t="shared" si="3"/>
        <v>0.73611111111110905</v>
      </c>
      <c r="HR7" s="9">
        <f t="shared" si="3"/>
        <v>0.73958333333333126</v>
      </c>
      <c r="HS7" s="9">
        <f t="shared" si="3"/>
        <v>0.74305555555555347</v>
      </c>
      <c r="HT7" s="9">
        <f t="shared" si="3"/>
        <v>0.74652777777777568</v>
      </c>
      <c r="HU7" s="9">
        <f t="shared" si="3"/>
        <v>0.74999999999999789</v>
      </c>
      <c r="HV7" s="9">
        <f t="shared" si="3"/>
        <v>0.7534722222222201</v>
      </c>
      <c r="HW7" s="9">
        <f t="shared" si="3"/>
        <v>0.75694444444444231</v>
      </c>
      <c r="HX7" s="9">
        <f t="shared" si="3"/>
        <v>0.76041666666666452</v>
      </c>
      <c r="HY7" s="9">
        <f t="shared" si="3"/>
        <v>0.76388888888888673</v>
      </c>
      <c r="HZ7" s="9">
        <f t="shared" si="3"/>
        <v>0.76736111111110894</v>
      </c>
      <c r="IA7" s="9">
        <f t="shared" si="3"/>
        <v>0.77083333333333115</v>
      </c>
      <c r="IB7" s="9">
        <f t="shared" si="3"/>
        <v>0.77430555555555336</v>
      </c>
      <c r="IC7" s="9">
        <f t="shared" si="3"/>
        <v>0.77777777777777557</v>
      </c>
      <c r="ID7" s="9">
        <f t="shared" si="3"/>
        <v>0.78124999999999778</v>
      </c>
      <c r="IE7" s="9">
        <f t="shared" si="3"/>
        <v>0.78472222222221999</v>
      </c>
      <c r="IF7" s="9">
        <f t="shared" si="3"/>
        <v>0.7881944444444422</v>
      </c>
      <c r="IG7" s="9">
        <f t="shared" si="3"/>
        <v>0.79166666666666441</v>
      </c>
      <c r="IH7" s="9">
        <f t="shared" si="3"/>
        <v>0.79513888888888662</v>
      </c>
      <c r="II7" s="9">
        <f t="shared" si="3"/>
        <v>0.79861111111110883</v>
      </c>
      <c r="IJ7" s="9">
        <f t="shared" si="3"/>
        <v>0.80208333333333104</v>
      </c>
      <c r="IK7" s="9">
        <f t="shared" si="3"/>
        <v>0.80555555555555325</v>
      </c>
      <c r="IL7" s="9">
        <f t="shared" si="3"/>
        <v>0.80902777777777546</v>
      </c>
      <c r="IM7" s="9">
        <f t="shared" si="3"/>
        <v>0.81249999999999767</v>
      </c>
      <c r="IN7" s="9">
        <f t="shared" si="3"/>
        <v>0.81597222222221988</v>
      </c>
      <c r="IO7" s="9">
        <f t="shared" si="3"/>
        <v>0.81944444444444209</v>
      </c>
      <c r="IP7" s="9">
        <f t="shared" si="3"/>
        <v>0.8229166666666643</v>
      </c>
      <c r="IQ7" s="9">
        <f t="shared" si="3"/>
        <v>0.82638888888888651</v>
      </c>
      <c r="IR7" s="9">
        <f t="shared" si="3"/>
        <v>0.82986111111110872</v>
      </c>
      <c r="IS7" s="9">
        <f t="shared" si="3"/>
        <v>0.83333333333333093</v>
      </c>
      <c r="IT7" s="9">
        <f t="shared" si="3"/>
        <v>0.83680555555555314</v>
      </c>
      <c r="IU7" s="9">
        <f t="shared" si="3"/>
        <v>0.84027777777777535</v>
      </c>
      <c r="IV7" s="9">
        <f t="shared" si="3"/>
        <v>0.84374999999999756</v>
      </c>
    </row>
    <row r="8" spans="1:256" s="3" customFormat="1" ht="30">
      <c r="A8" s="1">
        <v>1</v>
      </c>
      <c r="B8" s="14" t="str">
        <f ca="1">IF(Лист2!B8&lt;&gt;"",VLOOKUP($A8,Лист2!$A$8:$K$339,3),"")</f>
        <v>244П</v>
      </c>
      <c r="C8" s="14" t="str">
        <f ca="1">IF(Лист2!B8&lt;&gt;"",VLOOKUP($A8,Лист2!$A$8:$K$339,4),"")</f>
        <v>Євпаторія Москва</v>
      </c>
      <c r="D8" s="23">
        <f ca="1">IF(Лист2!B8&lt;&gt;"",VLOOKUP($A8,Лист2!$A$8:$K$339,5),"")</f>
        <v>0.96875</v>
      </c>
      <c r="E8" s="23">
        <f ca="1">IF(Лист2!B8&lt;&gt;"",VLOOKUP($A8,Лист2!$A$8:$K$339,6),"")</f>
        <v>1.0416666666666666E-2</v>
      </c>
      <c r="F8" s="23">
        <f ca="1">IF(Лист2!B8&lt;&gt;"",VLOOKUP($A8,Лист2!$A$8:$K$339,7),"")</f>
        <v>0.64236111111111105</v>
      </c>
      <c r="G8" s="23">
        <f ca="1">IF(Лист2!B8&lt;&gt;"",VLOOKUP($A8,Лист2!$A$8:$K$339,8),"")</f>
        <v>4.166666666666663E-2</v>
      </c>
      <c r="H8" s="26">
        <f ca="1">IF(Лист2!B8&lt;&gt;"",VLOOKUP($A8,Лист2!$A$8:$K$339,9),"")</f>
        <v>41425</v>
      </c>
      <c r="I8" s="26">
        <f ca="1">IF(Лист2!B8&lt;&gt;"",VLOOKUP($A8,Лист2!$A$8:$K$339,10),"")</f>
        <v>41523</v>
      </c>
      <c r="J8" s="22">
        <f ca="1">IF(Лист2!B8&lt;&gt;"",VLOOKUP($A8,Лист2!$A$8:$K$339,11),"")</f>
        <v>1234567</v>
      </c>
      <c r="K8" s="22">
        <f ca="1">IF(Лист2!K8&lt;&gt;"",VLOOKUP($A8,Лист2!$A$8:$L$339,12),"")</f>
        <v>7</v>
      </c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3" customFormat="1" ht="30">
      <c r="A9" s="1">
        <f ca="1">IF(ISBLANK(B8),"",A8+1)</f>
        <v>2</v>
      </c>
      <c r="B9" s="14">
        <f ca="1">IF(Лист2!B9&lt;&gt;"",VLOOKUP($A9,Лист2!$A$8:$K$339,3),"")</f>
        <v>202</v>
      </c>
      <c r="C9" s="14" t="str">
        <f ca="1">IF(Лист2!B9&lt;&gt;"",VLOOKUP($A9,Лист2!$A$8:$K$339,4),"")</f>
        <v>Євпаторія Москва</v>
      </c>
      <c r="D9" s="23">
        <f ca="1">IF(Лист2!B9&lt;&gt;"",VLOOKUP($A9,Лист2!$A$8:$K$339,5),"")</f>
        <v>0.19305555555555554</v>
      </c>
      <c r="E9" s="23">
        <f ca="1">IF(Лист2!B9&lt;&gt;"",VLOOKUP($A9,Лист2!$A$8:$K$339,6),"")</f>
        <v>0.20902777777777778</v>
      </c>
      <c r="F9" s="23">
        <f ca="1">IF(Лист2!B9&lt;&gt;"",VLOOKUP($A9,Лист2!$A$8:$K$339,7),"")</f>
        <v>0.78125</v>
      </c>
      <c r="G9" s="23">
        <f ca="1">IF(Лист2!B9&lt;&gt;"",VLOOKUP($A9,Лист2!$A$8:$K$339,8),"")</f>
        <v>1.5972222222222249E-2</v>
      </c>
      <c r="H9" s="26">
        <f ca="1">IF(Лист2!B9&lt;&gt;"",VLOOKUP($A9,Лист2!$A$8:$K$339,9),"")</f>
        <v>41425</v>
      </c>
      <c r="I9" s="26">
        <f ca="1">IF(Лист2!B9&lt;&gt;"",VLOOKUP($A9,Лист2!$A$8:$K$339,10),"")</f>
        <v>41525</v>
      </c>
      <c r="J9" s="22">
        <f ca="1">IF(Лист2!B9&lt;&gt;"",VLOOKUP($A9,Лист2!$A$8:$K$339,11),"")</f>
        <v>1234567</v>
      </c>
      <c r="K9" s="22">
        <f ca="1">IF(Лист2!K9&lt;&gt;"",VLOOKUP($A9,Лист2!$A$8:$L$339,12),"")</f>
        <v>7</v>
      </c>
      <c r="L9" s="1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3" customFormat="1" ht="30">
      <c r="A10" s="1">
        <f t="shared" ref="A10:A73" ca="1" si="4">IF(ISBLANK(B9),"",A9+1)</f>
        <v>3</v>
      </c>
      <c r="B10" s="14">
        <f ca="1">IF(Лист2!B10&lt;&gt;"",VLOOKUP($A10,Лист2!$A$8:$K$339,3),"")</f>
        <v>264</v>
      </c>
      <c r="C10" s="14" t="str">
        <f ca="1">IF(Лист2!B10&lt;&gt;"",VLOOKUP($A10,Лист2!$A$8:$K$339,4),"")</f>
        <v>Євпаторія Москва Кур.</v>
      </c>
      <c r="D10" s="23">
        <f ca="1">IF(Лист2!B10&lt;&gt;"",VLOOKUP($A10,Лист2!$A$8:$K$339,5),"")</f>
        <v>0.93472222222222223</v>
      </c>
      <c r="E10" s="23">
        <f ca="1">IF(Лист2!B10&lt;&gt;"",VLOOKUP($A10,Лист2!$A$8:$K$339,6),"")</f>
        <v>0.9555555555555556</v>
      </c>
      <c r="F10" s="23">
        <f ca="1">IF(Лист2!B10&lt;&gt;"",VLOOKUP($A10,Лист2!$A$8:$K$339,7),"")</f>
        <v>0.4826388888888889</v>
      </c>
      <c r="G10" s="23">
        <f ca="1">IF(Лист2!B10&lt;&gt;"",VLOOKUP($A10,Лист2!$A$8:$K$339,8),"")</f>
        <v>2.083333333333337E-2</v>
      </c>
      <c r="H10" s="26">
        <f ca="1">IF(Лист2!B10&lt;&gt;"",VLOOKUP($A10,Лист2!$A$8:$K$339,9),"")</f>
        <v>41422</v>
      </c>
      <c r="I10" s="26">
        <f ca="1">IF(Лист2!B10&lt;&gt;"",VLOOKUP($A10,Лист2!$A$8:$K$339,10),"")</f>
        <v>41547</v>
      </c>
      <c r="J10" s="22">
        <f ca="1">IF(Лист2!B10&lt;&gt;"",VLOOKUP($A10,Лист2!$A$8:$K$339,11),"")</f>
        <v>1234567</v>
      </c>
      <c r="K10" s="22">
        <f ca="1">IF(Лист2!K10&lt;&gt;"",VLOOKUP($A10,Лист2!$A$8:$L$339,12),"")</f>
        <v>7</v>
      </c>
      <c r="L10" s="1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3" customFormat="1" ht="30">
      <c r="A11" s="1">
        <f t="shared" ca="1" si="4"/>
        <v>4</v>
      </c>
      <c r="B11" s="14">
        <f ca="1">IF(Лист2!B11&lt;&gt;"",VLOOKUP($A11,Лист2!$A$8:$K$339,3),"")</f>
        <v>272</v>
      </c>
      <c r="C11" s="14" t="str">
        <f ca="1">IF(Лист2!B11&lt;&gt;"",VLOOKUP($A11,Лист2!$A$8:$K$339,4),"")</f>
        <v>Євпаторія С.петербург</v>
      </c>
      <c r="D11" s="23">
        <f ca="1">IF(Лист2!B11&lt;&gt;"",VLOOKUP($A11,Лист2!$A$8:$K$339,5),"")</f>
        <v>0.29166666666666669</v>
      </c>
      <c r="E11" s="23">
        <f ca="1">IF(Лист2!B11&lt;&gt;"",VLOOKUP($A11,Лист2!$A$8:$K$339,6),"")</f>
        <v>0.3125</v>
      </c>
      <c r="F11" s="23">
        <f ca="1">IF(Лист2!B11&lt;&gt;"",VLOOKUP($A11,Лист2!$A$8:$K$339,7),"")</f>
        <v>0.23263888888888887</v>
      </c>
      <c r="G11" s="23">
        <f ca="1">IF(Лист2!B11&lt;&gt;"",VLOOKUP($A11,Лист2!$A$8:$K$339,8),"")</f>
        <v>2.0833333333333315E-2</v>
      </c>
      <c r="H11" s="26">
        <f ca="1">IF(Лист2!B11&lt;&gt;"",VLOOKUP($A11,Лист2!$A$8:$K$339,9),"")</f>
        <v>41422</v>
      </c>
      <c r="I11" s="26">
        <f ca="1">IF(Лист2!B11&lt;&gt;"",VLOOKUP($A11,Лист2!$A$8:$K$339,10),"")</f>
        <v>41521</v>
      </c>
      <c r="J11" s="22">
        <f ca="1">IF(Лист2!B11&lt;&gt;"",VLOOKUP($A11,Лист2!$A$8:$K$339,11),"")</f>
        <v>1234567</v>
      </c>
      <c r="K11" s="22" t="str">
        <f>IF(Лист2!K11&lt;&gt;"",VLOOKUP($A11,Лист2!$A$8:$L$339,12),"")</f>
        <v/>
      </c>
      <c r="L11" s="1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3" customFormat="1" ht="30">
      <c r="A12" s="1">
        <f t="shared" ca="1" si="4"/>
        <v>5</v>
      </c>
      <c r="B12" s="14">
        <f ca="1">IF(Лист2!B12&lt;&gt;"",VLOOKUP($A12,Лист2!$A$8:$K$339,3),"")</f>
        <v>242</v>
      </c>
      <c r="C12" s="14" t="str">
        <f ca="1">IF(Лист2!B12&lt;&gt;"",VLOOKUP($A12,Лист2!$A$8:$K$339,4),"")</f>
        <v>Євпаторія Харків</v>
      </c>
      <c r="D12" s="23">
        <f ca="1">IF(Лист2!B12&lt;&gt;"",VLOOKUP($A12,Лист2!$A$8:$K$339,5),"")</f>
        <v>0.34027777777777773</v>
      </c>
      <c r="E12" s="23">
        <f ca="1">IF(Лист2!B12&lt;&gt;"",VLOOKUP($A12,Лист2!$A$8:$K$339,6),"")</f>
        <v>0.34027777777777773</v>
      </c>
      <c r="F12" s="23">
        <f ca="1">IF(Лист2!B12&lt;&gt;"",VLOOKUP($A12,Лист2!$A$8:$K$339,7),"")</f>
        <v>0.34027777777777773</v>
      </c>
      <c r="G12" s="23">
        <f ca="1">IF(Лист2!B12&lt;&gt;"",VLOOKUP($A12,Лист2!$A$8:$K$339,8),"")</f>
        <v>0</v>
      </c>
      <c r="H12" s="26">
        <f ca="1">IF(Лист2!B12&lt;&gt;"",VLOOKUP($A12,Лист2!$A$8:$K$339,9),"")</f>
        <v>41421</v>
      </c>
      <c r="I12" s="26">
        <f ca="1">IF(Лист2!B12&lt;&gt;"",VLOOKUP($A12,Лист2!$A$8:$K$339,10),"")</f>
        <v>41554</v>
      </c>
      <c r="J12" s="22">
        <f ca="1">IF(Лист2!B12&lt;&gt;"",VLOOKUP($A12,Лист2!$A$8:$K$339,11),"")</f>
        <v>1234567</v>
      </c>
      <c r="K12" s="22">
        <f ca="1">IF(Лист2!K12&lt;&gt;"",VLOOKUP($A12,Лист2!$A$8:$L$339,12),"")</f>
        <v>7</v>
      </c>
      <c r="L12" s="1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3" customFormat="1" ht="30">
      <c r="A13" s="1">
        <f t="shared" ca="1" si="4"/>
        <v>6</v>
      </c>
      <c r="B13" s="14">
        <f ca="1">IF(Лист2!B13&lt;&gt;"",VLOOKUP($A13,Лист2!$A$8:$K$339,3),"")</f>
        <v>136</v>
      </c>
      <c r="C13" s="14" t="str">
        <f ca="1">IF(Лист2!B13&lt;&gt;"",VLOOKUP($A13,Лист2!$A$8:$K$339,4),"")</f>
        <v>Євпаторія Мінськ</v>
      </c>
      <c r="D13" s="23">
        <f ca="1">IF(Лист2!B13&lt;&gt;"",VLOOKUP($A13,Лист2!$A$8:$K$339,5),"")</f>
        <v>0.74444444444444446</v>
      </c>
      <c r="E13" s="23">
        <f ca="1">IF(Лист2!B13&lt;&gt;"",VLOOKUP($A13,Лист2!$A$8:$K$339,6),"")</f>
        <v>0.7597222222222223</v>
      </c>
      <c r="F13" s="23">
        <f ca="1">IF(Лист2!B13&lt;&gt;"",VLOOKUP($A13,Лист2!$A$8:$K$339,7),"")</f>
        <v>0.45</v>
      </c>
      <c r="G13" s="23">
        <f ca="1">IF(Лист2!B13&lt;&gt;"",VLOOKUP($A13,Лист2!$A$8:$K$339,8),"")</f>
        <v>1.5277777777777835E-2</v>
      </c>
      <c r="H13" s="26">
        <f ca="1">IF(Лист2!B13&lt;&gt;"",VLOOKUP($A13,Лист2!$A$8:$K$339,9),"")</f>
        <v>41437</v>
      </c>
      <c r="I13" s="26">
        <f ca="1">IF(Лист2!B13&lt;&gt;"",VLOOKUP($A13,Лист2!$A$8:$K$339,10),"")</f>
        <v>41549</v>
      </c>
      <c r="J13" s="22">
        <f ca="1">IF(Лист2!B13&lt;&gt;"",VLOOKUP($A13,Лист2!$A$8:$K$339,11),"")</f>
        <v>1234567</v>
      </c>
      <c r="K13" s="22">
        <f ca="1">IF(Лист2!K13&lt;&gt;"",VLOOKUP($A13,Лист2!$A$8:$L$339,12),"")</f>
        <v>7</v>
      </c>
      <c r="L13" s="1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3" customFormat="1" ht="45">
      <c r="A14" s="1">
        <f t="shared" ca="1" si="4"/>
        <v>7</v>
      </c>
      <c r="B14" s="14">
        <f ca="1">IF(Лист2!B14&lt;&gt;"",VLOOKUP($A14,Лист2!$A$8:$K$339,3),"")</f>
        <v>189</v>
      </c>
      <c r="C14" s="14" t="str">
        <f ca="1">IF(Лист2!B14&lt;&gt;"",VLOOKUP($A14,Лист2!$A$8:$K$339,4),"")</f>
        <v>Іжевськ,казань Сімферополь</v>
      </c>
      <c r="D14" s="23">
        <f ca="1">IF(Лист2!B14&lt;&gt;"",VLOOKUP($A14,Лист2!$A$8:$K$339,5),"")</f>
        <v>0.40416666666666662</v>
      </c>
      <c r="E14" s="23">
        <f ca="1">IF(Лист2!B14&lt;&gt;"",VLOOKUP($A14,Лист2!$A$8:$K$339,6),"")</f>
        <v>0.41875000000000001</v>
      </c>
      <c r="F14" s="23">
        <f ca="1">IF(Лист2!B14&lt;&gt;"",VLOOKUP($A14,Лист2!$A$8:$K$339,7),"")</f>
        <v>0.80763888888888891</v>
      </c>
      <c r="G14" s="23">
        <f ca="1">IF(Лист2!B14&lt;&gt;"",VLOOKUP($A14,Лист2!$A$8:$K$339,8),"")</f>
        <v>1.4583333333333393E-2</v>
      </c>
      <c r="H14" s="26">
        <f ca="1">IF(Лист2!B14&lt;&gt;"",VLOOKUP($A14,Лист2!$A$8:$K$339,9),"")</f>
        <v>41440</v>
      </c>
      <c r="I14" s="26">
        <f ca="1">IF(Лист2!B14&lt;&gt;"",VLOOKUP($A14,Лист2!$A$8:$K$339,10),"")</f>
        <v>41532</v>
      </c>
      <c r="J14" s="22" t="str">
        <f ca="1">IF(Лист2!B14&lt;&gt;"",VLOOKUP($A14,Лист2!$A$8:$K$339,11),"")</f>
        <v>непарні</v>
      </c>
      <c r="K14" s="22">
        <f ca="1">IF(Лист2!K14&lt;&gt;"",VLOOKUP($A14,Лист2!$A$8:$L$339,12),"")</f>
        <v>1</v>
      </c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3" customFormat="1" ht="45">
      <c r="A15" s="1">
        <f t="shared" ca="1" si="4"/>
        <v>8</v>
      </c>
      <c r="B15" s="14" t="str">
        <f ca="1">IF(Лист2!B15&lt;&gt;"",VLOOKUP($A15,Лист2!$A$8:$K$339,3),"")</f>
        <v>178 ("Дніпровські Зорі")</v>
      </c>
      <c r="C15" s="14" t="str">
        <f ca="1">IF(Лист2!B15&lt;&gt;"",VLOOKUP($A15,Лист2!$A$8:$K$339,4),"")</f>
        <v>Ім.тараса Шевченко Харків</v>
      </c>
      <c r="D15" s="23">
        <f ca="1">IF(Лист2!B15&lt;&gt;"",VLOOKUP($A15,Лист2!$A$8:$K$339,5),"")</f>
        <v>0.33611111111111108</v>
      </c>
      <c r="E15" s="23">
        <f ca="1">IF(Лист2!B15&lt;&gt;"",VLOOKUP($A15,Лист2!$A$8:$K$339,6),"")</f>
        <v>0.33611111111111108</v>
      </c>
      <c r="F15" s="23">
        <f ca="1">IF(Лист2!B15&lt;&gt;"",VLOOKUP($A15,Лист2!$A$8:$K$339,7),"")</f>
        <v>0.33611111111111108</v>
      </c>
      <c r="G15" s="23">
        <f ca="1">IF(Лист2!B15&lt;&gt;"",VLOOKUP($A15,Лист2!$A$8:$K$339,8),"")</f>
        <v>0</v>
      </c>
      <c r="H15" s="26">
        <f ca="1">IF(Лист2!B15&lt;&gt;"",VLOOKUP($A15,Лист2!$A$8:$K$339,9),"")</f>
        <v>41275</v>
      </c>
      <c r="I15" s="26">
        <f ca="1">IF(Лист2!B15&lt;&gt;"",VLOOKUP($A15,Лист2!$A$8:$K$339,10),"")</f>
        <v>41639</v>
      </c>
      <c r="J15" s="22">
        <f ca="1">IF(Лист2!B15&lt;&gt;"",VLOOKUP($A15,Лист2!$A$8:$K$339,11),"")</f>
        <v>1234567</v>
      </c>
      <c r="K15" s="22" t="str">
        <f>IF(Лист2!K15&lt;&gt;"",VLOOKUP($A15,Лист2!$A$8:$L$339,12),"")</f>
        <v/>
      </c>
      <c r="L15" s="1"/>
      <c r="M15"/>
      <c r="N15"/>
      <c r="O15"/>
      <c r="P15"/>
      <c r="Q15"/>
      <c r="R15"/>
      <c r="S15" s="4"/>
    </row>
    <row r="16" spans="1:256" s="3" customFormat="1" ht="30">
      <c r="A16" s="1">
        <f t="shared" ca="1" si="4"/>
        <v>9</v>
      </c>
      <c r="B16" s="14">
        <f ca="1">IF(Лист2!B16&lt;&gt;"",VLOOKUP($A16,Лист2!$A$8:$K$339,3),"")</f>
        <v>815</v>
      </c>
      <c r="C16" s="14" t="str">
        <f ca="1">IF(Лист2!B16&lt;&gt;"",VLOOKUP($A16,Лист2!$A$8:$K$339,4),"")</f>
        <v>Бєлгород Харків</v>
      </c>
      <c r="D16" s="23">
        <f ca="1">IF(Лист2!B16&lt;&gt;"",VLOOKUP($A16,Лист2!$A$8:$K$339,5),"")</f>
        <v>0.63194444444444442</v>
      </c>
      <c r="E16" s="23">
        <f ca="1">IF(Лист2!B16&lt;&gt;"",VLOOKUP($A16,Лист2!$A$8:$K$339,6),"")</f>
        <v>0.63194444444444442</v>
      </c>
      <c r="F16" s="23">
        <f ca="1">IF(Лист2!B16&lt;&gt;"",VLOOKUP($A16,Лист2!$A$8:$K$339,7),"")</f>
        <v>0.63194444444444442</v>
      </c>
      <c r="G16" s="23">
        <f ca="1">IF(Лист2!B16&lt;&gt;"",VLOOKUP($A16,Лист2!$A$8:$K$339,8),"")</f>
        <v>0</v>
      </c>
      <c r="H16" s="26">
        <f ca="1">IF(Лист2!B16&lt;&gt;"",VLOOKUP($A16,Лист2!$A$8:$K$339,9),"")</f>
        <v>41275</v>
      </c>
      <c r="I16" s="26">
        <f ca="1">IF(Лист2!B16&lt;&gt;"",VLOOKUP($A16,Лист2!$A$8:$K$339,10),"")</f>
        <v>41639</v>
      </c>
      <c r="J16" s="22" t="str">
        <f ca="1">IF(Лист2!B16&lt;&gt;"",VLOOKUP($A16,Лист2!$A$8:$K$339,11),"")</f>
        <v>123.567</v>
      </c>
      <c r="K16" s="22">
        <f ca="1">IF(Лист2!K16&lt;&gt;"",VLOOKUP($A16,Лист2!$A$8:$L$339,12),"")</f>
        <v>7</v>
      </c>
      <c r="L16" s="1"/>
      <c r="M16"/>
      <c r="N16"/>
      <c r="O16"/>
      <c r="P16"/>
      <c r="Q16"/>
      <c r="R16"/>
      <c r="S16"/>
    </row>
    <row r="17" spans="1:17" ht="30">
      <c r="A17" s="1">
        <f t="shared" ca="1" si="4"/>
        <v>10</v>
      </c>
      <c r="B17" s="14" t="str">
        <f ca="1">IF(Лист2!B17&lt;&gt;"",VLOOKUP($A17,Лист2!$A$8:$K$339,3),"")</f>
        <v>70П</v>
      </c>
      <c r="C17" s="14" t="str">
        <f ca="1">IF(Лист2!B17&lt;&gt;"",VLOOKUP($A17,Лист2!$A$8:$K$339,4),"")</f>
        <v>Бердянськ Москва</v>
      </c>
      <c r="D17" s="23">
        <f ca="1">IF(Лист2!B17&lt;&gt;"",VLOOKUP($A17,Лист2!$A$8:$K$339,5),"")</f>
        <v>0.85833333333333339</v>
      </c>
      <c r="E17" s="23">
        <f ca="1">IF(Лист2!B17&lt;&gt;"",VLOOKUP($A17,Лист2!$A$8:$K$339,6),"")</f>
        <v>0.87777777777777777</v>
      </c>
      <c r="F17" s="23">
        <f ca="1">IF(Лист2!B17&lt;&gt;"",VLOOKUP($A17,Лист2!$A$8:$K$339,7),"")</f>
        <v>0.4201388888888889</v>
      </c>
      <c r="G17" s="23">
        <f ca="1">IF(Лист2!B17&lt;&gt;"",VLOOKUP($A17,Лист2!$A$8:$K$339,8),"")</f>
        <v>1.9444444444444375E-2</v>
      </c>
      <c r="H17" s="26">
        <f ca="1">IF(Лист2!B17&lt;&gt;"",VLOOKUP($A17,Лист2!$A$8:$K$339,9),"")</f>
        <v>41421</v>
      </c>
      <c r="I17" s="26">
        <f ca="1">IF(Лист2!B17&lt;&gt;"",VLOOKUP($A17,Лист2!$A$8:$K$339,10),"")</f>
        <v>41544</v>
      </c>
      <c r="J17" s="22">
        <f ca="1">IF(Лист2!B17&lt;&gt;"",VLOOKUP($A17,Лист2!$A$8:$K$339,11),"")</f>
        <v>1234567</v>
      </c>
      <c r="K17" s="22">
        <f ca="1">IF(Лист2!K17&lt;&gt;"",VLOOKUP($A17,Лист2!$A$8:$L$339,12),"")</f>
        <v>7</v>
      </c>
      <c r="M17"/>
      <c r="N17"/>
      <c r="O17"/>
      <c r="P17"/>
      <c r="Q17"/>
    </row>
    <row r="18" spans="1:17" ht="30">
      <c r="A18" s="1">
        <f t="shared" ca="1" si="4"/>
        <v>11</v>
      </c>
      <c r="B18" s="14" t="str">
        <f ca="1">IF(Лист2!B18&lt;&gt;"",VLOOKUP($A18,Лист2!$A$8:$K$339,3),"")</f>
        <v>848 ("Гетьман Сагайдачный")</v>
      </c>
      <c r="C18" s="14" t="str">
        <f ca="1">IF(Лист2!B18&lt;&gt;"",VLOOKUP($A18,Лист2!$A$8:$K$339,4),"")</f>
        <v>Ворожба Харків</v>
      </c>
      <c r="D18" s="23">
        <f ca="1">IF(Лист2!B18&lt;&gt;"",VLOOKUP($A18,Лист2!$A$8:$K$339,5),"")</f>
        <v>0.8847222222222223</v>
      </c>
      <c r="E18" s="23">
        <f ca="1">IF(Лист2!B18&lt;&gt;"",VLOOKUP($A18,Лист2!$A$8:$K$339,6),"")</f>
        <v>0.8847222222222223</v>
      </c>
      <c r="F18" s="23">
        <f ca="1">IF(Лист2!B18&lt;&gt;"",VLOOKUP($A18,Лист2!$A$8:$K$339,7),"")</f>
        <v>0.8847222222222223</v>
      </c>
      <c r="G18" s="23">
        <f ca="1">IF(Лист2!B18&lt;&gt;"",VLOOKUP($A18,Лист2!$A$8:$K$339,8),"")</f>
        <v>0</v>
      </c>
      <c r="H18" s="26">
        <f ca="1">IF(Лист2!B18&lt;&gt;"",VLOOKUP($A18,Лист2!$A$8:$K$339,9),"")</f>
        <v>41275</v>
      </c>
      <c r="I18" s="26">
        <f ca="1">IF(Лист2!B18&lt;&gt;"",VLOOKUP($A18,Лист2!$A$8:$K$339,10),"")</f>
        <v>41639</v>
      </c>
      <c r="J18" s="22" t="str">
        <f ca="1">IF(Лист2!B18&lt;&gt;"",VLOOKUP($A18,Лист2!$A$8:$K$339,11),"")</f>
        <v>.234567</v>
      </c>
      <c r="K18" s="22" t="str">
        <f>IF(Лист2!K18&lt;&gt;"",VLOOKUP($A18,Лист2!$A$8:$L$339,12),"")</f>
        <v/>
      </c>
      <c r="M18"/>
      <c r="N18"/>
      <c r="O18"/>
      <c r="P18"/>
      <c r="Q18"/>
    </row>
    <row r="19" spans="1:17" ht="30">
      <c r="A19" s="1">
        <f t="shared" ca="1" si="4"/>
        <v>12</v>
      </c>
      <c r="B19" s="14">
        <f ca="1">IF(Лист2!B19&lt;&gt;"",VLOOKUP($A19,Лист2!$A$8:$K$339,3),"")</f>
        <v>804</v>
      </c>
      <c r="C19" s="14" t="str">
        <f ca="1">IF(Лист2!B19&lt;&gt;"",VLOOKUP($A19,Лист2!$A$8:$K$339,4),"")</f>
        <v>Дніпропетровськ Харків</v>
      </c>
      <c r="D19" s="23">
        <f ca="1">IF(Лист2!B19&lt;&gt;"",VLOOKUP($A19,Лист2!$A$8:$K$339,5),"")</f>
        <v>0.61249999999999993</v>
      </c>
      <c r="E19" s="23">
        <f ca="1">IF(Лист2!B19&lt;&gt;"",VLOOKUP($A19,Лист2!$A$8:$K$339,6),"")</f>
        <v>0.61249999999999993</v>
      </c>
      <c r="F19" s="23">
        <f ca="1">IF(Лист2!B19&lt;&gt;"",VLOOKUP($A19,Лист2!$A$8:$K$339,7),"")</f>
        <v>0.61249999999999993</v>
      </c>
      <c r="G19" s="23">
        <f ca="1">IF(Лист2!B19&lt;&gt;"",VLOOKUP($A19,Лист2!$A$8:$K$339,8),"")</f>
        <v>0</v>
      </c>
      <c r="H19" s="26">
        <f ca="1">IF(Лист2!B19&lt;&gt;"",VLOOKUP($A19,Лист2!$A$8:$K$339,9),"")</f>
        <v>41275</v>
      </c>
      <c r="I19" s="26">
        <f ca="1">IF(Лист2!B19&lt;&gt;"",VLOOKUP($A19,Лист2!$A$8:$K$339,10),"")</f>
        <v>41639</v>
      </c>
      <c r="J19" s="22" t="str">
        <f ca="1">IF(Лист2!B19&lt;&gt;"",VLOOKUP($A19,Лист2!$A$8:$K$339,11),"")</f>
        <v>12..4567</v>
      </c>
      <c r="K19" s="22">
        <f ca="1">IF(Лист2!K19&lt;&gt;"",VLOOKUP($A19,Лист2!$A$8:$L$339,12),"")</f>
        <v>8</v>
      </c>
      <c r="M19"/>
      <c r="N19"/>
      <c r="O19"/>
      <c r="P19"/>
      <c r="Q19"/>
    </row>
    <row r="20" spans="1:17" ht="30">
      <c r="A20" s="1">
        <f t="shared" ca="1" si="4"/>
        <v>13</v>
      </c>
      <c r="B20" s="14" t="str">
        <f ca="1">IF(Лист2!B20&lt;&gt;"",VLOOKUP($A20,Лист2!$A$8:$K$339,3),"")</f>
        <v>16П</v>
      </c>
      <c r="C20" s="14" t="str">
        <f ca="1">IF(Лист2!B20&lt;&gt;"",VLOOKUP($A20,Лист2!$A$8:$K$339,4),"")</f>
        <v>Дніпропетровськ Москва</v>
      </c>
      <c r="D20" s="23">
        <f ca="1">IF(Лист2!B20&lt;&gt;"",VLOOKUP($A20,Лист2!$A$8:$K$339,5),"")</f>
        <v>0.79513888888888884</v>
      </c>
      <c r="E20" s="23">
        <f ca="1">IF(Лист2!B20&lt;&gt;"",VLOOKUP($A20,Лист2!$A$8:$K$339,6),"")</f>
        <v>0.82361111111111107</v>
      </c>
      <c r="F20" s="23">
        <f ca="1">IF(Лист2!B20&lt;&gt;"",VLOOKUP($A20,Лист2!$A$8:$K$339,7),"")</f>
        <v>0.37708333333333338</v>
      </c>
      <c r="G20" s="23">
        <f ca="1">IF(Лист2!B20&lt;&gt;"",VLOOKUP($A20,Лист2!$A$8:$K$339,8),"")</f>
        <v>2.8472222222222232E-2</v>
      </c>
      <c r="H20" s="26">
        <f ca="1">IF(Лист2!B20&lt;&gt;"",VLOOKUP($A20,Лист2!$A$8:$K$339,9),"")</f>
        <v>41275</v>
      </c>
      <c r="I20" s="26">
        <f ca="1">IF(Лист2!B20&lt;&gt;"",VLOOKUP($A20,Лист2!$A$8:$K$339,10),"")</f>
        <v>41639</v>
      </c>
      <c r="J20" s="22">
        <f ca="1">IF(Лист2!B20&lt;&gt;"",VLOOKUP($A20,Лист2!$A$8:$K$339,11),"")</f>
        <v>1234567</v>
      </c>
      <c r="K20" s="22">
        <f ca="1">IF(Лист2!K20&lt;&gt;"",VLOOKUP($A20,Лист2!$A$8:$L$339,12),"")</f>
        <v>7</v>
      </c>
      <c r="M20"/>
      <c r="N20"/>
      <c r="O20"/>
      <c r="P20"/>
      <c r="Q20"/>
    </row>
    <row r="21" spans="1:17" ht="30">
      <c r="A21" s="1">
        <f t="shared" ca="1" si="4"/>
        <v>14</v>
      </c>
      <c r="B21" s="14" t="str">
        <f ca="1">IF(Лист2!B21&lt;&gt;"",VLOOKUP($A21,Лист2!$A$8:$K$339,3),"")</f>
        <v>10Д  ("Донбас")</v>
      </c>
      <c r="C21" s="14" t="str">
        <f ca="1">IF(Лист2!B21&lt;&gt;"",VLOOKUP($A21,Лист2!$A$8:$K$339,4),"")</f>
        <v>Донецьк Москва</v>
      </c>
      <c r="D21" s="23">
        <f ca="1">IF(Лист2!B21&lt;&gt;"",VLOOKUP($A21,Лист2!$A$8:$K$339,5),"")</f>
        <v>0.89930555555555547</v>
      </c>
      <c r="E21" s="23">
        <f ca="1">IF(Лист2!B21&lt;&gt;"",VLOOKUP($A21,Лист2!$A$8:$K$339,6),"")</f>
        <v>0.92013888888888884</v>
      </c>
      <c r="F21" s="23">
        <f ca="1">IF(Лист2!B21&lt;&gt;"",VLOOKUP($A21,Лист2!$A$8:$K$339,7),"")</f>
        <v>0.44027777777777777</v>
      </c>
      <c r="G21" s="23">
        <f ca="1">IF(Лист2!B21&lt;&gt;"",VLOOKUP($A21,Лист2!$A$8:$K$339,8),"")</f>
        <v>2.083333333333337E-2</v>
      </c>
      <c r="H21" s="26">
        <f ca="1">IF(Лист2!B21&lt;&gt;"",VLOOKUP($A21,Лист2!$A$8:$K$339,9),"")</f>
        <v>41275</v>
      </c>
      <c r="I21" s="26">
        <f ca="1">IF(Лист2!B21&lt;&gt;"",VLOOKUP($A21,Лист2!$A$8:$K$339,10),"")</f>
        <v>41639</v>
      </c>
      <c r="J21" s="22">
        <f ca="1">IF(Лист2!B21&lt;&gt;"",VLOOKUP($A21,Лист2!$A$8:$K$339,11),"")</f>
        <v>1234567</v>
      </c>
      <c r="K21" s="22" t="str">
        <f>IF(Лист2!K21&lt;&gt;"",VLOOKUP($A21,Лист2!$A$8:$L$339,12),"")</f>
        <v/>
      </c>
    </row>
    <row r="22" spans="1:17" ht="30">
      <c r="A22" s="1">
        <f t="shared" ca="1" si="4"/>
        <v>15</v>
      </c>
      <c r="B22" s="14" t="str">
        <f ca="1">IF(Лист2!B22&lt;&gt;"",VLOOKUP($A22,Лист2!$A$8:$K$339,3),"")</f>
        <v>172 ("Інтерсіті+")</v>
      </c>
      <c r="C22" s="14" t="str">
        <f ca="1">IF(Лист2!B22&lt;&gt;"",VLOOKUP($A22,Лист2!$A$8:$K$339,4),"")</f>
        <v>Донецьк Харків</v>
      </c>
      <c r="D22" s="23">
        <f ca="1">IF(Лист2!B22&lt;&gt;"",VLOOKUP($A22,Лист2!$A$8:$K$339,5),"")</f>
        <v>0.60416666666666663</v>
      </c>
      <c r="E22" s="23">
        <f ca="1">IF(Лист2!B22&lt;&gt;"",VLOOKUP($A22,Лист2!$A$8:$K$339,6),"")</f>
        <v>0.60416666666666663</v>
      </c>
      <c r="F22" s="23">
        <f ca="1">IF(Лист2!B22&lt;&gt;"",VLOOKUP($A22,Лист2!$A$8:$K$339,7),"")</f>
        <v>0.60416666666666663</v>
      </c>
      <c r="G22" s="23">
        <f ca="1">IF(Лист2!B22&lt;&gt;"",VLOOKUP($A22,Лист2!$A$8:$K$339,8),"")</f>
        <v>0</v>
      </c>
      <c r="H22" s="26">
        <f ca="1">IF(Лист2!B22&lt;&gt;"",VLOOKUP($A22,Лист2!$A$8:$K$339,9),"")</f>
        <v>41275</v>
      </c>
      <c r="I22" s="26">
        <f ca="1">IF(Лист2!B22&lt;&gt;"",VLOOKUP($A22,Лист2!$A$8:$K$339,10),"")</f>
        <v>41639</v>
      </c>
      <c r="J22" s="22">
        <f ca="1">IF(Лист2!B22&lt;&gt;"",VLOOKUP($A22,Лист2!$A$8:$K$339,11),"")</f>
        <v>1234567</v>
      </c>
      <c r="K22" s="22">
        <f ca="1">IF(Лист2!K22&lt;&gt;"",VLOOKUP($A22,Лист2!$A$8:$L$339,12),"")</f>
        <v>7</v>
      </c>
    </row>
    <row r="23" spans="1:17" ht="30">
      <c r="A23" s="1">
        <f t="shared" ca="1" si="4"/>
        <v>16</v>
      </c>
      <c r="B23" s="14" t="str">
        <f ca="1">IF(Лист2!B23&lt;&gt;"",VLOOKUP($A23,Лист2!$A$8:$K$339,3),"")</f>
        <v>158 ("Інтерсіті+")</v>
      </c>
      <c r="C23" s="14" t="str">
        <f ca="1">IF(Лист2!B23&lt;&gt;"",VLOOKUP($A23,Лист2!$A$8:$K$339,4),"")</f>
        <v>Донецьк Харків</v>
      </c>
      <c r="D23" s="23">
        <f ca="1">IF(Лист2!B23&lt;&gt;"",VLOOKUP($A23,Лист2!$A$8:$K$339,5),"")</f>
        <v>0.98472222222222217</v>
      </c>
      <c r="E23" s="23">
        <f ca="1">IF(Лист2!B23&lt;&gt;"",VLOOKUP($A23,Лист2!$A$8:$K$339,6),"")</f>
        <v>0.98472222222222217</v>
      </c>
      <c r="F23" s="23">
        <f ca="1">IF(Лист2!B23&lt;&gt;"",VLOOKUP($A23,Лист2!$A$8:$K$339,7),"")</f>
        <v>0.98472222222222217</v>
      </c>
      <c r="G23" s="23">
        <f ca="1">IF(Лист2!B23&lt;&gt;"",VLOOKUP($A23,Лист2!$A$8:$K$339,8),"")</f>
        <v>0</v>
      </c>
      <c r="H23" s="26">
        <f ca="1">IF(Лист2!B23&lt;&gt;"",VLOOKUP($A23,Лист2!$A$8:$K$339,9),"")</f>
        <v>41275</v>
      </c>
      <c r="I23" s="26">
        <f ca="1">IF(Лист2!B23&lt;&gt;"",VLOOKUP($A23,Лист2!$A$8:$K$339,10),"")</f>
        <v>41639</v>
      </c>
      <c r="J23" s="22">
        <f ca="1">IF(Лист2!B23&lt;&gt;"",VLOOKUP($A23,Лист2!$A$8:$K$339,11),"")</f>
        <v>1234567</v>
      </c>
      <c r="K23" s="22">
        <f ca="1">IF(Лист2!K23&lt;&gt;"",VLOOKUP($A23,Лист2!$A$8:$L$339,12),"")</f>
        <v>7</v>
      </c>
    </row>
    <row r="24" spans="1:17" ht="30">
      <c r="A24" s="1">
        <f t="shared" ca="1" si="4"/>
        <v>17</v>
      </c>
      <c r="B24" s="14">
        <f ca="1">IF(Лист2!B24&lt;&gt;"",VLOOKUP($A24,Лист2!$A$8:$K$339,3),"")</f>
        <v>820</v>
      </c>
      <c r="C24" s="14" t="str">
        <f ca="1">IF(Лист2!B24&lt;&gt;"",VLOOKUP($A24,Лист2!$A$8:$K$339,4),"")</f>
        <v>Запоріжжя Харків</v>
      </c>
      <c r="D24" s="23">
        <f ca="1">IF(Лист2!B24&lt;&gt;"",VLOOKUP($A24,Лист2!$A$8:$K$339,5),"")</f>
        <v>0.82430555555555562</v>
      </c>
      <c r="E24" s="23">
        <f ca="1">IF(Лист2!B24&lt;&gt;"",VLOOKUP($A24,Лист2!$A$8:$K$339,6),"")</f>
        <v>0.82430555555555562</v>
      </c>
      <c r="F24" s="23">
        <f ca="1">IF(Лист2!B24&lt;&gt;"",VLOOKUP($A24,Лист2!$A$8:$K$339,7),"")</f>
        <v>0.82430555555555562</v>
      </c>
      <c r="G24" s="23">
        <f ca="1">IF(Лист2!B24&lt;&gt;"",VLOOKUP($A24,Лист2!$A$8:$K$339,8),"")</f>
        <v>0</v>
      </c>
      <c r="H24" s="26">
        <f ca="1">IF(Лист2!B24&lt;&gt;"",VLOOKUP($A24,Лист2!$A$8:$K$339,9),"")</f>
        <v>41275</v>
      </c>
      <c r="I24" s="26">
        <f ca="1">IF(Лист2!B24&lt;&gt;"",VLOOKUP($A24,Лист2!$A$8:$K$339,10),"")</f>
        <v>41639</v>
      </c>
      <c r="J24" s="22" t="str">
        <f ca="1">IF(Лист2!B24&lt;&gt;"",VLOOKUP($A24,Лист2!$A$8:$K$339,11),"")</f>
        <v>1.34567</v>
      </c>
      <c r="K24" s="22" t="str">
        <f>IF(Лист2!K24&lt;&gt;"",VLOOKUP($A24,Лист2!$A$8:$L$339,12),"")</f>
        <v/>
      </c>
    </row>
    <row r="25" spans="1:17">
      <c r="A25" s="1">
        <f t="shared" ca="1" si="4"/>
        <v>18</v>
      </c>
      <c r="B25" s="14" t="str">
        <f ca="1">IF(Лист2!B25&lt;&gt;"",VLOOKUP($A25,Лист2!$A$8:$K$339,3),"")</f>
        <v>162К</v>
      </c>
      <c r="C25" s="14" t="str">
        <f ca="1">IF(Лист2!B25&lt;&gt;"",VLOOKUP($A25,Лист2!$A$8:$K$339,4),"")</f>
        <v>Київ Харків</v>
      </c>
      <c r="D25" s="23">
        <f ca="1">IF(Лист2!B25&lt;&gt;"",VLOOKUP($A25,Лист2!$A$8:$K$339,5),"")</f>
        <v>0.75763888888888886</v>
      </c>
      <c r="E25" s="23">
        <f ca="1">IF(Лист2!B25&lt;&gt;"",VLOOKUP($A25,Лист2!$A$8:$K$339,6),"")</f>
        <v>0.75763888888888886</v>
      </c>
      <c r="F25" s="23">
        <f ca="1">IF(Лист2!B25&lt;&gt;"",VLOOKUP($A25,Лист2!$A$8:$K$339,7),"")</f>
        <v>0.75763888888888886</v>
      </c>
      <c r="G25" s="23">
        <f ca="1">IF(Лист2!B25&lt;&gt;"",VLOOKUP($A25,Лист2!$A$8:$K$339,8),"")</f>
        <v>0</v>
      </c>
      <c r="H25" s="26">
        <f ca="1">IF(Лист2!B25&lt;&gt;"",VLOOKUP($A25,Лист2!$A$8:$K$339,9),"")</f>
        <v>41275</v>
      </c>
      <c r="I25" s="26">
        <f ca="1">IF(Лист2!B25&lt;&gt;"",VLOOKUP($A25,Лист2!$A$8:$K$339,10),"")</f>
        <v>41639</v>
      </c>
      <c r="J25" s="22">
        <f ca="1">IF(Лист2!B25&lt;&gt;"",VLOOKUP($A25,Лист2!$A$8:$K$339,11),"")</f>
        <v>1234567</v>
      </c>
      <c r="K25" s="22" t="str">
        <f>IF(Лист2!K25&lt;&gt;"",VLOOKUP($A25,Лист2!$A$8:$L$339,12),"")</f>
        <v/>
      </c>
    </row>
    <row r="26" spans="1:17" ht="30">
      <c r="A26" s="1">
        <f t="shared" ca="1" si="4"/>
        <v>19</v>
      </c>
      <c r="B26" s="14" t="str">
        <f ca="1">IF(Лист2!B26&lt;&gt;"",VLOOKUP($A26,Лист2!$A$8:$K$339,3),"")</f>
        <v>164К ("Інтерсіті+")</v>
      </c>
      <c r="C26" s="14" t="str">
        <f ca="1">IF(Лист2!B26&lt;&gt;"",VLOOKUP($A26,Лист2!$A$8:$K$339,4),"")</f>
        <v>Київ Харків</v>
      </c>
      <c r="D26" s="23">
        <f ca="1">IF(Лист2!B26&lt;&gt;"",VLOOKUP($A26,Лист2!$A$8:$K$339,5),"")</f>
        <v>0.94513888888888886</v>
      </c>
      <c r="E26" s="23">
        <f ca="1">IF(Лист2!B26&lt;&gt;"",VLOOKUP($A26,Лист2!$A$8:$K$339,6),"")</f>
        <v>0.94513888888888886</v>
      </c>
      <c r="F26" s="23">
        <f ca="1">IF(Лист2!B26&lt;&gt;"",VLOOKUP($A26,Лист2!$A$8:$K$339,7),"")</f>
        <v>0.94513888888888886</v>
      </c>
      <c r="G26" s="23">
        <f ca="1">IF(Лист2!B26&lt;&gt;"",VLOOKUP($A26,Лист2!$A$8:$K$339,8),"")</f>
        <v>0</v>
      </c>
      <c r="H26" s="26">
        <f ca="1">IF(Лист2!B26&lt;&gt;"",VLOOKUP($A26,Лист2!$A$8:$K$339,9),"")</f>
        <v>41275</v>
      </c>
      <c r="I26" s="26">
        <f ca="1">IF(Лист2!B26&lt;&gt;"",VLOOKUP($A26,Лист2!$A$8:$K$339,10),"")</f>
        <v>41639</v>
      </c>
      <c r="J26" s="22">
        <f ca="1">IF(Лист2!B26&lt;&gt;"",VLOOKUP($A26,Лист2!$A$8:$K$339,11),"")</f>
        <v>1234567</v>
      </c>
      <c r="K26" s="22" t="str">
        <f>IF(Лист2!K26&lt;&gt;"",VLOOKUP($A26,Лист2!$A$8:$L$339,12),"")</f>
        <v/>
      </c>
    </row>
    <row r="27" spans="1:17">
      <c r="A27" s="1">
        <f t="shared" ca="1" si="4"/>
        <v>20</v>
      </c>
      <c r="B27" s="14" t="str">
        <f ca="1">IF(Лист2!B27&lt;&gt;"",VLOOKUP($A27,Лист2!$A$8:$K$339,3),"")</f>
        <v>64 ("Оберіг")</v>
      </c>
      <c r="C27" s="14" t="str">
        <f ca="1">IF(Лист2!B27&lt;&gt;"",VLOOKUP($A27,Лист2!$A$8:$K$339,4),"")</f>
        <v>Київ Харків</v>
      </c>
      <c r="D27" s="23">
        <f ca="1">IF(Лист2!B27&lt;&gt;"",VLOOKUP($A27,Лист2!$A$8:$K$339,5),"")</f>
        <v>0.28194444444444444</v>
      </c>
      <c r="E27" s="23">
        <f ca="1">IF(Лист2!B27&lt;&gt;"",VLOOKUP($A27,Лист2!$A$8:$K$339,6),"")</f>
        <v>0.28194444444444444</v>
      </c>
      <c r="F27" s="23">
        <f ca="1">IF(Лист2!B27&lt;&gt;"",VLOOKUP($A27,Лист2!$A$8:$K$339,7),"")</f>
        <v>0.28194444444444444</v>
      </c>
      <c r="G27" s="23">
        <f ca="1">IF(Лист2!B27&lt;&gt;"",VLOOKUP($A27,Лист2!$A$8:$K$339,8),"")</f>
        <v>0</v>
      </c>
      <c r="H27" s="26">
        <f ca="1">IF(Лист2!B27&lt;&gt;"",VLOOKUP($A27,Лист2!$A$8:$K$339,9),"")</f>
        <v>41275</v>
      </c>
      <c r="I27" s="26">
        <f ca="1">IF(Лист2!B27&lt;&gt;"",VLOOKUP($A27,Лист2!$A$8:$K$339,10),"")</f>
        <v>41639</v>
      </c>
      <c r="J27" s="22">
        <f ca="1">IF(Лист2!B27&lt;&gt;"",VLOOKUP($A27,Лист2!$A$8:$K$339,11),"")</f>
        <v>1234567</v>
      </c>
      <c r="K27" s="22" t="str">
        <f>IF(Лист2!K27&lt;&gt;"",VLOOKUP($A27,Лист2!$A$8:$L$339,12),"")</f>
        <v/>
      </c>
    </row>
    <row r="28" spans="1:17" ht="30">
      <c r="A28" s="1">
        <f t="shared" ca="1" si="4"/>
        <v>21</v>
      </c>
      <c r="B28" s="14" t="str">
        <f ca="1">IF(Лист2!B28&lt;&gt;"",VLOOKUP($A28,Лист2!$A$8:$K$339,3),"")</f>
        <v>156 ("Інтерсіті+")</v>
      </c>
      <c r="C28" s="14" t="str">
        <f ca="1">IF(Лист2!B28&lt;&gt;"",VLOOKUP($A28,Лист2!$A$8:$K$339,4),"")</f>
        <v>Київ Харків</v>
      </c>
      <c r="D28" s="23">
        <f ca="1">IF(Лист2!B28&lt;&gt;"",VLOOKUP($A28,Лист2!$A$8:$K$339,5),"")</f>
        <v>0.45555555555555555</v>
      </c>
      <c r="E28" s="23">
        <f ca="1">IF(Лист2!B28&lt;&gt;"",VLOOKUP($A28,Лист2!$A$8:$K$339,6),"")</f>
        <v>0.45555555555555555</v>
      </c>
      <c r="F28" s="23">
        <f ca="1">IF(Лист2!B28&lt;&gt;"",VLOOKUP($A28,Лист2!$A$8:$K$339,7),"")</f>
        <v>0.45555555555555555</v>
      </c>
      <c r="G28" s="23">
        <f ca="1">IF(Лист2!B28&lt;&gt;"",VLOOKUP($A28,Лист2!$A$8:$K$339,8),"")</f>
        <v>0</v>
      </c>
      <c r="H28" s="26">
        <f ca="1">IF(Лист2!B28&lt;&gt;"",VLOOKUP($A28,Лист2!$A$8:$K$339,9),"")</f>
        <v>41275</v>
      </c>
      <c r="I28" s="26">
        <f ca="1">IF(Лист2!B28&lt;&gt;"",VLOOKUP($A28,Лист2!$A$8:$K$339,10),"")</f>
        <v>41639</v>
      </c>
      <c r="J28" s="22">
        <f ca="1">IF(Лист2!B28&lt;&gt;"",VLOOKUP($A28,Лист2!$A$8:$K$339,11),"")</f>
        <v>1234567</v>
      </c>
      <c r="K28" s="22" t="str">
        <f>IF(Лист2!K28&lt;&gt;"",VLOOKUP($A28,Лист2!$A$8:$L$339,12),"")</f>
        <v/>
      </c>
    </row>
    <row r="29" spans="1:17">
      <c r="A29" s="1">
        <f t="shared" ca="1" si="4"/>
        <v>22</v>
      </c>
      <c r="B29" s="14">
        <f ca="1">IF(Лист2!B29&lt;&gt;"",VLOOKUP($A29,Лист2!$A$8:$K$339,3),"")</f>
        <v>126</v>
      </c>
      <c r="C29" s="14" t="str">
        <f ca="1">IF(Лист2!B29&lt;&gt;"",VLOOKUP($A29,Лист2!$A$8:$K$339,4),"")</f>
        <v>Київ Луганськ</v>
      </c>
      <c r="D29" s="23">
        <f ca="1">IF(Лист2!B29&lt;&gt;"",VLOOKUP($A29,Лист2!$A$8:$K$339,5),"")</f>
        <v>2.0833333333333333E-3</v>
      </c>
      <c r="E29" s="23">
        <f ca="1">IF(Лист2!B29&lt;&gt;"",VLOOKUP($A29,Лист2!$A$8:$K$339,6),"")</f>
        <v>1.5972222222222224E-2</v>
      </c>
      <c r="F29" s="23">
        <f ca="1">IF(Лист2!B29&lt;&gt;"",VLOOKUP($A29,Лист2!$A$8:$K$339,7),"")</f>
        <v>0.45</v>
      </c>
      <c r="G29" s="23">
        <f ca="1">IF(Лист2!B29&lt;&gt;"",VLOOKUP($A29,Лист2!$A$8:$K$339,8),"")</f>
        <v>1.3888888888888892E-2</v>
      </c>
      <c r="H29" s="26">
        <f ca="1">IF(Лист2!B29&lt;&gt;"",VLOOKUP($A29,Лист2!$A$8:$K$339,9),"")</f>
        <v>41275</v>
      </c>
      <c r="I29" s="26">
        <f ca="1">IF(Лист2!B29&lt;&gt;"",VLOOKUP($A29,Лист2!$A$8:$K$339,10),"")</f>
        <v>41639</v>
      </c>
      <c r="J29" s="22">
        <f ca="1">IF(Лист2!B29&lt;&gt;"",VLOOKUP($A29,Лист2!$A$8:$K$339,11),"")</f>
        <v>1234567</v>
      </c>
      <c r="K29" s="22" t="str">
        <f>IF(Лист2!K29&lt;&gt;"",VLOOKUP($A29,Лист2!$A$8:$L$339,12),"")</f>
        <v/>
      </c>
    </row>
    <row r="30" spans="1:17" ht="30">
      <c r="A30" s="1">
        <f t="shared" ca="1" si="4"/>
        <v>23</v>
      </c>
      <c r="B30" s="14">
        <f ca="1">IF(Лист2!B30&lt;&gt;"",VLOOKUP($A30,Лист2!$A$8:$K$339,3),"")</f>
        <v>74</v>
      </c>
      <c r="C30" s="14" t="str">
        <f ca="1">IF(Лист2!B30&lt;&gt;"",VLOOKUP($A30,Лист2!$A$8:$K$339,4),"")</f>
        <v>Кривий Ріг Москва Кур.</v>
      </c>
      <c r="D30" s="23">
        <f ca="1">IF(Лист2!B30&lt;&gt;"",VLOOKUP($A30,Лист2!$A$8:$K$339,5),"")</f>
        <v>0.90625</v>
      </c>
      <c r="E30" s="23">
        <f ca="1">IF(Лист2!B30&lt;&gt;"",VLOOKUP($A30,Лист2!$A$8:$K$339,6),"")</f>
        <v>0.93194444444444446</v>
      </c>
      <c r="F30" s="23">
        <f ca="1">IF(Лист2!B30&lt;&gt;"",VLOOKUP($A30,Лист2!$A$8:$K$339,7),"")</f>
        <v>0.47916666666666669</v>
      </c>
      <c r="G30" s="23">
        <f ca="1">IF(Лист2!B30&lt;&gt;"",VLOOKUP($A30,Лист2!$A$8:$K$339,8),"")</f>
        <v>2.5694444444444464E-2</v>
      </c>
      <c r="H30" s="26">
        <f ca="1">IF(Лист2!B30&lt;&gt;"",VLOOKUP($A30,Лист2!$A$8:$K$339,9),"")</f>
        <v>41420</v>
      </c>
      <c r="I30" s="26">
        <f ca="1">IF(Лист2!B30&lt;&gt;"",VLOOKUP($A30,Лист2!$A$8:$K$339,10),"")</f>
        <v>41544</v>
      </c>
      <c r="J30" s="22">
        <f ca="1">IF(Лист2!B30&lt;&gt;"",VLOOKUP($A30,Лист2!$A$8:$K$339,11),"")</f>
        <v>1234567</v>
      </c>
      <c r="K30" s="22" t="str">
        <f>IF(Лист2!K30&lt;&gt;"",VLOOKUP($A30,Лист2!$A$8:$L$339,12),"")</f>
        <v/>
      </c>
    </row>
    <row r="31" spans="1:17" ht="45">
      <c r="A31" s="1">
        <f t="shared" ca="1" si="4"/>
        <v>24</v>
      </c>
      <c r="B31" s="14" t="str">
        <f ca="1">IF(Лист2!B31&lt;&gt;"",VLOOKUP($A31,Лист2!$A$8:$K$339,3),"")</f>
        <v>180 ("Харків"Янин")</v>
      </c>
      <c r="C31" s="14" t="str">
        <f ca="1">IF(Лист2!B31&lt;&gt;"",VLOOKUP($A31,Лист2!$A$8:$K$339,4),"")</f>
        <v>Луганськ Харків</v>
      </c>
      <c r="D31" s="23">
        <f ca="1">IF(Лист2!B31&lt;&gt;"",VLOOKUP($A31,Лист2!$A$8:$K$339,5),"")</f>
        <v>0.2298611111111111</v>
      </c>
      <c r="E31" s="23">
        <f ca="1">IF(Лист2!B31&lt;&gt;"",VLOOKUP($A31,Лист2!$A$8:$K$339,6),"")</f>
        <v>0.2298611111111111</v>
      </c>
      <c r="F31" s="23">
        <f ca="1">IF(Лист2!B31&lt;&gt;"",VLOOKUP($A31,Лист2!$A$8:$K$339,7),"")</f>
        <v>0.2298611111111111</v>
      </c>
      <c r="G31" s="23">
        <f ca="1">IF(Лист2!B31&lt;&gt;"",VLOOKUP($A31,Лист2!$A$8:$K$339,8),"")</f>
        <v>0</v>
      </c>
      <c r="H31" s="26">
        <f ca="1">IF(Лист2!B31&lt;&gt;"",VLOOKUP($A31,Лист2!$A$8:$K$339,9),"")</f>
        <v>41275</v>
      </c>
      <c r="I31" s="26">
        <f ca="1">IF(Лист2!B31&lt;&gt;"",VLOOKUP($A31,Лист2!$A$8:$K$339,10),"")</f>
        <v>41639</v>
      </c>
      <c r="J31" s="22">
        <f ca="1">IF(Лист2!B31&lt;&gt;"",VLOOKUP($A31,Лист2!$A$8:$K$339,11),"")</f>
        <v>1234567</v>
      </c>
      <c r="K31" s="22">
        <f ca="1">IF(Лист2!K31&lt;&gt;"",VLOOKUP($A31,Лист2!$A$8:$L$339,12),"")</f>
        <v>7</v>
      </c>
    </row>
    <row r="32" spans="1:17">
      <c r="A32" s="1">
        <f t="shared" ca="1" si="4"/>
        <v>25</v>
      </c>
      <c r="B32" s="14">
        <f ca="1">IF(Лист2!B32&lt;&gt;"",VLOOKUP($A32,Лист2!$A$8:$K$339,3),"")</f>
        <v>126</v>
      </c>
      <c r="C32" s="14" t="str">
        <f ca="1">IF(Лист2!B32&lt;&gt;"",VLOOKUP($A32,Лист2!$A$8:$K$339,4),"")</f>
        <v>Луганськ Київ</v>
      </c>
      <c r="D32" s="23">
        <f ca="1">IF(Лист2!B32&lt;&gt;"",VLOOKUP($A32,Лист2!$A$8:$K$339,5),"")</f>
        <v>0.99375000000000002</v>
      </c>
      <c r="E32" s="23">
        <f ca="1">IF(Лист2!B32&lt;&gt;"",VLOOKUP($A32,Лист2!$A$8:$K$339,6),"")</f>
        <v>1.0416666666666666E-2</v>
      </c>
      <c r="F32" s="23">
        <f ca="1">IF(Лист2!B32&lt;&gt;"",VLOOKUP($A32,Лист2!$A$8:$K$339,7),"")</f>
        <v>0.40208333333333335</v>
      </c>
      <c r="G32" s="23">
        <f ca="1">IF(Лист2!B32&lt;&gt;"",VLOOKUP($A32,Лист2!$A$8:$K$339,8),"")</f>
        <v>1.6666666666666607E-2</v>
      </c>
      <c r="H32" s="26">
        <f ca="1">IF(Лист2!B32&lt;&gt;"",VLOOKUP($A32,Лист2!$A$8:$K$339,9),"")</f>
        <v>41275</v>
      </c>
      <c r="I32" s="26">
        <f ca="1">IF(Лист2!B32&lt;&gt;"",VLOOKUP($A32,Лист2!$A$8:$K$339,10),"")</f>
        <v>41639</v>
      </c>
      <c r="J32" s="22">
        <f ca="1">IF(Лист2!B32&lt;&gt;"",VLOOKUP($A32,Лист2!$A$8:$K$339,11),"")</f>
        <v>1234567</v>
      </c>
      <c r="K32" s="22" t="str">
        <f>IF(Лист2!K32&lt;&gt;"",VLOOKUP($A32,Лист2!$A$8:$L$339,12),"")</f>
        <v/>
      </c>
    </row>
    <row r="33" spans="1:11" ht="45">
      <c r="A33" s="1">
        <f t="shared" ca="1" si="4"/>
        <v>26</v>
      </c>
      <c r="B33" s="14" t="str">
        <f ca="1">IF(Лист2!B33&lt;&gt;"",VLOOKUP($A33,Лист2!$A$8:$K$339,3),"")</f>
        <v>112 ("Слобожанщина")</v>
      </c>
      <c r="C33" s="14" t="str">
        <f ca="1">IF(Лист2!B33&lt;&gt;"",VLOOKUP($A33,Лист2!$A$8:$K$339,4),"")</f>
        <v>Львів Харків</v>
      </c>
      <c r="D33" s="23">
        <f ca="1">IF(Лист2!B33&lt;&gt;"",VLOOKUP($A33,Лист2!$A$8:$K$339,5),"")</f>
        <v>0.47222222222222227</v>
      </c>
      <c r="E33" s="23">
        <f ca="1">IF(Лист2!B33&lt;&gt;"",VLOOKUP($A33,Лист2!$A$8:$K$339,6),"")</f>
        <v>0.47222222222222227</v>
      </c>
      <c r="F33" s="23">
        <f ca="1">IF(Лист2!B33&lt;&gt;"",VLOOKUP($A33,Лист2!$A$8:$K$339,7),"")</f>
        <v>0.47222222222222227</v>
      </c>
      <c r="G33" s="23">
        <f ca="1">IF(Лист2!B33&lt;&gt;"",VLOOKUP($A33,Лист2!$A$8:$K$339,8),"")</f>
        <v>0</v>
      </c>
      <c r="H33" s="26">
        <f ca="1">IF(Лист2!B33&lt;&gt;"",VLOOKUP($A33,Лист2!$A$8:$K$339,9),"")</f>
        <v>41275</v>
      </c>
      <c r="I33" s="26">
        <f ca="1">IF(Лист2!B33&lt;&gt;"",VLOOKUP($A33,Лист2!$A$8:$K$339,10),"")</f>
        <v>41639</v>
      </c>
      <c r="J33" s="22">
        <f ca="1">IF(Лист2!B33&lt;&gt;"",VLOOKUP($A33,Лист2!$A$8:$K$339,11),"")</f>
        <v>1234567</v>
      </c>
      <c r="K33" s="22" t="str">
        <f>IF(Лист2!K33&lt;&gt;"",VLOOKUP($A33,Лист2!$A$8:$L$339,12),"")</f>
        <v/>
      </c>
    </row>
    <row r="34" spans="1:11" ht="30">
      <c r="A34" s="1">
        <f t="shared" ca="1" si="4"/>
        <v>27</v>
      </c>
      <c r="B34" s="14">
        <f ca="1">IF(Лист2!B34&lt;&gt;"",VLOOKUP($A34,Лист2!$A$8:$K$339,3),"")</f>
        <v>136</v>
      </c>
      <c r="C34" s="14" t="str">
        <f ca="1">IF(Лист2!B34&lt;&gt;"",VLOOKUP($A34,Лист2!$A$8:$K$339,4),"")</f>
        <v>Мінськ Євпаторія</v>
      </c>
      <c r="D34" s="23">
        <f ca="1">IF(Лист2!B34&lt;&gt;"",VLOOKUP($A34,Лист2!$A$8:$K$339,5),"")</f>
        <v>0.72916666666666663</v>
      </c>
      <c r="E34" s="23">
        <f ca="1">IF(Лист2!B34&lt;&gt;"",VLOOKUP($A34,Лист2!$A$8:$K$339,6),"")</f>
        <v>0.74305555555555547</v>
      </c>
      <c r="F34" s="23">
        <f ca="1">IF(Лист2!B34&lt;&gt;"",VLOOKUP($A34,Лист2!$A$8:$K$339,7),"")</f>
        <v>0.18402777777777779</v>
      </c>
      <c r="G34" s="23">
        <f ca="1">IF(Лист2!B34&lt;&gt;"",VLOOKUP($A34,Лист2!$A$8:$K$339,8),"")</f>
        <v>1.388888888888884E-2</v>
      </c>
      <c r="H34" s="26">
        <f ca="1">IF(Лист2!B34&lt;&gt;"",VLOOKUP($A34,Лист2!$A$8:$K$339,9),"")</f>
        <v>41435</v>
      </c>
      <c r="I34" s="26">
        <f ca="1">IF(Лист2!B34&lt;&gt;"",VLOOKUP($A34,Лист2!$A$8:$K$339,10),"")</f>
        <v>41547</v>
      </c>
      <c r="J34" s="22">
        <f ca="1">IF(Лист2!B34&lt;&gt;"",VLOOKUP($A34,Лист2!$A$8:$K$339,11),"")</f>
        <v>1234567</v>
      </c>
      <c r="K34" s="22" t="str">
        <f>IF(Лист2!K34&lt;&gt;"",VLOOKUP($A34,Лист2!$A$8:$L$339,12),"")</f>
        <v/>
      </c>
    </row>
    <row r="35" spans="1:11" ht="30">
      <c r="A35" s="1">
        <f t="shared" ca="1" si="4"/>
        <v>28</v>
      </c>
      <c r="B35" s="14" t="str">
        <f ca="1">IF(Лист2!B35&lt;&gt;"",VLOOKUP($A35,Лист2!$A$8:$K$339,3),"")</f>
        <v>100Б</v>
      </c>
      <c r="C35" s="14" t="str">
        <f ca="1">IF(Лист2!B35&lt;&gt;"",VLOOKUP($A35,Лист2!$A$8:$K$339,4),"")</f>
        <v>Мінськ Сімферополь</v>
      </c>
      <c r="D35" s="23">
        <f ca="1">IF(Лист2!B35&lt;&gt;"",VLOOKUP($A35,Лист2!$A$8:$K$339,5),"")</f>
        <v>6.1111111111111116E-2</v>
      </c>
      <c r="E35" s="23">
        <f ca="1">IF(Лист2!B35&lt;&gt;"",VLOOKUP($A35,Лист2!$A$8:$K$339,6),"")</f>
        <v>7.6388888888888895E-2</v>
      </c>
      <c r="F35" s="23">
        <f ca="1">IF(Лист2!B35&lt;&gt;"",VLOOKUP($A35,Лист2!$A$8:$K$339,7),"")</f>
        <v>0.43958333333333338</v>
      </c>
      <c r="G35" s="23">
        <f ca="1">IF(Лист2!B35&lt;&gt;"",VLOOKUP($A35,Лист2!$A$8:$K$339,8),"")</f>
        <v>1.5277777777777779E-2</v>
      </c>
      <c r="H35" s="26">
        <f ca="1">IF(Лист2!B35&lt;&gt;"",VLOOKUP($A35,Лист2!$A$8:$K$339,9),"")</f>
        <v>41425</v>
      </c>
      <c r="I35" s="26">
        <f ca="1">IF(Лист2!B35&lt;&gt;"",VLOOKUP($A35,Лист2!$A$8:$K$339,10),"")</f>
        <v>41547</v>
      </c>
      <c r="J35" s="22">
        <f ca="1">IF(Лист2!B35&lt;&gt;"",VLOOKUP($A35,Лист2!$A$8:$K$339,11),"")</f>
        <v>1234567</v>
      </c>
      <c r="K35" s="22">
        <f ca="1">IF(Лист2!K35&lt;&gt;"",VLOOKUP($A35,Лист2!$A$8:$L$339,12),"")</f>
        <v>7</v>
      </c>
    </row>
    <row r="36" spans="1:11" ht="30">
      <c r="A36" s="1">
        <f t="shared" ca="1" si="4"/>
        <v>29</v>
      </c>
      <c r="B36" s="14">
        <f ca="1">IF(Лист2!B36&lt;&gt;"",VLOOKUP($A36,Лист2!$A$8:$K$339,3),"")</f>
        <v>78</v>
      </c>
      <c r="C36" s="14" t="str">
        <f ca="1">IF(Лист2!B36&lt;&gt;"",VLOOKUP($A36,Лист2!$A$8:$K$339,4),"")</f>
        <v>Маріуполь Москва</v>
      </c>
      <c r="D36" s="23">
        <f ca="1">IF(Лист2!B36&lt;&gt;"",VLOOKUP($A36,Лист2!$A$8:$K$339,5),"")</f>
        <v>0.88263888888888886</v>
      </c>
      <c r="E36" s="23">
        <f ca="1">IF(Лист2!B36&lt;&gt;"",VLOOKUP($A36,Лист2!$A$8:$K$339,6),"")</f>
        <v>0.89930555555555547</v>
      </c>
      <c r="F36" s="23">
        <f ca="1">IF(Лист2!B36&lt;&gt;"",VLOOKUP($A36,Лист2!$A$8:$K$339,7),"")</f>
        <v>0.45069444444444445</v>
      </c>
      <c r="G36" s="23">
        <f ca="1">IF(Лист2!B36&lt;&gt;"",VLOOKUP($A36,Лист2!$A$8:$K$339,8),"")</f>
        <v>1.6666666666666607E-2</v>
      </c>
      <c r="H36" s="26">
        <f ca="1">IF(Лист2!B36&lt;&gt;"",VLOOKUP($A36,Лист2!$A$8:$K$339,9),"")</f>
        <v>41275</v>
      </c>
      <c r="I36" s="26">
        <f ca="1">IF(Лист2!B36&lt;&gt;"",VLOOKUP($A36,Лист2!$A$8:$K$339,10),"")</f>
        <v>41639</v>
      </c>
      <c r="J36" s="22">
        <f ca="1">IF(Лист2!B36&lt;&gt;"",VLOOKUP($A36,Лист2!$A$8:$K$339,11),"")</f>
        <v>1234567</v>
      </c>
      <c r="K36" s="22" t="str">
        <f>IF(Лист2!K36&lt;&gt;"",VLOOKUP($A36,Лист2!$A$8:$L$339,12),"")</f>
        <v/>
      </c>
    </row>
    <row r="37" spans="1:11" ht="30">
      <c r="A37" s="1">
        <f t="shared" ca="1" si="4"/>
        <v>30</v>
      </c>
      <c r="B37" s="14">
        <f ca="1">IF(Лист2!B37&lt;&gt;"",VLOOKUP($A37,Лист2!$A$8:$K$339,3),"")</f>
        <v>322</v>
      </c>
      <c r="C37" s="14" t="str">
        <f ca="1">IF(Лист2!B37&lt;&gt;"",VLOOKUP($A37,Лист2!$A$8:$K$339,4),"")</f>
        <v>Маріуполь Харків</v>
      </c>
      <c r="D37" s="23">
        <f ca="1">IF(Лист2!B37&lt;&gt;"",VLOOKUP($A37,Лист2!$A$8:$K$339,5),"")</f>
        <v>0.20833333333333334</v>
      </c>
      <c r="E37" s="23">
        <f ca="1">IF(Лист2!B37&lt;&gt;"",VLOOKUP($A37,Лист2!$A$8:$K$339,6),"")</f>
        <v>0.20833333333333334</v>
      </c>
      <c r="F37" s="23">
        <f ca="1">IF(Лист2!B37&lt;&gt;"",VLOOKUP($A37,Лист2!$A$8:$K$339,7),"")</f>
        <v>0.20833333333333334</v>
      </c>
      <c r="G37" s="23">
        <f ca="1">IF(Лист2!B37&lt;&gt;"",VLOOKUP($A37,Лист2!$A$8:$K$339,8),"")</f>
        <v>0</v>
      </c>
      <c r="H37" s="26">
        <f ca="1">IF(Лист2!B37&lt;&gt;"",VLOOKUP($A37,Лист2!$A$8:$K$339,9),"")</f>
        <v>41275</v>
      </c>
      <c r="I37" s="26">
        <f ca="1">IF(Лист2!B37&lt;&gt;"",VLOOKUP($A37,Лист2!$A$8:$K$339,10),"")</f>
        <v>41639</v>
      </c>
      <c r="J37" s="22">
        <f ca="1">IF(Лист2!B37&lt;&gt;"",VLOOKUP($A37,Лист2!$A$8:$K$339,11),"")</f>
        <v>1234567</v>
      </c>
      <c r="K37" s="22" t="str">
        <f>IF(Лист2!K37&lt;&gt;"",VLOOKUP($A37,Лист2!$A$8:$L$339,12),"")</f>
        <v/>
      </c>
    </row>
    <row r="38" spans="1:11" ht="30">
      <c r="A38" s="1">
        <f t="shared" ca="1" si="4"/>
        <v>31</v>
      </c>
      <c r="B38" s="14" t="str">
        <f ca="1">IF(Лист2!B38&lt;&gt;"",VLOOKUP($A38,Лист2!$A$8:$K$339,3),"")</f>
        <v>187О</v>
      </c>
      <c r="C38" s="14" t="str">
        <f ca="1">IF(Лист2!B38&lt;&gt;"",VLOOKUP($A38,Лист2!$A$8:$K$339,4),"")</f>
        <v>Москва Феодосія</v>
      </c>
      <c r="D38" s="23">
        <f ca="1">IF(Лист2!B38&lt;&gt;"",VLOOKUP($A38,Лист2!$A$8:$K$339,5),"")</f>
        <v>0.97986111111111107</v>
      </c>
      <c r="E38" s="23">
        <f ca="1">IF(Лист2!B38&lt;&gt;"",VLOOKUP($A38,Лист2!$A$8:$K$339,6),"")</f>
        <v>0.34027777777777773</v>
      </c>
      <c r="F38" s="23">
        <f ca="1">IF(Лист2!B38&lt;&gt;"",VLOOKUP($A38,Лист2!$A$8:$K$339,7),"")</f>
        <v>0.47569444444444442</v>
      </c>
      <c r="G38" s="23">
        <f ca="1">IF(Лист2!B38&lt;&gt;"",VLOOKUP($A38,Лист2!$A$8:$K$339,8),"")</f>
        <v>0.36041666666666661</v>
      </c>
      <c r="H38" s="26">
        <f ca="1">IF(Лист2!B38&lt;&gt;"",VLOOKUP($A38,Лист2!$A$8:$K$339,9),"")</f>
        <v>41420</v>
      </c>
      <c r="I38" s="26">
        <f ca="1">IF(Лист2!B38&lt;&gt;"",VLOOKUP($A38,Лист2!$A$8:$K$339,10),"")</f>
        <v>41533</v>
      </c>
      <c r="J38" s="22">
        <f ca="1">IF(Лист2!B38&lt;&gt;"",VLOOKUP($A38,Лист2!$A$8:$K$339,11),"")</f>
        <v>1234567</v>
      </c>
      <c r="K38" s="22" t="str">
        <f>IF(Лист2!K38&lt;&gt;"",VLOOKUP($A38,Лист2!$A$8:$L$339,12),"")</f>
        <v/>
      </c>
    </row>
    <row r="39" spans="1:11" ht="30">
      <c r="A39" s="1">
        <f t="shared" ca="1" si="4"/>
        <v>32</v>
      </c>
      <c r="B39" s="14">
        <f ca="1">IF(Лист2!B39&lt;&gt;"",VLOOKUP($A39,Лист2!$A$8:$K$339,3),"")</f>
        <v>201</v>
      </c>
      <c r="C39" s="14" t="str">
        <f ca="1">IF(Лист2!B39&lt;&gt;"",VLOOKUP($A39,Лист2!$A$8:$K$339,4),"")</f>
        <v>Москва Євпаторія</v>
      </c>
      <c r="D39" s="23">
        <f ca="1">IF(Лист2!B39&lt;&gt;"",VLOOKUP($A39,Лист2!$A$8:$K$339,5),"")</f>
        <v>0.97013888888888899</v>
      </c>
      <c r="E39" s="23">
        <f ca="1">IF(Лист2!B39&lt;&gt;"",VLOOKUP($A39,Лист2!$A$8:$K$339,6),"")</f>
        <v>0.65416666666666667</v>
      </c>
      <c r="F39" s="23">
        <f ca="1">IF(Лист2!B39&lt;&gt;"",VLOOKUP($A39,Лист2!$A$8:$K$339,7),"")</f>
        <v>0.41319444444444442</v>
      </c>
      <c r="G39" s="23">
        <f ca="1">IF(Лист2!B39&lt;&gt;"",VLOOKUP($A39,Лист2!$A$8:$K$339,8),"")</f>
        <v>0.68402777777777768</v>
      </c>
      <c r="H39" s="26">
        <f ca="1">IF(Лист2!B39&lt;&gt;"",VLOOKUP($A39,Лист2!$A$8:$K$339,9),"")</f>
        <v>41424</v>
      </c>
      <c r="I39" s="26">
        <f ca="1">IF(Лист2!B39&lt;&gt;"",VLOOKUP($A39,Лист2!$A$8:$K$339,10),"")</f>
        <v>41524</v>
      </c>
      <c r="J39" s="22">
        <f ca="1">IF(Лист2!B39&lt;&gt;"",VLOOKUP($A39,Лист2!$A$8:$K$339,11),"")</f>
        <v>1234567</v>
      </c>
      <c r="K39" s="22" t="str">
        <f>IF(Лист2!K39&lt;&gt;"",VLOOKUP($A39,Лист2!$A$8:$L$339,12),"")</f>
        <v/>
      </c>
    </row>
    <row r="40" spans="1:11" ht="30">
      <c r="A40" s="1">
        <f t="shared" ca="1" si="4"/>
        <v>33</v>
      </c>
      <c r="B40" s="14">
        <f ca="1">IF(Лист2!B40&lt;&gt;"",VLOOKUP($A40,Лист2!$A$8:$K$339,3),"")</f>
        <v>243</v>
      </c>
      <c r="C40" s="14" t="str">
        <f ca="1">IF(Лист2!B40&lt;&gt;"",VLOOKUP($A40,Лист2!$A$8:$K$339,4),"")</f>
        <v>Москва Євпаторія</v>
      </c>
      <c r="D40" s="23">
        <f ca="1">IF(Лист2!B40&lt;&gt;"",VLOOKUP($A40,Лист2!$A$8:$K$339,5),"")</f>
        <v>0.89097222222222217</v>
      </c>
      <c r="E40" s="23">
        <f ca="1">IF(Лист2!B40&lt;&gt;"",VLOOKUP($A40,Лист2!$A$8:$K$339,6),"")</f>
        <v>0.23124999999999998</v>
      </c>
      <c r="F40" s="23">
        <f ca="1">IF(Лист2!B40&lt;&gt;"",VLOOKUP($A40,Лист2!$A$8:$K$339,7),"")</f>
        <v>0.34027777777777773</v>
      </c>
      <c r="G40" s="23">
        <f ca="1">IF(Лист2!B40&lt;&gt;"",VLOOKUP($A40,Лист2!$A$8:$K$339,8),"")</f>
        <v>0.34027777777777779</v>
      </c>
      <c r="H40" s="26">
        <f ca="1">IF(Лист2!B40&lt;&gt;"",VLOOKUP($A40,Лист2!$A$8:$K$339,9),"")</f>
        <v>41424</v>
      </c>
      <c r="I40" s="26">
        <f ca="1">IF(Лист2!B40&lt;&gt;"",VLOOKUP($A40,Лист2!$A$8:$K$339,10),"")</f>
        <v>41522</v>
      </c>
      <c r="J40" s="22">
        <f ca="1">IF(Лист2!B40&lt;&gt;"",VLOOKUP($A40,Лист2!$A$8:$K$339,11),"")</f>
        <v>1234567</v>
      </c>
      <c r="K40" s="22" t="str">
        <f>IF(Лист2!K40&lt;&gt;"",VLOOKUP($A40,Лист2!$A$8:$L$339,12),"")</f>
        <v/>
      </c>
    </row>
    <row r="41" spans="1:11" ht="30">
      <c r="A41" s="1">
        <f t="shared" ca="1" si="4"/>
        <v>34</v>
      </c>
      <c r="B41" s="14" t="str">
        <f ca="1">IF(Лист2!B41&lt;&gt;"",VLOOKUP($A41,Лист2!$A$8:$K$339,3),"")</f>
        <v>69Ч</v>
      </c>
      <c r="C41" s="14" t="str">
        <f ca="1">IF(Лист2!B41&lt;&gt;"",VLOOKUP($A41,Лист2!$A$8:$K$339,4),"")</f>
        <v>Москва Бердянськ</v>
      </c>
      <c r="D41" s="23">
        <f ca="1">IF(Лист2!B41&lt;&gt;"",VLOOKUP($A41,Лист2!$A$8:$K$339,5),"")</f>
        <v>0.16319444444444445</v>
      </c>
      <c r="E41" s="23">
        <f ca="1">IF(Лист2!B41&lt;&gt;"",VLOOKUP($A41,Лист2!$A$8:$K$339,6),"")</f>
        <v>0.51180555555555551</v>
      </c>
      <c r="F41" s="23">
        <f ca="1">IF(Лист2!B41&lt;&gt;"",VLOOKUP($A41,Лист2!$A$8:$K$339,7),"")</f>
        <v>0.63541666666666663</v>
      </c>
      <c r="G41" s="23">
        <f ca="1">IF(Лист2!B41&lt;&gt;"",VLOOKUP($A41,Лист2!$A$8:$K$339,8),"")</f>
        <v>0.34861111111111109</v>
      </c>
      <c r="H41" s="26">
        <f ca="1">IF(Лист2!B41&lt;&gt;"",VLOOKUP($A41,Лист2!$A$8:$K$339,9),"")</f>
        <v>41421</v>
      </c>
      <c r="I41" s="26">
        <f ca="1">IF(Лист2!B41&lt;&gt;"",VLOOKUP($A41,Лист2!$A$8:$K$339,10),"")</f>
        <v>41545</v>
      </c>
      <c r="J41" s="22">
        <f ca="1">IF(Лист2!B41&lt;&gt;"",VLOOKUP($A41,Лист2!$A$8:$K$339,11),"")</f>
        <v>1234567</v>
      </c>
      <c r="K41" s="22" t="str">
        <f>IF(Лист2!K41&lt;&gt;"",VLOOKUP($A41,Лист2!$A$8:$L$339,12),"")</f>
        <v/>
      </c>
    </row>
    <row r="42" spans="1:11" ht="45">
      <c r="A42" s="1">
        <f t="shared" ca="1" si="4"/>
        <v>35</v>
      </c>
      <c r="B42" s="14" t="str">
        <f ca="1">IF(Лист2!B42&lt;&gt;"",VLOOKUP($A42,Лист2!$A$8:$K$339,3),"")</f>
        <v>15 ("Приднепровье")</v>
      </c>
      <c r="C42" s="14" t="str">
        <f ca="1">IF(Лист2!B42&lt;&gt;"",VLOOKUP($A42,Лист2!$A$8:$K$339,4),"")</f>
        <v>Москва Дніпропетровськ</v>
      </c>
      <c r="D42" s="23">
        <f ca="1">IF(Лист2!B42&lt;&gt;"",VLOOKUP($A42,Лист2!$A$8:$K$339,5),"")</f>
        <v>6.9444444444444434E-2</v>
      </c>
      <c r="E42" s="23">
        <f ca="1">IF(Лист2!B42&lt;&gt;"",VLOOKUP($A42,Лист2!$A$8:$K$339,6),"")</f>
        <v>0.3263888888888889</v>
      </c>
      <c r="F42" s="23">
        <f ca="1">IF(Лист2!B42&lt;&gt;"",VLOOKUP($A42,Лист2!$A$8:$K$339,7),"")</f>
        <v>0.28472222222222221</v>
      </c>
      <c r="G42" s="23">
        <f ca="1">IF(Лист2!B42&lt;&gt;"",VLOOKUP($A42,Лист2!$A$8:$K$339,8),"")</f>
        <v>0.25694444444444448</v>
      </c>
      <c r="H42" s="26">
        <f ca="1">IF(Лист2!B42&lt;&gt;"",VLOOKUP($A42,Лист2!$A$8:$K$339,9),"")</f>
        <v>41275</v>
      </c>
      <c r="I42" s="26">
        <f ca="1">IF(Лист2!B42&lt;&gt;"",VLOOKUP($A42,Лист2!$A$8:$K$339,10),"")</f>
        <v>41639</v>
      </c>
      <c r="J42" s="22">
        <f ca="1">IF(Лист2!B42&lt;&gt;"",VLOOKUP($A42,Лист2!$A$8:$K$339,11),"")</f>
        <v>1234567</v>
      </c>
      <c r="K42" s="22" t="str">
        <f>IF(Лист2!K42&lt;&gt;"",VLOOKUP($A42,Лист2!$A$8:$L$339,12),"")</f>
        <v/>
      </c>
    </row>
    <row r="43" spans="1:11" ht="30">
      <c r="A43" s="1">
        <f t="shared" ca="1" si="4"/>
        <v>36</v>
      </c>
      <c r="B43" s="14" t="str">
        <f ca="1">IF(Лист2!B43&lt;&gt;"",VLOOKUP($A43,Лист2!$A$8:$K$339,3),"")</f>
        <v>9М  ("Донбас")</v>
      </c>
      <c r="C43" s="14" t="str">
        <f ca="1">IF(Лист2!B43&lt;&gt;"",VLOOKUP($A43,Лист2!$A$8:$K$339,4),"")</f>
        <v>Москва Донецьк</v>
      </c>
      <c r="D43" s="23">
        <f ca="1">IF(Лист2!B43&lt;&gt;"",VLOOKUP($A43,Лист2!$A$8:$K$339,5),"")</f>
        <v>3.9583333333333331E-2</v>
      </c>
      <c r="E43" s="23">
        <f ca="1">IF(Лист2!B43&lt;&gt;"",VLOOKUP($A43,Лист2!$A$8:$K$339,6),"")</f>
        <v>0.3263888888888889</v>
      </c>
      <c r="F43" s="23">
        <f ca="1">IF(Лист2!B43&lt;&gt;"",VLOOKUP($A43,Лист2!$A$8:$K$339,7),"")</f>
        <v>0.31736111111111115</v>
      </c>
      <c r="G43" s="23">
        <f ca="1">IF(Лист2!B43&lt;&gt;"",VLOOKUP($A43,Лист2!$A$8:$K$339,8),"")</f>
        <v>0.28680555555555554</v>
      </c>
      <c r="H43" s="26">
        <f ca="1">IF(Лист2!B43&lt;&gt;"",VLOOKUP($A43,Лист2!$A$8:$K$339,9),"")</f>
        <v>41275</v>
      </c>
      <c r="I43" s="26">
        <f ca="1">IF(Лист2!B43&lt;&gt;"",VLOOKUP($A43,Лист2!$A$8:$K$339,10),"")</f>
        <v>41639</v>
      </c>
      <c r="J43" s="22">
        <f ca="1">IF(Лист2!B43&lt;&gt;"",VLOOKUP($A43,Лист2!$A$8:$K$339,11),"")</f>
        <v>1234567</v>
      </c>
      <c r="K43" s="22" t="str">
        <f>IF(Лист2!K43&lt;&gt;"",VLOOKUP($A43,Лист2!$A$8:$L$339,12),"")</f>
        <v/>
      </c>
    </row>
    <row r="44" spans="1:11">
      <c r="A44" s="1">
        <f t="shared" ca="1" si="4"/>
        <v>37</v>
      </c>
      <c r="B44" s="14">
        <f ca="1">IF(Лист2!B44&lt;&gt;"",VLOOKUP($A44,Лист2!$A$8:$K$339,3),"")</f>
        <v>97</v>
      </c>
      <c r="C44" s="14" t="str">
        <f ca="1">IF(Лист2!B44&lt;&gt;"",VLOOKUP($A44,Лист2!$A$8:$K$339,4),"")</f>
        <v>Москва Керч</v>
      </c>
      <c r="D44" s="23">
        <f ca="1">IF(Лист2!B44&lt;&gt;"",VLOOKUP($A44,Лист2!$A$8:$K$339,5),"")</f>
        <v>0.28819444444444448</v>
      </c>
      <c r="E44" s="23">
        <f ca="1">IF(Лист2!B44&lt;&gt;"",VLOOKUP($A44,Лист2!$A$8:$K$339,6),"")</f>
        <v>0.87569444444444444</v>
      </c>
      <c r="F44" s="23">
        <f ca="1">IF(Лист2!B44&lt;&gt;"",VLOOKUP($A44,Лист2!$A$8:$K$339,7),"")</f>
        <v>0.89374999999999993</v>
      </c>
      <c r="G44" s="23">
        <f ca="1">IF(Лист2!B44&lt;&gt;"",VLOOKUP($A44,Лист2!$A$8:$K$339,8),"")</f>
        <v>0.58749999999999991</v>
      </c>
      <c r="H44" s="26">
        <f ca="1">IF(Лист2!B44&lt;&gt;"",VLOOKUP($A44,Лист2!$A$8:$K$339,9),"")</f>
        <v>41421</v>
      </c>
      <c r="I44" s="26">
        <f ca="1">IF(Лист2!B44&lt;&gt;"",VLOOKUP($A44,Лист2!$A$8:$K$339,10),"")</f>
        <v>41548</v>
      </c>
      <c r="J44" s="22">
        <f ca="1">IF(Лист2!B44&lt;&gt;"",VLOOKUP($A44,Лист2!$A$8:$K$339,11),"")</f>
        <v>1234567</v>
      </c>
      <c r="K44" s="22">
        <f ca="1">IF(Лист2!K44&lt;&gt;"",VLOOKUP($A44,Лист2!$A$8:$L$339,12),"")</f>
        <v>7</v>
      </c>
    </row>
    <row r="45" spans="1:11" ht="30">
      <c r="A45" s="1">
        <f t="shared" ca="1" si="4"/>
        <v>38</v>
      </c>
      <c r="B45" s="14">
        <f ca="1">IF(Лист2!B45&lt;&gt;"",VLOOKUP($A45,Лист2!$A$8:$K$339,3),"")</f>
        <v>77</v>
      </c>
      <c r="C45" s="14" t="str">
        <f ca="1">IF(Лист2!B45&lt;&gt;"",VLOOKUP($A45,Лист2!$A$8:$K$339,4),"")</f>
        <v>Москва Маріуполь</v>
      </c>
      <c r="D45" s="23">
        <f ca="1">IF(Лист2!B45&lt;&gt;"",VLOOKUP($A45,Лист2!$A$8:$K$339,5),"")</f>
        <v>0.17013888888888887</v>
      </c>
      <c r="E45" s="23">
        <f ca="1">IF(Лист2!B45&lt;&gt;"",VLOOKUP($A45,Лист2!$A$8:$K$339,6),"")</f>
        <v>0.98055555555555562</v>
      </c>
      <c r="F45" s="23">
        <f ca="1">IF(Лист2!B45&lt;&gt;"",VLOOKUP($A45,Лист2!$A$8:$K$339,7),"")</f>
        <v>0.56805555555555554</v>
      </c>
      <c r="G45" s="23">
        <f ca="1">IF(Лист2!B45&lt;&gt;"",VLOOKUP($A45,Лист2!$A$8:$K$339,8),"")</f>
        <v>0.81041666666666679</v>
      </c>
      <c r="H45" s="26">
        <f ca="1">IF(Лист2!B45&lt;&gt;"",VLOOKUP($A45,Лист2!$A$8:$K$339,9),"")</f>
        <v>41275</v>
      </c>
      <c r="I45" s="26">
        <f ca="1">IF(Лист2!B45&lt;&gt;"",VLOOKUP($A45,Лист2!$A$8:$K$339,10),"")</f>
        <v>41639</v>
      </c>
      <c r="J45" s="22">
        <f ca="1">IF(Лист2!B45&lt;&gt;"",VLOOKUP($A45,Лист2!$A$8:$K$339,11),"")</f>
        <v>1234567</v>
      </c>
      <c r="K45" s="22">
        <f ca="1">IF(Лист2!K45&lt;&gt;"",VLOOKUP($A45,Лист2!$A$8:$L$339,12),"")</f>
        <v>7</v>
      </c>
    </row>
    <row r="46" spans="1:11" ht="30">
      <c r="A46" s="1">
        <f t="shared" ca="1" si="4"/>
        <v>39</v>
      </c>
      <c r="B46" s="14" t="str">
        <f ca="1">IF(Лист2!B46&lt;&gt;"",VLOOKUP($A46,Лист2!$A$8:$K$339,3),"")</f>
        <v>67М (" Крим ")</v>
      </c>
      <c r="C46" s="14" t="str">
        <f ca="1">IF(Лист2!B46&lt;&gt;"",VLOOKUP($A46,Лист2!$A$8:$K$339,4),"")</f>
        <v>Москва Сімферополь</v>
      </c>
      <c r="D46" s="23">
        <f ca="1">IF(Лист2!B46&lt;&gt;"",VLOOKUP($A46,Лист2!$A$8:$K$339,5),"")</f>
        <v>0.43263888888888885</v>
      </c>
      <c r="E46" s="23">
        <f ca="1">IF(Лист2!B46&lt;&gt;"",VLOOKUP($A46,Лист2!$A$8:$K$339,6),"")</f>
        <v>0.44930555555555557</v>
      </c>
      <c r="F46" s="23">
        <f ca="1">IF(Лист2!B46&lt;&gt;"",VLOOKUP($A46,Лист2!$A$8:$K$339,7),"")</f>
        <v>0.85069444444444453</v>
      </c>
      <c r="G46" s="23">
        <f ca="1">IF(Лист2!B46&lt;&gt;"",VLOOKUP($A46,Лист2!$A$8:$K$339,8),"")</f>
        <v>1.6666666666666718E-2</v>
      </c>
      <c r="H46" s="26">
        <f ca="1">IF(Лист2!B46&lt;&gt;"",VLOOKUP($A46,Лист2!$A$8:$K$339,9),"")</f>
        <v>41275</v>
      </c>
      <c r="I46" s="26">
        <f ca="1">IF(Лист2!B46&lt;&gt;"",VLOOKUP($A46,Лист2!$A$8:$K$339,10),"")</f>
        <v>41639</v>
      </c>
      <c r="J46" s="22">
        <f ca="1">IF(Лист2!B46&lt;&gt;"",VLOOKUP($A46,Лист2!$A$8:$K$339,11),"")</f>
        <v>1234567</v>
      </c>
      <c r="K46" s="22">
        <f ca="1">IF(Лист2!K46&lt;&gt;"",VLOOKUP($A46,Лист2!$A$8:$L$339,12),"")</f>
        <v>7</v>
      </c>
    </row>
    <row r="47" spans="1:11" ht="30">
      <c r="A47" s="1">
        <f t="shared" ca="1" si="4"/>
        <v>40</v>
      </c>
      <c r="B47" s="14" t="str">
        <f ca="1">IF(Лист2!B47&lt;&gt;"",VLOOKUP($A47,Лист2!$A$8:$K$339,3),"")</f>
        <v>29Я ("Тургенев")</v>
      </c>
      <c r="C47" s="14" t="str">
        <f ca="1">IF(Лист2!B47&lt;&gt;"",VLOOKUP($A47,Лист2!$A$8:$K$339,4),"")</f>
        <v>Москва Сімферополь</v>
      </c>
      <c r="D47" s="23">
        <f ca="1">IF(Лист2!B47&lt;&gt;"",VLOOKUP($A47,Лист2!$A$8:$K$339,5),"")</f>
        <v>0.82500000000000007</v>
      </c>
      <c r="E47" s="23">
        <f ca="1">IF(Лист2!B47&lt;&gt;"",VLOOKUP($A47,Лист2!$A$8:$K$339,6),"")</f>
        <v>0.84791666666666676</v>
      </c>
      <c r="F47" s="23">
        <f ca="1">IF(Лист2!B47&lt;&gt;"",VLOOKUP($A47,Лист2!$A$8:$K$339,7),"")</f>
        <v>0.22916666666666666</v>
      </c>
      <c r="G47" s="23">
        <f ca="1">IF(Лист2!B47&lt;&gt;"",VLOOKUP($A47,Лист2!$A$8:$K$339,8),"")</f>
        <v>2.2916666666666696E-2</v>
      </c>
      <c r="H47" s="26">
        <f ca="1">IF(Лист2!B47&lt;&gt;"",VLOOKUP($A47,Лист2!$A$8:$K$339,9),"")</f>
        <v>41420</v>
      </c>
      <c r="I47" s="26">
        <f ca="1">IF(Лист2!B47&lt;&gt;"",VLOOKUP($A47,Лист2!$A$8:$K$339,10),"")</f>
        <v>41548</v>
      </c>
      <c r="J47" s="22">
        <f ca="1">IF(Лист2!B47&lt;&gt;"",VLOOKUP($A47,Лист2!$A$8:$K$339,11),"")</f>
        <v>1234567</v>
      </c>
      <c r="K47" s="22">
        <f ca="1">IF(Лист2!K47&lt;&gt;"",VLOOKUP($A47,Лист2!$A$8:$L$339,12),"")</f>
        <v>7</v>
      </c>
    </row>
    <row r="48" spans="1:11" ht="30">
      <c r="A48" s="1">
        <f t="shared" ca="1" si="4"/>
        <v>41</v>
      </c>
      <c r="B48" s="14" t="str">
        <f ca="1">IF(Лист2!B48&lt;&gt;"",VLOOKUP($A48,Лист2!$A$8:$K$339,3),"")</f>
        <v>19Й ("Николай Конарев")</v>
      </c>
      <c r="C48" s="14" t="str">
        <f ca="1">IF(Лист2!B48&lt;&gt;"",VLOOKUP($A48,Лист2!$A$8:$K$339,4),"")</f>
        <v>Москва Харків</v>
      </c>
      <c r="D48" s="23">
        <f ca="1">IF(Лист2!B48&lt;&gt;"",VLOOKUP($A48,Лист2!$A$8:$K$339,5),"")</f>
        <v>0.34027777777777773</v>
      </c>
      <c r="E48" s="23">
        <f ca="1">IF(Лист2!B48&lt;&gt;"",VLOOKUP($A48,Лист2!$A$8:$K$339,6),"")</f>
        <v>0.34027777777777773</v>
      </c>
      <c r="F48" s="23">
        <f ca="1">IF(Лист2!B48&lt;&gt;"",VLOOKUP($A48,Лист2!$A$8:$K$339,7),"")</f>
        <v>0.34027777777777773</v>
      </c>
      <c r="G48" s="23">
        <f ca="1">IF(Лист2!B48&lt;&gt;"",VLOOKUP($A48,Лист2!$A$8:$K$339,8),"")</f>
        <v>0</v>
      </c>
      <c r="H48" s="26">
        <f ca="1">IF(Лист2!B48&lt;&gt;"",VLOOKUP($A48,Лист2!$A$8:$K$339,9),"")</f>
        <v>41275</v>
      </c>
      <c r="I48" s="26">
        <f ca="1">IF(Лист2!B48&lt;&gt;"",VLOOKUP($A48,Лист2!$A$8:$K$339,10),"")</f>
        <v>41639</v>
      </c>
      <c r="J48" s="22">
        <f ca="1">IF(Лист2!B48&lt;&gt;"",VLOOKUP($A48,Лист2!$A$8:$K$339,11),"")</f>
        <v>1234567</v>
      </c>
      <c r="K48" s="22" t="str">
        <f>IF(Лист2!K48&lt;&gt;"",VLOOKUP($A48,Лист2!$A$8:$L$339,12),"")</f>
        <v/>
      </c>
    </row>
    <row r="49" spans="1:11" ht="30">
      <c r="A49" s="1">
        <f t="shared" ca="1" si="4"/>
        <v>42</v>
      </c>
      <c r="B49" s="14">
        <f ca="1">IF(Лист2!B49&lt;&gt;"",VLOOKUP($A49,Лист2!$A$8:$K$339,3),"")</f>
        <v>73</v>
      </c>
      <c r="C49" s="14" t="str">
        <f ca="1">IF(Лист2!B49&lt;&gt;"",VLOOKUP($A49,Лист2!$A$8:$K$339,4),"")</f>
        <v>Москва Кур. Кривий Ріг</v>
      </c>
      <c r="D49" s="23">
        <f ca="1">IF(Лист2!B49&lt;&gt;"",VLOOKUP($A49,Лист2!$A$8:$K$339,5),"")</f>
        <v>0.14166666666666666</v>
      </c>
      <c r="E49" s="23">
        <f ca="1">IF(Лист2!B49&lt;&gt;"",VLOOKUP($A49,Лист2!$A$8:$K$339,6),"")</f>
        <v>0.16250000000000001</v>
      </c>
      <c r="F49" s="23">
        <f ca="1">IF(Лист2!B49&lt;&gt;"",VLOOKUP($A49,Лист2!$A$8:$K$339,7),"")</f>
        <v>0.52916666666666667</v>
      </c>
      <c r="G49" s="23">
        <f ca="1">IF(Лист2!B49&lt;&gt;"",VLOOKUP($A49,Лист2!$A$8:$K$339,8),"")</f>
        <v>2.0833333333333343E-2</v>
      </c>
      <c r="H49" s="26">
        <f ca="1">IF(Лист2!B49&lt;&gt;"",VLOOKUP($A49,Лист2!$A$8:$K$339,9),"")</f>
        <v>41422</v>
      </c>
      <c r="I49" s="26">
        <f ca="1">IF(Лист2!B49&lt;&gt;"",VLOOKUP($A49,Лист2!$A$8:$K$339,10),"")</f>
        <v>41545</v>
      </c>
      <c r="J49" s="22">
        <f ca="1">IF(Лист2!B49&lt;&gt;"",VLOOKUP($A49,Лист2!$A$8:$K$339,11),"")</f>
        <v>1234567</v>
      </c>
      <c r="K49" s="22">
        <f ca="1">IF(Лист2!K49&lt;&gt;"",VLOOKUP($A49,Лист2!$A$8:$L$339,12),"")</f>
        <v>7</v>
      </c>
    </row>
    <row r="50" spans="1:11" ht="30">
      <c r="A50" s="1">
        <f t="shared" ca="1" si="4"/>
        <v>43</v>
      </c>
      <c r="B50" s="14">
        <f ca="1">IF(Лист2!B50&lt;&gt;"",VLOOKUP($A50,Лист2!$A$8:$K$339,3),"")</f>
        <v>211</v>
      </c>
      <c r="C50" s="14" t="str">
        <f ca="1">IF(Лист2!B50&lt;&gt;"",VLOOKUP($A50,Лист2!$A$8:$K$339,4),"")</f>
        <v>Москва Кур. Феодосія</v>
      </c>
      <c r="D50" s="23">
        <f ca="1">IF(Лист2!B50&lt;&gt;"",VLOOKUP($A50,Лист2!$A$8:$K$339,5),"")</f>
        <v>0.30416666666666664</v>
      </c>
      <c r="E50" s="23">
        <f ca="1">IF(Лист2!B50&lt;&gt;"",VLOOKUP($A50,Лист2!$A$8:$K$339,6),"")</f>
        <v>0.32291666666666669</v>
      </c>
      <c r="F50" s="23">
        <f ca="1">IF(Лист2!B50&lt;&gt;"",VLOOKUP($A50,Лист2!$A$8:$K$339,7),"")</f>
        <v>0.74305555555555547</v>
      </c>
      <c r="G50" s="23">
        <f ca="1">IF(Лист2!B50&lt;&gt;"",VLOOKUP($A50,Лист2!$A$8:$K$339,8),"")</f>
        <v>1.8750000000000044E-2</v>
      </c>
      <c r="H50" s="26">
        <f ca="1">IF(Лист2!B50&lt;&gt;"",VLOOKUP($A50,Лист2!$A$8:$K$339,9),"")</f>
        <v>41421</v>
      </c>
      <c r="I50" s="26">
        <f ca="1">IF(Лист2!B50&lt;&gt;"",VLOOKUP($A50,Лист2!$A$8:$K$339,10),"")</f>
        <v>41548</v>
      </c>
      <c r="J50" s="22">
        <f ca="1">IF(Лист2!B50&lt;&gt;"",VLOOKUP($A50,Лист2!$A$8:$K$339,11),"")</f>
        <v>1234567</v>
      </c>
      <c r="K50" s="22">
        <f ca="1">IF(Лист2!K50&lt;&gt;"",VLOOKUP($A50,Лист2!$A$8:$L$339,12),"")</f>
        <v>7</v>
      </c>
    </row>
    <row r="51" spans="1:11" ht="30">
      <c r="A51" s="1">
        <f t="shared" ca="1" si="4"/>
        <v>44</v>
      </c>
      <c r="B51" s="14">
        <f ca="1">IF(Лист2!B51&lt;&gt;"",VLOOKUP($A51,Лист2!$A$8:$K$339,3),"")</f>
        <v>263</v>
      </c>
      <c r="C51" s="14" t="str">
        <f ca="1">IF(Лист2!B51&lt;&gt;"",VLOOKUP($A51,Лист2!$A$8:$K$339,4),"")</f>
        <v>Москва Кур. Євпаторія</v>
      </c>
      <c r="D51" s="23">
        <f ca="1">IF(Лист2!B51&lt;&gt;"",VLOOKUP($A51,Лист2!$A$8:$K$339,5),"")</f>
        <v>0.17847222222222223</v>
      </c>
      <c r="E51" s="23">
        <f ca="1">IF(Лист2!B51&lt;&gt;"",VLOOKUP($A51,Лист2!$A$8:$K$339,6),"")</f>
        <v>0.19236111111111112</v>
      </c>
      <c r="F51" s="23">
        <f ca="1">IF(Лист2!B51&lt;&gt;"",VLOOKUP($A51,Лист2!$A$8:$K$339,7),"")</f>
        <v>0.65972222222222221</v>
      </c>
      <c r="G51" s="23">
        <f ca="1">IF(Лист2!B51&lt;&gt;"",VLOOKUP($A51,Лист2!$A$8:$K$339,8),"")</f>
        <v>1.3888888888888895E-2</v>
      </c>
      <c r="H51" s="26">
        <f ca="1">IF(Лист2!B51&lt;&gt;"",VLOOKUP($A51,Лист2!$A$8:$K$339,9),"")</f>
        <v>41423</v>
      </c>
      <c r="I51" s="26">
        <f ca="1">IF(Лист2!B51&lt;&gt;"",VLOOKUP($A51,Лист2!$A$8:$K$339,10),"")</f>
        <v>41548</v>
      </c>
      <c r="J51" s="22">
        <f ca="1">IF(Лист2!B51&lt;&gt;"",VLOOKUP($A51,Лист2!$A$8:$K$339,11),"")</f>
        <v>1234567</v>
      </c>
      <c r="K51" s="22">
        <f ca="1">IF(Лист2!K51&lt;&gt;"",VLOOKUP($A51,Лист2!$A$8:$L$339,12),"")</f>
        <v>7</v>
      </c>
    </row>
    <row r="52" spans="1:11" ht="30">
      <c r="A52" s="1">
        <f t="shared" ca="1" si="4"/>
        <v>45</v>
      </c>
      <c r="B52" s="14">
        <f ca="1">IF(Лист2!B52&lt;&gt;"",VLOOKUP($A52,Лист2!$A$8:$K$339,3),"")</f>
        <v>233</v>
      </c>
      <c r="C52" s="14" t="str">
        <f ca="1">IF(Лист2!B52&lt;&gt;"",VLOOKUP($A52,Лист2!$A$8:$K$339,4),"")</f>
        <v>Москва Кур. Севастополь</v>
      </c>
      <c r="D52" s="23">
        <f ca="1">IF(Лист2!B52&lt;&gt;"",VLOOKUP($A52,Лист2!$A$8:$K$339,5),"")</f>
        <v>0.10208333333333335</v>
      </c>
      <c r="E52" s="23">
        <f ca="1">IF(Лист2!B52&lt;&gt;"",VLOOKUP($A52,Лист2!$A$8:$K$339,6),"")</f>
        <v>0.12291666666666667</v>
      </c>
      <c r="F52" s="23">
        <f ca="1">IF(Лист2!B52&lt;&gt;"",VLOOKUP($A52,Лист2!$A$8:$K$339,7),"")</f>
        <v>0.60069444444444442</v>
      </c>
      <c r="G52" s="23">
        <f ca="1">IF(Лист2!B52&lt;&gt;"",VLOOKUP($A52,Лист2!$A$8:$K$339,8),"")</f>
        <v>2.0833333333333329E-2</v>
      </c>
      <c r="H52" s="26">
        <f ca="1">IF(Лист2!B52&lt;&gt;"",VLOOKUP($A52,Лист2!$A$8:$K$339,9),"")</f>
        <v>41440</v>
      </c>
      <c r="I52" s="26">
        <f ca="1">IF(Лист2!B52&lt;&gt;"",VLOOKUP($A52,Лист2!$A$8:$K$339,10),"")</f>
        <v>41538</v>
      </c>
      <c r="J52" s="22">
        <f ca="1">IF(Лист2!B52&lt;&gt;"",VLOOKUP($A52,Лист2!$A$8:$K$339,11),"")</f>
        <v>1234567</v>
      </c>
      <c r="K52" s="22">
        <f ca="1">IF(Лист2!K52&lt;&gt;"",VLOOKUP($A52,Лист2!$A$8:$L$339,12),"")</f>
        <v>7</v>
      </c>
    </row>
    <row r="53" spans="1:11" ht="30">
      <c r="A53" s="1">
        <f t="shared" ca="1" si="4"/>
        <v>46</v>
      </c>
      <c r="B53" s="14">
        <f ca="1">IF(Лист2!B53&lt;&gt;"",VLOOKUP($A53,Лист2!$A$8:$K$339,3),"")</f>
        <v>235</v>
      </c>
      <c r="C53" s="14" t="str">
        <f ca="1">IF(Лист2!B53&lt;&gt;"",VLOOKUP($A53,Лист2!$A$8:$K$339,4),"")</f>
        <v>Москва Кур. Феодосія</v>
      </c>
      <c r="D53" s="23">
        <f ca="1">IF(Лист2!B53&lt;&gt;"",VLOOKUP($A53,Лист2!$A$8:$K$339,5),"")</f>
        <v>8.5416666666666655E-2</v>
      </c>
      <c r="E53" s="23">
        <f ca="1">IF(Лист2!B53&lt;&gt;"",VLOOKUP($A53,Лист2!$A$8:$K$339,6),"")</f>
        <v>0.10347222222222223</v>
      </c>
      <c r="F53" s="23">
        <f ca="1">IF(Лист2!B53&lt;&gt;"",VLOOKUP($A53,Лист2!$A$8:$K$339,7),"")</f>
        <v>0.5625</v>
      </c>
      <c r="G53" s="23">
        <f ca="1">IF(Лист2!B53&lt;&gt;"",VLOOKUP($A53,Лист2!$A$8:$K$339,8),"")</f>
        <v>1.8055555555555575E-2</v>
      </c>
      <c r="H53" s="26">
        <f ca="1">IF(Лист2!B53&lt;&gt;"",VLOOKUP($A53,Лист2!$A$8:$K$339,9),"")</f>
        <v>41446</v>
      </c>
      <c r="I53" s="26">
        <f ca="1">IF(Лист2!B53&lt;&gt;"",VLOOKUP($A53,Лист2!$A$8:$K$339,10),"")</f>
        <v>41524</v>
      </c>
      <c r="J53" s="22">
        <f ca="1">IF(Лист2!B53&lt;&gt;"",VLOOKUP($A53,Лист2!$A$8:$K$339,11),"")</f>
        <v>1234567</v>
      </c>
      <c r="K53" s="22" t="str">
        <f>IF(Лист2!K53&lt;&gt;"",VLOOKUP($A53,Лист2!$A$8:$L$339,12),"")</f>
        <v/>
      </c>
    </row>
    <row r="54" spans="1:11" ht="30">
      <c r="A54" s="1">
        <f t="shared" ca="1" si="4"/>
        <v>47</v>
      </c>
      <c r="B54" s="14">
        <f ca="1">IF(Лист2!B54&lt;&gt;"",VLOOKUP($A54,Лист2!$A$8:$K$339,3),"")</f>
        <v>257</v>
      </c>
      <c r="C54" s="14" t="str">
        <f ca="1">IF(Лист2!B54&lt;&gt;"",VLOOKUP($A54,Лист2!$A$8:$K$339,4),"")</f>
        <v>Москва Кур. Севастополь</v>
      </c>
      <c r="D54" s="23">
        <f ca="1">IF(Лист2!B54&lt;&gt;"",VLOOKUP($A54,Лист2!$A$8:$K$339,5),"")</f>
        <v>0.24444444444444446</v>
      </c>
      <c r="E54" s="23">
        <f ca="1">IF(Лист2!B54&lt;&gt;"",VLOOKUP($A54,Лист2!$A$8:$K$339,6),"")</f>
        <v>0.26805555555555555</v>
      </c>
      <c r="F54" s="23">
        <f ca="1">IF(Лист2!B54&lt;&gt;"",VLOOKUP($A54,Лист2!$A$8:$K$339,7),"")</f>
        <v>0.8125</v>
      </c>
      <c r="G54" s="23">
        <f ca="1">IF(Лист2!B54&lt;&gt;"",VLOOKUP($A54,Лист2!$A$8:$K$339,8),"")</f>
        <v>2.3611111111111083E-2</v>
      </c>
      <c r="H54" s="26">
        <f ca="1">IF(Лист2!B54&lt;&gt;"",VLOOKUP($A54,Лист2!$A$8:$K$339,9),"")</f>
        <v>41440</v>
      </c>
      <c r="I54" s="26">
        <f ca="1">IF(Лист2!B54&lt;&gt;"",VLOOKUP($A54,Лист2!$A$8:$K$339,10),"")</f>
        <v>41517</v>
      </c>
      <c r="J54" s="22">
        <f ca="1">IF(Лист2!B54&lt;&gt;"",VLOOKUP($A54,Лист2!$A$8:$K$339,11),"")</f>
        <v>1234567</v>
      </c>
      <c r="K54" s="22" t="str">
        <f>IF(Лист2!K54&lt;&gt;"",VLOOKUP($A54,Лист2!$A$8:$L$339,12),"")</f>
        <v/>
      </c>
    </row>
    <row r="55" spans="1:11" ht="30">
      <c r="A55" s="1">
        <f t="shared" ca="1" si="4"/>
        <v>48</v>
      </c>
      <c r="B55" s="14" t="str">
        <f ca="1">IF(Лист2!B55&lt;&gt;"",VLOOKUP($A55,Лист2!$A$8:$K$339,3),"")</f>
        <v>17Й</v>
      </c>
      <c r="C55" s="14" t="str">
        <f ca="1">IF(Лист2!B55&lt;&gt;"",VLOOKUP($A55,Лист2!$A$8:$K$339,4),"")</f>
        <v>Москва Кур. Севастополь</v>
      </c>
      <c r="D55" s="23">
        <f ca="1">IF(Лист2!B55&lt;&gt;"",VLOOKUP($A55,Лист2!$A$8:$K$339,5),"")</f>
        <v>0.13263888888888889</v>
      </c>
      <c r="E55" s="23">
        <f ca="1">IF(Лист2!B55&lt;&gt;"",VLOOKUP($A55,Лист2!$A$8:$K$339,6),"")</f>
        <v>0.14722222222222223</v>
      </c>
      <c r="F55" s="23">
        <f ca="1">IF(Лист2!B55&lt;&gt;"",VLOOKUP($A55,Лист2!$A$8:$K$339,7),"")</f>
        <v>0.64236111111111105</v>
      </c>
      <c r="G55" s="23">
        <f ca="1">IF(Лист2!B55&lt;&gt;"",VLOOKUP($A55,Лист2!$A$8:$K$339,8),"")</f>
        <v>1.4583333333333337E-2</v>
      </c>
      <c r="H55" s="26">
        <f ca="1">IF(Лист2!B55&lt;&gt;"",VLOOKUP($A55,Лист2!$A$8:$K$339,9),"")</f>
        <v>41275</v>
      </c>
      <c r="I55" s="26">
        <f ca="1">IF(Лист2!B55&lt;&gt;"",VLOOKUP($A55,Лист2!$A$8:$K$339,10),"")</f>
        <v>41639</v>
      </c>
      <c r="J55" s="22">
        <f ca="1">IF(Лист2!B55&lt;&gt;"",VLOOKUP($A55,Лист2!$A$8:$K$339,11),"")</f>
        <v>1234567</v>
      </c>
      <c r="K55" s="22" t="str">
        <f>IF(Лист2!K55&lt;&gt;"",VLOOKUP($A55,Лист2!$A$8:$L$339,12),"")</f>
        <v/>
      </c>
    </row>
    <row r="56" spans="1:11">
      <c r="A56" s="1">
        <f t="shared" ca="1" si="4"/>
        <v>49</v>
      </c>
      <c r="B56" s="14" t="str">
        <f ca="1">IF(Лист2!B56&lt;&gt;"",VLOOKUP($A56,Лист2!$A$8:$K$339,3),"")</f>
        <v>432Д</v>
      </c>
      <c r="C56" s="14" t="str">
        <f ca="1">IF(Лист2!B56&lt;&gt;"",VLOOKUP($A56,Лист2!$A$8:$K$339,4),"")</f>
        <v>Одеса Харків</v>
      </c>
      <c r="D56" s="23">
        <f ca="1">IF(Лист2!B56&lt;&gt;"",VLOOKUP($A56,Лист2!$A$8:$K$339,5),"")</f>
        <v>0.23124999999999998</v>
      </c>
      <c r="E56" s="23">
        <f ca="1">IF(Лист2!B56&lt;&gt;"",VLOOKUP($A56,Лист2!$A$8:$K$339,6),"")</f>
        <v>0.23124999999999998</v>
      </c>
      <c r="F56" s="23">
        <f ca="1">IF(Лист2!B56&lt;&gt;"",VLOOKUP($A56,Лист2!$A$8:$K$339,7),"")</f>
        <v>0.23124999999999998</v>
      </c>
      <c r="G56" s="23">
        <f ca="1">IF(Лист2!B56&lt;&gt;"",VLOOKUP($A56,Лист2!$A$8:$K$339,8),"")</f>
        <v>0</v>
      </c>
      <c r="H56" s="26">
        <f ca="1">IF(Лист2!B56&lt;&gt;"",VLOOKUP($A56,Лист2!$A$8:$K$339,9),"")</f>
        <v>41426</v>
      </c>
      <c r="I56" s="26">
        <f ca="1">IF(Лист2!B56&lt;&gt;"",VLOOKUP($A56,Лист2!$A$8:$K$339,10),"")</f>
        <v>41533</v>
      </c>
      <c r="J56" s="22">
        <f ca="1">IF(Лист2!B56&lt;&gt;"",VLOOKUP($A56,Лист2!$A$8:$K$339,11),"")</f>
        <v>1234567</v>
      </c>
      <c r="K56" s="22" t="str">
        <f>IF(Лист2!K56&lt;&gt;"",VLOOKUP($A56,Лист2!$A$8:$L$339,12),"")</f>
        <v/>
      </c>
    </row>
    <row r="57" spans="1:11">
      <c r="A57" s="1">
        <f t="shared" ca="1" si="4"/>
        <v>50</v>
      </c>
      <c r="B57" s="14" t="str">
        <f>IF(Лист2!B57&lt;&gt;"",VLOOKUP($A57,Лист2!$A$8:$K$339,3),"")</f>
        <v/>
      </c>
      <c r="C57" s="14" t="str">
        <f>IF(Лист2!B57&lt;&gt;"",VLOOKUP($A57,Лист2!$A$8:$K$339,4),"")</f>
        <v/>
      </c>
      <c r="D57" s="23" t="str">
        <f>IF(Лист2!B57&lt;&gt;"",VLOOKUP($A57,Лист2!$A$8:$K$339,5),"")</f>
        <v/>
      </c>
      <c r="E57" s="23" t="str">
        <f>IF(Лист2!B57&lt;&gt;"",VLOOKUP($A57,Лист2!$A$8:$K$339,6),"")</f>
        <v/>
      </c>
      <c r="F57" s="23" t="str">
        <f>IF(Лист2!B57&lt;&gt;"",VLOOKUP($A57,Лист2!$A$8:$K$339,7),"")</f>
        <v/>
      </c>
      <c r="G57" s="23" t="str">
        <f>IF(Лист2!B57&lt;&gt;"",VLOOKUP($A57,Лист2!$A$8:$K$339,8),"")</f>
        <v/>
      </c>
      <c r="H57" s="26" t="str">
        <f>IF(Лист2!B57&lt;&gt;"",VLOOKUP($A57,Лист2!$A$8:$K$339,9),"")</f>
        <v/>
      </c>
      <c r="I57" s="26" t="str">
        <f>IF(Лист2!B57&lt;&gt;"",VLOOKUP($A57,Лист2!$A$8:$K$339,10),"")</f>
        <v/>
      </c>
      <c r="J57" s="22" t="str">
        <f>IF(Лист2!B57&lt;&gt;"",VLOOKUP($A57,Лист2!$A$8:$K$339,11),"")</f>
        <v/>
      </c>
      <c r="K57" s="22">
        <f ca="1">IF(Лист2!K57&lt;&gt;"",VLOOKUP($A57,Лист2!$A$8:$L$339,12),"")</f>
        <v>7</v>
      </c>
    </row>
    <row r="58" spans="1:11" ht="30">
      <c r="A58" s="1">
        <f t="shared" ca="1" si="4"/>
        <v>51</v>
      </c>
      <c r="B58" s="14">
        <f ca="1">IF(Лист2!B58&lt;&gt;"",VLOOKUP($A58,Лист2!$A$8:$K$339,3),"")</f>
        <v>269</v>
      </c>
      <c r="C58" s="14" t="str">
        <f ca="1">IF(Лист2!B58&lt;&gt;"",VLOOKUP($A58,Лист2!$A$8:$K$339,4),"")</f>
        <v>С.петербург Севастополь</v>
      </c>
      <c r="D58" s="23">
        <f ca="1">IF(Лист2!B58&lt;&gt;"",VLOOKUP($A58,Лист2!$A$8:$K$339,5),"")</f>
        <v>0.21319444444444444</v>
      </c>
      <c r="E58" s="23">
        <f ca="1">IF(Лист2!B58&lt;&gt;"",VLOOKUP($A58,Лист2!$A$8:$K$339,6),"")</f>
        <v>0.23402777777777781</v>
      </c>
      <c r="F58" s="23">
        <f ca="1">IF(Лист2!B58&lt;&gt;"",VLOOKUP($A58,Лист2!$A$8:$K$339,7),"")</f>
        <v>0.78472222222222221</v>
      </c>
      <c r="G58" s="23">
        <f ca="1">IF(Лист2!B58&lt;&gt;"",VLOOKUP($A58,Лист2!$A$8:$K$339,8),"")</f>
        <v>2.083333333333337E-2</v>
      </c>
      <c r="H58" s="26">
        <f ca="1">IF(Лист2!B58&lt;&gt;"",VLOOKUP($A58,Лист2!$A$8:$K$339,9),"")</f>
        <v>41445</v>
      </c>
      <c r="I58" s="26">
        <f ca="1">IF(Лист2!B58&lt;&gt;"",VLOOKUP($A58,Лист2!$A$8:$K$339,10),"")</f>
        <v>41488</v>
      </c>
      <c r="J58" s="22" t="str">
        <f ca="1">IF(Лист2!B58&lt;&gt;"",VLOOKUP($A58,Лист2!$A$8:$K$339,11),"")</f>
        <v>12345.7</v>
      </c>
      <c r="K58" s="22">
        <f ca="1">IF(Лист2!K58&lt;&gt;"",VLOOKUP($A58,Лист2!$A$8:$L$339,12),"")</f>
        <v>7</v>
      </c>
    </row>
    <row r="59" spans="1:11" ht="30">
      <c r="A59" s="1">
        <f t="shared" ca="1" si="4"/>
        <v>52</v>
      </c>
      <c r="B59" s="14" t="str">
        <f ca="1">IF(Лист2!B59&lt;&gt;"",VLOOKUP($A59,Лист2!$A$8:$K$339,3),"")</f>
        <v>7А</v>
      </c>
      <c r="C59" s="14" t="str">
        <f ca="1">IF(Лист2!B59&lt;&gt;"",VLOOKUP($A59,Лист2!$A$8:$K$339,4),"")</f>
        <v>С.петербург Севастополь</v>
      </c>
      <c r="D59" s="23">
        <f ca="1">IF(Лист2!B59&lt;&gt;"",VLOOKUP($A59,Лист2!$A$8:$K$339,5),"")</f>
        <v>0.6166666666666667</v>
      </c>
      <c r="E59" s="23">
        <f ca="1">IF(Лист2!B59&lt;&gt;"",VLOOKUP($A59,Лист2!$A$8:$K$339,6),"")</f>
        <v>0.63402777777777775</v>
      </c>
      <c r="F59" s="23">
        <f ca="1">IF(Лист2!B59&lt;&gt;"",VLOOKUP($A59,Лист2!$A$8:$K$339,7),"")</f>
        <v>0.11458333333333333</v>
      </c>
      <c r="G59" s="23">
        <f ca="1">IF(Лист2!B59&lt;&gt;"",VLOOKUP($A59,Лист2!$A$8:$K$339,8),"")</f>
        <v>1.7361111111111049E-2</v>
      </c>
      <c r="H59" s="26">
        <f ca="1">IF(Лист2!B59&lt;&gt;"",VLOOKUP($A59,Лист2!$A$8:$K$339,9),"")</f>
        <v>41437</v>
      </c>
      <c r="I59" s="26">
        <f ca="1">IF(Лист2!B59&lt;&gt;"",VLOOKUP($A59,Лист2!$A$8:$K$339,10),"")</f>
        <v>41514</v>
      </c>
      <c r="J59" s="22">
        <f ca="1">IF(Лист2!B59&lt;&gt;"",VLOOKUP($A59,Лист2!$A$8:$K$339,11),"")</f>
        <v>1234567</v>
      </c>
      <c r="K59" s="22" t="str">
        <f>IF(Лист2!K59&lt;&gt;"",VLOOKUP($A59,Лист2!$A$8:$L$339,12),"")</f>
        <v/>
      </c>
    </row>
    <row r="60" spans="1:11" ht="30">
      <c r="A60" s="1">
        <f t="shared" ca="1" si="4"/>
        <v>53</v>
      </c>
      <c r="B60" s="14">
        <f ca="1">IF(Лист2!B60&lt;&gt;"",VLOOKUP($A60,Лист2!$A$8:$K$339,3),"")</f>
        <v>275</v>
      </c>
      <c r="C60" s="14" t="str">
        <f ca="1">IF(Лист2!B60&lt;&gt;"",VLOOKUP($A60,Лист2!$A$8:$K$339,4),"")</f>
        <v>С.петербург Феодосія</v>
      </c>
      <c r="D60" s="23">
        <f ca="1">IF(Лист2!B60&lt;&gt;"",VLOOKUP($A60,Лист2!$A$8:$K$339,5),"")</f>
        <v>0.93333333333333324</v>
      </c>
      <c r="E60" s="23">
        <f ca="1">IF(Лист2!B60&lt;&gt;"",VLOOKUP($A60,Лист2!$A$8:$K$339,6),"")</f>
        <v>0.94930555555555562</v>
      </c>
      <c r="F60" s="23">
        <f ca="1">IF(Лист2!B60&lt;&gt;"",VLOOKUP($A60,Лист2!$A$8:$K$339,7),"")</f>
        <v>0.39583333333333331</v>
      </c>
      <c r="G60" s="23">
        <f ca="1">IF(Лист2!B60&lt;&gt;"",VLOOKUP($A60,Лист2!$A$8:$K$339,8),"")</f>
        <v>1.5972222222222388E-2</v>
      </c>
      <c r="H60" s="26">
        <f ca="1">IF(Лист2!B60&lt;&gt;"",VLOOKUP($A60,Лист2!$A$8:$K$339,9),"")</f>
        <v>41424</v>
      </c>
      <c r="I60" s="26">
        <f ca="1">IF(Лист2!B60&lt;&gt;"",VLOOKUP($A60,Лист2!$A$8:$K$339,10),"")</f>
        <v>41521</v>
      </c>
      <c r="J60" s="22">
        <f ca="1">IF(Лист2!B60&lt;&gt;"",VLOOKUP($A60,Лист2!$A$8:$K$339,11),"")</f>
        <v>1234567</v>
      </c>
      <c r="K60" s="22">
        <f ca="1">IF(Лист2!K60&lt;&gt;"",VLOOKUP($A60,Лист2!$A$8:$L$339,12),"")</f>
        <v>7</v>
      </c>
    </row>
    <row r="61" spans="1:11" ht="30">
      <c r="A61" s="1">
        <f t="shared" ca="1" si="4"/>
        <v>54</v>
      </c>
      <c r="B61" s="14" t="str">
        <f ca="1">IF(Лист2!B61&lt;&gt;"",VLOOKUP($A61,Лист2!$A$8:$K$339,3),"")</f>
        <v>100П</v>
      </c>
      <c r="C61" s="14" t="str">
        <f ca="1">IF(Лист2!B61&lt;&gt;"",VLOOKUP($A61,Лист2!$A$8:$K$339,4),"")</f>
        <v>Сімферополь Мінськ</v>
      </c>
      <c r="D61" s="23">
        <f ca="1">IF(Лист2!B61&lt;&gt;"",VLOOKUP($A61,Лист2!$A$8:$K$339,5),"")</f>
        <v>0.94027777777777777</v>
      </c>
      <c r="E61" s="23">
        <f ca="1">IF(Лист2!B61&lt;&gt;"",VLOOKUP($A61,Лист2!$A$8:$K$339,6),"")</f>
        <v>0.95416666666666661</v>
      </c>
      <c r="F61" s="23">
        <f ca="1">IF(Лист2!B61&lt;&gt;"",VLOOKUP($A61,Лист2!$A$8:$K$339,7),"")</f>
        <v>0.67222222222222217</v>
      </c>
      <c r="G61" s="23">
        <f ca="1">IF(Лист2!B61&lt;&gt;"",VLOOKUP($A61,Лист2!$A$8:$K$339,8),"")</f>
        <v>1.388888888888884E-2</v>
      </c>
      <c r="H61" s="26">
        <f ca="1">IF(Лист2!B61&lt;&gt;"",VLOOKUP($A61,Лист2!$A$8:$K$339,9),"")</f>
        <v>41426</v>
      </c>
      <c r="I61" s="26">
        <f ca="1">IF(Лист2!B61&lt;&gt;"",VLOOKUP($A61,Лист2!$A$8:$K$339,10),"")</f>
        <v>41548</v>
      </c>
      <c r="J61" s="22">
        <f ca="1">IF(Лист2!B61&lt;&gt;"",VLOOKUP($A61,Лист2!$A$8:$K$339,11),"")</f>
        <v>1234567</v>
      </c>
      <c r="K61" s="22">
        <f ca="1">IF(Лист2!K61&lt;&gt;"",VLOOKUP($A61,Лист2!$A$8:$L$339,12),"")</f>
        <v>7</v>
      </c>
    </row>
    <row r="62" spans="1:11" ht="30">
      <c r="A62" s="1">
        <f t="shared" ca="1" si="4"/>
        <v>55</v>
      </c>
      <c r="B62" s="14" t="str">
        <f ca="1">IF(Лист2!B62&lt;&gt;"",VLOOKUP($A62,Лист2!$A$8:$K$339,3),"")</f>
        <v>30П ("Тургенев")</v>
      </c>
      <c r="C62" s="14" t="str">
        <f ca="1">IF(Лист2!B62&lt;&gt;"",VLOOKUP($A62,Лист2!$A$8:$K$339,4),"")</f>
        <v>Сімферополь Москва</v>
      </c>
      <c r="D62" s="23">
        <f ca="1">IF(Лист2!B62&lt;&gt;"",VLOOKUP($A62,Лист2!$A$8:$K$339,5),"")</f>
        <v>1.6666666666666666E-2</v>
      </c>
      <c r="E62" s="23">
        <f ca="1">IF(Лист2!B62&lt;&gt;"",VLOOKUP($A62,Лист2!$A$8:$K$339,6),"")</f>
        <v>3.7499999999999999E-2</v>
      </c>
      <c r="F62" s="23">
        <f ca="1">IF(Лист2!B62&lt;&gt;"",VLOOKUP($A62,Лист2!$A$8:$K$339,7),"")</f>
        <v>0.58819444444444446</v>
      </c>
      <c r="G62" s="23">
        <f ca="1">IF(Лист2!B62&lt;&gt;"",VLOOKUP($A62,Лист2!$A$8:$K$339,8),"")</f>
        <v>2.0833333333333332E-2</v>
      </c>
      <c r="H62" s="26">
        <f ca="1">IF(Лист2!B62&lt;&gt;"",VLOOKUP($A62,Лист2!$A$8:$K$339,9),"")</f>
        <v>41421</v>
      </c>
      <c r="I62" s="26">
        <f ca="1">IF(Лист2!B62&lt;&gt;"",VLOOKUP($A62,Лист2!$A$8:$K$339,10),"")</f>
        <v>41549</v>
      </c>
      <c r="J62" s="22">
        <f ca="1">IF(Лист2!B62&lt;&gt;"",VLOOKUP($A62,Лист2!$A$8:$K$339,11),"")</f>
        <v>1234567</v>
      </c>
      <c r="K62" s="22">
        <f ca="1">IF(Лист2!K62&lt;&gt;"",VLOOKUP($A62,Лист2!$A$8:$L$339,12),"")</f>
        <v>7</v>
      </c>
    </row>
    <row r="63" spans="1:11" ht="30">
      <c r="A63" s="1">
        <f t="shared" ca="1" si="4"/>
        <v>56</v>
      </c>
      <c r="B63" s="14" t="str">
        <f ca="1">IF(Лист2!B63&lt;&gt;"",VLOOKUP($A63,Лист2!$A$8:$K$339,3),"")</f>
        <v>68П (" Крим ")</v>
      </c>
      <c r="C63" s="14" t="str">
        <f ca="1">IF(Лист2!B63&lt;&gt;"",VLOOKUP($A63,Лист2!$A$8:$K$339,4),"")</f>
        <v>Сімферополь Москва</v>
      </c>
      <c r="D63" s="23">
        <f ca="1">IF(Лист2!B63&lt;&gt;"",VLOOKUP($A63,Лист2!$A$8:$K$339,5),"")</f>
        <v>0.92152777777777783</v>
      </c>
      <c r="E63" s="23">
        <f ca="1">IF(Лист2!B63&lt;&gt;"",VLOOKUP($A63,Лист2!$A$8:$K$339,6),"")</f>
        <v>0.94374999999999998</v>
      </c>
      <c r="F63" s="23">
        <f ca="1">IF(Лист2!B63&lt;&gt;"",VLOOKUP($A63,Лист2!$A$8:$K$339,7),"")</f>
        <v>0.46458333333333335</v>
      </c>
      <c r="G63" s="23">
        <f ca="1">IF(Лист2!B63&lt;&gt;"",VLOOKUP($A63,Лист2!$A$8:$K$339,8),"")</f>
        <v>2.2222222222222143E-2</v>
      </c>
      <c r="H63" s="26">
        <f ca="1">IF(Лист2!B63&lt;&gt;"",VLOOKUP($A63,Лист2!$A$8:$K$339,9),"")</f>
        <v>41275</v>
      </c>
      <c r="I63" s="26">
        <f ca="1">IF(Лист2!B63&lt;&gt;"",VLOOKUP($A63,Лист2!$A$8:$K$339,10),"")</f>
        <v>41639</v>
      </c>
      <c r="J63" s="22">
        <f ca="1">IF(Лист2!B63&lt;&gt;"",VLOOKUP($A63,Лист2!$A$8:$K$339,11),"")</f>
        <v>1234567</v>
      </c>
      <c r="K63" s="22">
        <f ca="1">IF(Лист2!K63&lt;&gt;"",VLOOKUP($A63,Лист2!$A$8:$L$339,12),"")</f>
        <v>7</v>
      </c>
    </row>
    <row r="64" spans="1:11" ht="30">
      <c r="A64" s="1">
        <f t="shared" ca="1" si="4"/>
        <v>57</v>
      </c>
      <c r="B64" s="14" t="str">
        <f ca="1">IF(Лист2!B64&lt;&gt;"",VLOOKUP($A64,Лист2!$A$8:$K$339,3),"")</f>
        <v>82Д ("Харків")</v>
      </c>
      <c r="C64" s="14" t="str">
        <f ca="1">IF(Лист2!B64&lt;&gt;"",VLOOKUP($A64,Лист2!$A$8:$K$339,4),"")</f>
        <v>Сімферополь Харків</v>
      </c>
      <c r="D64" s="23">
        <f ca="1">IF(Лист2!B64&lt;&gt;"",VLOOKUP($A64,Лист2!$A$8:$K$339,5),"")</f>
        <v>0.3263888888888889</v>
      </c>
      <c r="E64" s="23">
        <f ca="1">IF(Лист2!B64&lt;&gt;"",VLOOKUP($A64,Лист2!$A$8:$K$339,6),"")</f>
        <v>0.3263888888888889</v>
      </c>
      <c r="F64" s="23">
        <f ca="1">IF(Лист2!B64&lt;&gt;"",VLOOKUP($A64,Лист2!$A$8:$K$339,7),"")</f>
        <v>0.3263888888888889</v>
      </c>
      <c r="G64" s="23">
        <f ca="1">IF(Лист2!B64&lt;&gt;"",VLOOKUP($A64,Лист2!$A$8:$K$339,8),"")</f>
        <v>0</v>
      </c>
      <c r="H64" s="26">
        <f ca="1">IF(Лист2!B64&lt;&gt;"",VLOOKUP($A64,Лист2!$A$8:$K$339,9),"")</f>
        <v>41420</v>
      </c>
      <c r="I64" s="26">
        <f ca="1">IF(Лист2!B64&lt;&gt;"",VLOOKUP($A64,Лист2!$A$8:$K$339,10),"")</f>
        <v>41455</v>
      </c>
      <c r="J64" s="22">
        <f ca="1">IF(Лист2!B64&lt;&gt;"",VLOOKUP($A64,Лист2!$A$8:$K$339,11),"")</f>
        <v>1234567</v>
      </c>
      <c r="K64" s="22" t="str">
        <f>IF(Лист2!K64&lt;&gt;"",VLOOKUP($A64,Лист2!$A$8:$L$339,12),"")</f>
        <v/>
      </c>
    </row>
    <row r="65" spans="1:11" ht="30">
      <c r="A65" s="1">
        <f t="shared" ca="1" si="4"/>
        <v>58</v>
      </c>
      <c r="B65" s="14" t="str">
        <f ca="1">IF(Лист2!B65&lt;&gt;"",VLOOKUP($A65,Лист2!$A$8:$K$339,3),"")</f>
        <v>176 ("Інтерсіті+")</v>
      </c>
      <c r="C65" s="14" t="str">
        <f ca="1">IF(Лист2!B65&lt;&gt;"",VLOOKUP($A65,Лист2!$A$8:$K$339,4),"")</f>
        <v>Сімферополь Харків</v>
      </c>
      <c r="D65" s="23">
        <f ca="1">IF(Лист2!B65&lt;&gt;"",VLOOKUP($A65,Лист2!$A$8:$K$339,5),"")</f>
        <v>0.92569444444444438</v>
      </c>
      <c r="E65" s="23">
        <f ca="1">IF(Лист2!B65&lt;&gt;"",VLOOKUP($A65,Лист2!$A$8:$K$339,6),"")</f>
        <v>0.92569444444444438</v>
      </c>
      <c r="F65" s="23">
        <f ca="1">IF(Лист2!B65&lt;&gt;"",VLOOKUP($A65,Лист2!$A$8:$K$339,7),"")</f>
        <v>0.92569444444444438</v>
      </c>
      <c r="G65" s="23">
        <f ca="1">IF(Лист2!B65&lt;&gt;"",VLOOKUP($A65,Лист2!$A$8:$K$339,8),"")</f>
        <v>0</v>
      </c>
      <c r="H65" s="26">
        <f ca="1">IF(Лист2!B65&lt;&gt;"",VLOOKUP($A65,Лист2!$A$8:$K$339,9),"")</f>
        <v>41275</v>
      </c>
      <c r="I65" s="26">
        <f ca="1">IF(Лист2!B65&lt;&gt;"",VLOOKUP($A65,Лист2!$A$8:$K$339,10),"")</f>
        <v>41639</v>
      </c>
      <c r="J65" s="22">
        <f ca="1">IF(Лист2!B65&lt;&gt;"",VLOOKUP($A65,Лист2!$A$8:$K$339,11),"")</f>
        <v>1234567</v>
      </c>
      <c r="K65" s="22">
        <f ca="1">IF(Лист2!K65&lt;&gt;"",VLOOKUP($A65,Лист2!$A$8:$L$339,12),"")</f>
        <v>7</v>
      </c>
    </row>
    <row r="66" spans="1:11" ht="30">
      <c r="A66" s="1">
        <f t="shared" ca="1" si="4"/>
        <v>59</v>
      </c>
      <c r="B66" s="14" t="str">
        <f ca="1">IF(Лист2!B66&lt;&gt;"",VLOOKUP($A66,Лист2!$A$8:$K$339,3),"")</f>
        <v>234П</v>
      </c>
      <c r="C66" s="14" t="str">
        <f ca="1">IF(Лист2!B66&lt;&gt;"",VLOOKUP($A66,Лист2!$A$8:$K$339,4),"")</f>
        <v>Севастополь Москва Кур.</v>
      </c>
      <c r="D66" s="23">
        <f ca="1">IF(Лист2!B66&lt;&gt;"",VLOOKUP($A66,Лист2!$A$8:$K$339,5),"")</f>
        <v>0.2722222222222222</v>
      </c>
      <c r="E66" s="23">
        <f ca="1">IF(Лист2!B66&lt;&gt;"",VLOOKUP($A66,Лист2!$A$8:$K$339,6),"")</f>
        <v>0.3</v>
      </c>
      <c r="F66" s="23">
        <f ca="1">IF(Лист2!B66&lt;&gt;"",VLOOKUP($A66,Лист2!$A$8:$K$339,7),"")</f>
        <v>0.86111111111111116</v>
      </c>
      <c r="G66" s="23">
        <f ca="1">IF(Лист2!B66&lt;&gt;"",VLOOKUP($A66,Лист2!$A$8:$K$339,8),"")</f>
        <v>2.777777777777779E-2</v>
      </c>
      <c r="H66" s="26">
        <f ca="1">IF(Лист2!B66&lt;&gt;"",VLOOKUP($A66,Лист2!$A$8:$K$339,9),"")</f>
        <v>41441</v>
      </c>
      <c r="I66" s="26">
        <f ca="1">IF(Лист2!B66&lt;&gt;"",VLOOKUP($A66,Лист2!$A$8:$K$339,10),"")</f>
        <v>41539</v>
      </c>
      <c r="J66" s="22">
        <f ca="1">IF(Лист2!B66&lt;&gt;"",VLOOKUP($A66,Лист2!$A$8:$K$339,11),"")</f>
        <v>1234567</v>
      </c>
      <c r="K66" s="22" t="str">
        <f>IF(Лист2!K66&lt;&gt;"",VLOOKUP($A66,Лист2!$A$8:$L$339,12),"")</f>
        <v/>
      </c>
    </row>
    <row r="67" spans="1:11" ht="30">
      <c r="A67" s="1">
        <f t="shared" ca="1" si="4"/>
        <v>60</v>
      </c>
      <c r="B67" s="14">
        <f ca="1">IF(Лист2!B67&lt;&gt;"",VLOOKUP($A67,Лист2!$A$8:$K$339,3),"")</f>
        <v>18</v>
      </c>
      <c r="C67" s="14" t="str">
        <f ca="1">IF(Лист2!B67&lt;&gt;"",VLOOKUP($A67,Лист2!$A$8:$K$339,4),"")</f>
        <v>Севастополь Москва Кур.</v>
      </c>
      <c r="D67" s="23">
        <f ca="1">IF(Лист2!B67&lt;&gt;"",VLOOKUP($A67,Лист2!$A$8:$K$339,5),"")</f>
        <v>0.22430555555555556</v>
      </c>
      <c r="E67" s="23">
        <f ca="1">IF(Лист2!B67&lt;&gt;"",VLOOKUP($A67,Лист2!$A$8:$K$339,6),"")</f>
        <v>0.24305555555555555</v>
      </c>
      <c r="F67" s="23">
        <f ca="1">IF(Лист2!B67&lt;&gt;"",VLOOKUP($A67,Лист2!$A$8:$K$339,7),"")</f>
        <v>0.79236111111111107</v>
      </c>
      <c r="G67" s="23">
        <f ca="1">IF(Лист2!B67&lt;&gt;"",VLOOKUP($A67,Лист2!$A$8:$K$339,8),"")</f>
        <v>1.8749999999999989E-2</v>
      </c>
      <c r="H67" s="26">
        <f ca="1">IF(Лист2!B67&lt;&gt;"",VLOOKUP($A67,Лист2!$A$8:$K$339,9),"")</f>
        <v>41275</v>
      </c>
      <c r="I67" s="26">
        <f ca="1">IF(Лист2!B67&lt;&gt;"",VLOOKUP($A67,Лист2!$A$8:$K$339,10),"")</f>
        <v>41639</v>
      </c>
      <c r="J67" s="22">
        <f ca="1">IF(Лист2!B67&lt;&gt;"",VLOOKUP($A67,Лист2!$A$8:$K$339,11),"")</f>
        <v>1234567</v>
      </c>
      <c r="K67" s="22" t="str">
        <f>IF(Лист2!K67&lt;&gt;"",VLOOKUP($A67,Лист2!$A$8:$L$339,12),"")</f>
        <v/>
      </c>
    </row>
    <row r="68" spans="1:11" ht="30">
      <c r="A68" s="1">
        <f t="shared" ca="1" si="4"/>
        <v>61</v>
      </c>
      <c r="B68" s="14" t="str">
        <f ca="1">IF(Лист2!B68&lt;&gt;"",VLOOKUP($A68,Лист2!$A$8:$K$339,3),"")</f>
        <v>8П</v>
      </c>
      <c r="C68" s="14" t="str">
        <f ca="1">IF(Лист2!B68&lt;&gt;"",VLOOKUP($A68,Лист2!$A$8:$K$339,4),"")</f>
        <v>Севастополь С.петербург</v>
      </c>
      <c r="D68" s="23">
        <f ca="1">IF(Лист2!B68&lt;&gt;"",VLOOKUP($A68,Лист2!$A$8:$K$339,5),"")</f>
        <v>0.46527777777777773</v>
      </c>
      <c r="E68" s="23">
        <f ca="1">IF(Лист2!B68&lt;&gt;"",VLOOKUP($A68,Лист2!$A$8:$K$339,6),"")</f>
        <v>0.4916666666666667</v>
      </c>
      <c r="F68" s="23">
        <f ca="1">IF(Лист2!B68&lt;&gt;"",VLOOKUP($A68,Лист2!$A$8:$K$339,7),"")</f>
        <v>0.41736111111111113</v>
      </c>
      <c r="G68" s="23">
        <f ca="1">IF(Лист2!B68&lt;&gt;"",VLOOKUP($A68,Лист2!$A$8:$K$339,8),"")</f>
        <v>2.6388888888888962E-2</v>
      </c>
      <c r="H68" s="26">
        <f ca="1">IF(Лист2!B68&lt;&gt;"",VLOOKUP($A68,Лист2!$A$8:$K$339,9),"")</f>
        <v>41441</v>
      </c>
      <c r="I68" s="26">
        <f ca="1">IF(Лист2!B68&lt;&gt;"",VLOOKUP($A68,Лист2!$A$8:$K$339,10),"")</f>
        <v>41518</v>
      </c>
      <c r="J68" s="22">
        <f ca="1">IF(Лист2!B68&lt;&gt;"",VLOOKUP($A68,Лист2!$A$8:$K$339,11),"")</f>
        <v>1234567</v>
      </c>
      <c r="K68" s="22" t="str">
        <f>IF(Лист2!K68&lt;&gt;"",VLOOKUP($A68,Лист2!$A$8:$L$339,12),"")</f>
        <v/>
      </c>
    </row>
    <row r="69" spans="1:11" ht="30">
      <c r="A69" s="1">
        <f t="shared" ca="1" si="4"/>
        <v>62</v>
      </c>
      <c r="B69" s="14" t="str">
        <f ca="1">IF(Лист2!B69&lt;&gt;"",VLOOKUP($A69,Лист2!$A$8:$K$339,3),"")</f>
        <v>270П</v>
      </c>
      <c r="C69" s="14" t="str">
        <f ca="1">IF(Лист2!B69&lt;&gt;"",VLOOKUP($A69,Лист2!$A$8:$K$339,4),"")</f>
        <v>Севастополь С.петербург</v>
      </c>
      <c r="D69" s="23">
        <f ca="1">IF(Лист2!B69&lt;&gt;"",VLOOKUP($A69,Лист2!$A$8:$K$339,5),"")</f>
        <v>0.44305555555555554</v>
      </c>
      <c r="E69" s="23">
        <f ca="1">IF(Лист2!B69&lt;&gt;"",VLOOKUP($A69,Лист2!$A$8:$K$339,6),"")</f>
        <v>0.46597222222222223</v>
      </c>
      <c r="F69" s="23">
        <f ca="1">IF(Лист2!B69&lt;&gt;"",VLOOKUP($A69,Лист2!$A$8:$K$339,7),"")</f>
        <v>0.47291666666666665</v>
      </c>
      <c r="G69" s="23">
        <f ca="1">IF(Лист2!B69&lt;&gt;"",VLOOKUP($A69,Лист2!$A$8:$K$339,8),"")</f>
        <v>2.2916666666666696E-2</v>
      </c>
      <c r="H69" s="26">
        <f ca="1">IF(Лист2!B69&lt;&gt;"",VLOOKUP($A69,Лист2!$A$8:$K$339,9),"")</f>
        <v>41446</v>
      </c>
      <c r="I69" s="26">
        <f ca="1">IF(Лист2!B69&lt;&gt;"",VLOOKUP($A69,Лист2!$A$8:$K$339,10),"")</f>
        <v>41528</v>
      </c>
      <c r="J69" s="22">
        <f ca="1">IF(Лист2!B69&lt;&gt;"",VLOOKUP($A69,Лист2!$A$8:$K$339,11),"")</f>
        <v>1234567</v>
      </c>
      <c r="K69" s="22">
        <f ca="1">IF(Лист2!K69&lt;&gt;"",VLOOKUP($A69,Лист2!$A$8:$L$339,12),"")</f>
        <v>7</v>
      </c>
    </row>
    <row r="70" spans="1:11" ht="30">
      <c r="A70" s="1">
        <f t="shared" ca="1" si="4"/>
        <v>63</v>
      </c>
      <c r="B70" s="14">
        <f ca="1">IF(Лист2!B70&lt;&gt;"",VLOOKUP($A70,Лист2!$A$8:$K$339,3),"")</f>
        <v>258</v>
      </c>
      <c r="C70" s="14" t="str">
        <f ca="1">IF(Лист2!B70&lt;&gt;"",VLOOKUP($A70,Лист2!$A$8:$K$339,4),"")</f>
        <v>Севастополь Москва Кур.</v>
      </c>
      <c r="D70" s="23">
        <f ca="1">IF(Лист2!B70&lt;&gt;"",VLOOKUP($A70,Лист2!$A$8:$K$339,5),"")</f>
        <v>0.84652777777777777</v>
      </c>
      <c r="E70" s="23">
        <f ca="1">IF(Лист2!B70&lt;&gt;"",VLOOKUP($A70,Лист2!$A$8:$K$339,6),"")</f>
        <v>0.86875000000000002</v>
      </c>
      <c r="F70" s="23">
        <f ca="1">IF(Лист2!B70&lt;&gt;"",VLOOKUP($A70,Лист2!$A$8:$K$339,7),"")</f>
        <v>0.4291666666666667</v>
      </c>
      <c r="G70" s="23">
        <f ca="1">IF(Лист2!B70&lt;&gt;"",VLOOKUP($A70,Лист2!$A$8:$K$339,8),"")</f>
        <v>2.2222222222222254E-2</v>
      </c>
      <c r="H70" s="26">
        <f ca="1">IF(Лист2!B70&lt;&gt;"",VLOOKUP($A70,Лист2!$A$8:$K$339,9),"")</f>
        <v>41439</v>
      </c>
      <c r="I70" s="26">
        <f ca="1">IF(Лист2!B70&lt;&gt;"",VLOOKUP($A70,Лист2!$A$8:$K$339,10),"")</f>
        <v>41516</v>
      </c>
      <c r="J70" s="22">
        <f ca="1">IF(Лист2!B70&lt;&gt;"",VLOOKUP($A70,Лист2!$A$8:$K$339,11),"")</f>
        <v>1234567</v>
      </c>
      <c r="K70" s="22" t="str">
        <f>IF(Лист2!K70&lt;&gt;"",VLOOKUP($A70,Лист2!$A$8:$L$339,12),"")</f>
        <v/>
      </c>
    </row>
    <row r="71" spans="1:11">
      <c r="A71" s="1">
        <f t="shared" ca="1" si="4"/>
        <v>64</v>
      </c>
      <c r="B71" s="30">
        <f ca="1">IF(Лист2!B71&lt;&gt;"",VLOOKUP($A71,Лист2!$A$8:$K$339,3),"")</f>
        <v>174</v>
      </c>
      <c r="C71" s="30" t="str">
        <f ca="1">IF(Лист2!B71&lt;&gt;"",VLOOKUP($A71,Лист2!$A$8:$K$339,4),"")</f>
        <v>Сумы Харьков</v>
      </c>
      <c r="D71" s="31">
        <f ca="1">IF(Лист2!B71&lt;&gt;"",VLOOKUP($A71,Лист2!$A$8:$K$339,5),"")</f>
        <v>0.44513888888888892</v>
      </c>
      <c r="E71" s="31">
        <f ca="1">IF(Лист2!B71&lt;&gt;"",VLOOKUP($A71,Лист2!$A$8:$K$339,6),"")</f>
        <v>0.44513888888888892</v>
      </c>
      <c r="F71" s="31">
        <f ca="1">IF(Лист2!B71&lt;&gt;"",VLOOKUP($A71,Лист2!$A$8:$K$339,7),"")</f>
        <v>0.44513888888888892</v>
      </c>
      <c r="G71" s="31">
        <f ca="1">IF(Лист2!B71&lt;&gt;"",VLOOKUP($A71,Лист2!$A$8:$K$339,8),"")</f>
        <v>0</v>
      </c>
      <c r="H71" s="32">
        <f ca="1">IF(Лист2!B71&lt;&gt;"",VLOOKUP($A71,Лист2!$A$8:$K$339,9),"")</f>
        <v>41275</v>
      </c>
      <c r="I71" s="32">
        <f ca="1">IF(Лист2!B71&lt;&gt;"",VLOOKUP($A71,Лист2!$A$8:$K$339,10),"")</f>
        <v>41639</v>
      </c>
      <c r="J71" s="33">
        <f ca="1">IF(Лист2!B71&lt;&gt;"",VLOOKUP($A71,Лист2!$A$8:$K$339,11),"")</f>
        <v>1234567</v>
      </c>
      <c r="K71" s="22">
        <f ca="1">IF(Лист2!K71&lt;&gt;"",VLOOKUP($A71,Лист2!$A$8:$L$339,12),"")</f>
        <v>7</v>
      </c>
    </row>
    <row r="72" spans="1:11">
      <c r="A72" s="1">
        <f t="shared" ca="1" si="4"/>
        <v>65</v>
      </c>
      <c r="B72" s="30" t="str">
        <f ca="1">IF(Лист2!B72&lt;&gt;"",VLOOKUP($A72,Лист2!$A$8:$K$339,3),"")</f>
        <v>609О</v>
      </c>
      <c r="C72" s="30" t="str">
        <f ca="1">IF(Лист2!B72&lt;&gt;"",VLOOKUP($A72,Лист2!$A$8:$K$339,4),"")</f>
        <v>Тополі Харків</v>
      </c>
      <c r="D72" s="31">
        <f ca="1">IF(Лист2!B72&lt;&gt;"",VLOOKUP($A72,Лист2!$A$8:$K$339,5),"")</f>
        <v>0.33055555555555555</v>
      </c>
      <c r="E72" s="31">
        <f ca="1">IF(Лист2!B72&lt;&gt;"",VLOOKUP($A72,Лист2!$A$8:$K$339,6),"")</f>
        <v>0.33055555555555555</v>
      </c>
      <c r="F72" s="31">
        <f ca="1">IF(Лист2!B72&lt;&gt;"",VLOOKUP($A72,Лист2!$A$8:$K$339,7),"")</f>
        <v>0.33055555555555555</v>
      </c>
      <c r="G72" s="31">
        <f ca="1">IF(Лист2!B72&lt;&gt;"",VLOOKUP($A72,Лист2!$A$8:$K$339,8),"")</f>
        <v>0</v>
      </c>
      <c r="H72" s="32">
        <f ca="1">IF(Лист2!B72&lt;&gt;"",VLOOKUP($A72,Лист2!$A$8:$K$339,9),"")</f>
        <v>41275</v>
      </c>
      <c r="I72" s="32">
        <f ca="1">IF(Лист2!B72&lt;&gt;"",VLOOKUP($A72,Лист2!$A$8:$K$339,10),"")</f>
        <v>41639</v>
      </c>
      <c r="J72" s="33">
        <f ca="1">IF(Лист2!B72&lt;&gt;"",VLOOKUP($A72,Лист2!$A$8:$K$339,11),"")</f>
        <v>1234567</v>
      </c>
      <c r="K72" s="22" t="str">
        <f>IF(Лист2!K72&lt;&gt;"",VLOOKUP($A72,Лист2!$A$8:$L$339,12),"")</f>
        <v/>
      </c>
    </row>
    <row r="73" spans="1:11" ht="30">
      <c r="A73" s="1">
        <f t="shared" ca="1" si="4"/>
        <v>66</v>
      </c>
      <c r="B73" s="30" t="str">
        <f ca="1">IF(Лист2!B73&lt;&gt;"",VLOOKUP($A73,Лист2!$A$8:$K$339,3),"")</f>
        <v>188П</v>
      </c>
      <c r="C73" s="30" t="str">
        <f ca="1">IF(Лист2!B73&lt;&gt;"",VLOOKUP($A73,Лист2!$A$8:$K$339,4),"")</f>
        <v>Феодосія Москва</v>
      </c>
      <c r="D73" s="31">
        <f ca="1">IF(Лист2!B73&lt;&gt;"",VLOOKUP($A73,Лист2!$A$8:$K$339,5),"")</f>
        <v>0.18263888888888891</v>
      </c>
      <c r="E73" s="31">
        <f ca="1">IF(Лист2!B73&lt;&gt;"",VLOOKUP($A73,Лист2!$A$8:$K$339,6),"")</f>
        <v>0.20347222222222219</v>
      </c>
      <c r="F73" s="31">
        <f ca="1">IF(Лист2!B73&lt;&gt;"",VLOOKUP($A73,Лист2!$A$8:$K$339,7),"")</f>
        <v>0.77777777777777779</v>
      </c>
      <c r="G73" s="31">
        <f ca="1">IF(Лист2!B73&lt;&gt;"",VLOOKUP($A73,Лист2!$A$8:$K$339,8),"")</f>
        <v>2.0833333333333287E-2</v>
      </c>
      <c r="H73" s="32">
        <f ca="1">IF(Лист2!B73&lt;&gt;"",VLOOKUP($A73,Лист2!$A$8:$K$339,9),"")</f>
        <v>41421</v>
      </c>
      <c r="I73" s="32">
        <f ca="1">IF(Лист2!B73&lt;&gt;"",VLOOKUP($A73,Лист2!$A$8:$K$339,10),"")</f>
        <v>41534</v>
      </c>
      <c r="J73" s="33">
        <f ca="1">IF(Лист2!B73&lt;&gt;"",VLOOKUP($A73,Лист2!$A$8:$K$339,11),"")</f>
        <v>1234567</v>
      </c>
      <c r="K73" s="22">
        <f ca="1">IF(Лист2!K73&lt;&gt;"",VLOOKUP($A73,Лист2!$A$8:$L$339,12),"")</f>
        <v>7</v>
      </c>
    </row>
    <row r="74" spans="1:11" ht="30">
      <c r="A74" s="1">
        <f t="shared" ref="A74:A89" ca="1" si="5">IF(ISBLANK(B73),"",A73+1)</f>
        <v>67</v>
      </c>
      <c r="B74" s="30">
        <f ca="1">IF(Лист2!B74&lt;&gt;"",VLOOKUP($A74,Лист2!$A$8:$K$339,3),"")</f>
        <v>236</v>
      </c>
      <c r="C74" s="30" t="str">
        <f ca="1">IF(Лист2!B74&lt;&gt;"",VLOOKUP($A74,Лист2!$A$8:$K$339,4),"")</f>
        <v>Феодосія Москва Кур.</v>
      </c>
      <c r="D74" s="31">
        <f ca="1">IF(Лист2!B74&lt;&gt;"",VLOOKUP($A74,Лист2!$A$8:$K$339,5),"")</f>
        <v>0.26180555555555557</v>
      </c>
      <c r="E74" s="31">
        <f ca="1">IF(Лист2!B74&lt;&gt;"",VLOOKUP($A74,Лист2!$A$8:$K$339,6),"")</f>
        <v>0.27569444444444446</v>
      </c>
      <c r="F74" s="31">
        <f ca="1">IF(Лист2!B74&lt;&gt;"",VLOOKUP($A74,Лист2!$A$8:$K$339,7),"")</f>
        <v>0.84027777777777779</v>
      </c>
      <c r="G74" s="31">
        <f ca="1">IF(Лист2!B74&lt;&gt;"",VLOOKUP($A74,Лист2!$A$8:$K$339,8),"")</f>
        <v>1.3888888888888895E-2</v>
      </c>
      <c r="H74" s="32">
        <f ca="1">IF(Лист2!B74&lt;&gt;"",VLOOKUP($A74,Лист2!$A$8:$K$339,9),"")</f>
        <v>41447</v>
      </c>
      <c r="I74" s="32">
        <f ca="1">IF(Лист2!B74&lt;&gt;"",VLOOKUP($A74,Лист2!$A$8:$K$339,10),"")</f>
        <v>41525</v>
      </c>
      <c r="J74" s="33">
        <f ca="1">IF(Лист2!B74&lt;&gt;"",VLOOKUP($A74,Лист2!$A$8:$K$339,11),"")</f>
        <v>1234567</v>
      </c>
      <c r="K74" s="22">
        <f ca="1">IF(Лист2!K74&lt;&gt;"",VLOOKUP($A74,Лист2!$A$8:$L$339,12),"")</f>
        <v>7</v>
      </c>
    </row>
    <row r="75" spans="1:11" ht="30">
      <c r="A75" s="1">
        <f t="shared" ca="1" si="5"/>
        <v>68</v>
      </c>
      <c r="B75" s="30">
        <f ca="1">IF(Лист2!B75&lt;&gt;"",VLOOKUP($A75,Лист2!$A$8:$K$339,3),"")</f>
        <v>212</v>
      </c>
      <c r="C75" s="30" t="str">
        <f ca="1">IF(Лист2!B75&lt;&gt;"",VLOOKUP($A75,Лист2!$A$8:$K$339,4),"")</f>
        <v>Феодосія Москва Кур.</v>
      </c>
      <c r="D75" s="31">
        <f ca="1">IF(Лист2!B75&lt;&gt;"",VLOOKUP($A75,Лист2!$A$8:$K$339,5),"")</f>
        <v>4.3750000000000004E-2</v>
      </c>
      <c r="E75" s="31">
        <f ca="1">IF(Лист2!B75&lt;&gt;"",VLOOKUP($A75,Лист2!$A$8:$K$339,6),"")</f>
        <v>6.1805555555555558E-2</v>
      </c>
      <c r="F75" s="31">
        <f ca="1">IF(Лист2!B75&lt;&gt;"",VLOOKUP($A75,Лист2!$A$8:$K$339,7),"")</f>
        <v>0.66388888888888886</v>
      </c>
      <c r="G75" s="31">
        <f ca="1">IF(Лист2!B75&lt;&gt;"",VLOOKUP($A75,Лист2!$A$8:$K$339,8),"")</f>
        <v>1.8055555555555554E-2</v>
      </c>
      <c r="H75" s="32">
        <f ca="1">IF(Лист2!B75&lt;&gt;"",VLOOKUP($A75,Лист2!$A$8:$K$339,9),"")</f>
        <v>41420</v>
      </c>
      <c r="I75" s="32">
        <f ca="1">IF(Лист2!B75&lt;&gt;"",VLOOKUP($A75,Лист2!$A$8:$K$339,10),"")</f>
        <v>41547</v>
      </c>
      <c r="J75" s="33">
        <f ca="1">IF(Лист2!B75&lt;&gt;"",VLOOKUP($A75,Лист2!$A$8:$K$339,11),"")</f>
        <v>1234567</v>
      </c>
      <c r="K75" s="22" t="str">
        <f>IF(Лист2!K75&lt;&gt;"",VLOOKUP($A75,Лист2!$A$8:$L$339,12),"")</f>
        <v/>
      </c>
    </row>
    <row r="76" spans="1:11" ht="30">
      <c r="A76" s="1">
        <f t="shared" ca="1" si="5"/>
        <v>69</v>
      </c>
      <c r="B76" s="30" t="str">
        <f ca="1">IF(Лист2!B76&lt;&gt;"",VLOOKUP($A76,Лист2!$A$8:$K$339,3),"")</f>
        <v>276П</v>
      </c>
      <c r="C76" s="30" t="str">
        <f ca="1">IF(Лист2!B76&lt;&gt;"",VLOOKUP($A76,Лист2!$A$8:$K$339,4),"")</f>
        <v>Феодосія С.петербург</v>
      </c>
      <c r="D76" s="31">
        <f ca="1">IF(Лист2!B76&lt;&gt;"",VLOOKUP($A76,Лист2!$A$8:$K$339,5),"")</f>
        <v>7.2916666666666671E-2</v>
      </c>
      <c r="E76" s="31">
        <f ca="1">IF(Лист2!B76&lt;&gt;"",VLOOKUP($A76,Лист2!$A$8:$K$339,6),"")</f>
        <v>9.7222222222222224E-2</v>
      </c>
      <c r="F76" s="31">
        <f ca="1">IF(Лист2!B76&lt;&gt;"",VLOOKUP($A76,Лист2!$A$8:$K$339,7),"")</f>
        <v>0.1388888888888889</v>
      </c>
      <c r="G76" s="31">
        <f ca="1">IF(Лист2!B76&lt;&gt;"",VLOOKUP($A76,Лист2!$A$8:$K$339,8),"")</f>
        <v>2.4305555555555552E-2</v>
      </c>
      <c r="H76" s="32">
        <f ca="1">IF(Лист2!B76&lt;&gt;"",VLOOKUP($A76,Лист2!$A$8:$K$339,9),"")</f>
        <v>41421</v>
      </c>
      <c r="I76" s="32">
        <f ca="1">IF(Лист2!B76&lt;&gt;"",VLOOKUP($A76,Лист2!$A$8:$K$339,10),"")</f>
        <v>41486</v>
      </c>
      <c r="J76" s="33">
        <f ca="1">IF(Лист2!B76&lt;&gt;"",VLOOKUP($A76,Лист2!$A$8:$K$339,11),"")</f>
        <v>1234567</v>
      </c>
      <c r="K76" s="22" t="str">
        <f>IF(Лист2!K76&lt;&gt;"",VLOOKUP($A76,Лист2!$A$8:$L$339,12),"")</f>
        <v/>
      </c>
    </row>
    <row r="77" spans="1:11" ht="30">
      <c r="A77" s="1">
        <f t="shared" ca="1" si="5"/>
        <v>70</v>
      </c>
      <c r="B77" s="30" t="str">
        <f ca="1">IF(Лист2!B77&lt;&gt;"",VLOOKUP($A77,Лист2!$A$8:$K$339,3),"")</f>
        <v>171 ("Інтерсіті+")</v>
      </c>
      <c r="C77" s="30" t="str">
        <f ca="1">IF(Лист2!B77&lt;&gt;"",VLOOKUP($A77,Лист2!$A$8:$K$339,4),"")</f>
        <v>Харків Донецьк</v>
      </c>
      <c r="D77" s="31">
        <f ca="1">IF(Лист2!B77&lt;&gt;"",VLOOKUP($A77,Лист2!$A$8:$K$339,5),"")</f>
        <v>0.62986111111111109</v>
      </c>
      <c r="E77" s="31">
        <f ca="1">IF(Лист2!B77&lt;&gt;"",VLOOKUP($A77,Лист2!$A$8:$K$339,6),"")</f>
        <v>0.62986111111111109</v>
      </c>
      <c r="F77" s="31">
        <f ca="1">IF(Лист2!B77&lt;&gt;"",VLOOKUP($A77,Лист2!$A$8:$K$339,7),"")</f>
        <v>0.79861111111111116</v>
      </c>
      <c r="G77" s="31">
        <f ca="1">IF(Лист2!B77&lt;&gt;"",VLOOKUP($A77,Лист2!$A$8:$K$339,8),"")</f>
        <v>0</v>
      </c>
      <c r="H77" s="32">
        <f ca="1">IF(Лист2!B77&lt;&gt;"",VLOOKUP($A77,Лист2!$A$8:$K$339,9),"")</f>
        <v>41275</v>
      </c>
      <c r="I77" s="32">
        <f ca="1">IF(Лист2!B77&lt;&gt;"",VLOOKUP($A77,Лист2!$A$8:$K$339,10),"")</f>
        <v>41639</v>
      </c>
      <c r="J77" s="33">
        <f ca="1">IF(Лист2!B77&lt;&gt;"",VLOOKUP($A77,Лист2!$A$8:$K$339,11),"")</f>
        <v>1234567</v>
      </c>
      <c r="K77" s="22" t="str">
        <f>IF(Лист2!K77&lt;&gt;"",VLOOKUP($A77,Лист2!$A$8:$L$339,12),"")</f>
        <v/>
      </c>
    </row>
    <row r="78" spans="1:11" ht="30">
      <c r="A78" s="1">
        <f t="shared" ca="1" si="5"/>
        <v>71</v>
      </c>
      <c r="B78" s="30" t="str">
        <f ca="1">IF(Лист2!B78&lt;&gt;"",VLOOKUP($A78,Лист2!$A$8:$K$339,3),"")</f>
        <v>157 ("Інтерсіті+")</v>
      </c>
      <c r="C78" s="30" t="str">
        <f ca="1">IF(Лист2!B78&lt;&gt;"",VLOOKUP($A78,Лист2!$A$8:$K$339,4),"")</f>
        <v>Харків Донецьк</v>
      </c>
      <c r="D78" s="31">
        <f ca="1">IF(Лист2!B78&lt;&gt;"",VLOOKUP($A78,Лист2!$A$8:$K$339,5),"")</f>
        <v>0.26250000000000001</v>
      </c>
      <c r="E78" s="31">
        <f ca="1">IF(Лист2!B78&lt;&gt;"",VLOOKUP($A78,Лист2!$A$8:$K$339,6),"")</f>
        <v>0.26250000000000001</v>
      </c>
      <c r="F78" s="31">
        <f ca="1">IF(Лист2!B78&lt;&gt;"",VLOOKUP($A78,Лист2!$A$8:$K$339,7),"")</f>
        <v>0.43124999999999997</v>
      </c>
      <c r="G78" s="31">
        <f ca="1">IF(Лист2!B78&lt;&gt;"",VLOOKUP($A78,Лист2!$A$8:$K$339,8),"")</f>
        <v>0</v>
      </c>
      <c r="H78" s="32">
        <f ca="1">IF(Лист2!B78&lt;&gt;"",VLOOKUP($A78,Лист2!$A$8:$K$339,9),"")</f>
        <v>41275</v>
      </c>
      <c r="I78" s="32">
        <f ca="1">IF(Лист2!B78&lt;&gt;"",VLOOKUP($A78,Лист2!$A$8:$K$339,10),"")</f>
        <v>41639</v>
      </c>
      <c r="J78" s="33">
        <f ca="1">IF(Лист2!B78&lt;&gt;"",VLOOKUP($A78,Лист2!$A$8:$K$339,11),"")</f>
        <v>1234567</v>
      </c>
      <c r="K78" s="22">
        <f ca="1">IF(Лист2!K78&lt;&gt;"",VLOOKUP($A78,Лист2!$A$8:$L$339,12),"")</f>
        <v>7</v>
      </c>
    </row>
    <row r="79" spans="1:11" ht="30">
      <c r="A79" s="1">
        <f t="shared" ca="1" si="5"/>
        <v>72</v>
      </c>
      <c r="B79" s="30">
        <f ca="1">IF(Лист2!B79&lt;&gt;"",VLOOKUP($A79,Лист2!$A$8:$K$339,3),"")</f>
        <v>241</v>
      </c>
      <c r="C79" s="30" t="str">
        <f ca="1">IF(Лист2!B79&lt;&gt;"",VLOOKUP($A79,Лист2!$A$8:$K$339,4),"")</f>
        <v>Харків Євпаторія</v>
      </c>
      <c r="D79" s="31">
        <f ca="1">IF(Лист2!B79&lt;&gt;"",VLOOKUP($A79,Лист2!$A$8:$K$339,5),"")</f>
        <v>0.79375000000000007</v>
      </c>
      <c r="E79" s="31">
        <f ca="1">IF(Лист2!B79&lt;&gt;"",VLOOKUP($A79,Лист2!$A$8:$K$339,6),"")</f>
        <v>0.79375000000000007</v>
      </c>
      <c r="F79" s="31">
        <f ca="1">IF(Лист2!B79&lt;&gt;"",VLOOKUP($A79,Лист2!$A$8:$K$339,7),"")</f>
        <v>0.25694444444444448</v>
      </c>
      <c r="G79" s="31">
        <f ca="1">IF(Лист2!B79&lt;&gt;"",VLOOKUP($A79,Лист2!$A$8:$K$339,8),"")</f>
        <v>0</v>
      </c>
      <c r="H79" s="32">
        <f ca="1">IF(Лист2!B79&lt;&gt;"",VLOOKUP($A79,Лист2!$A$8:$K$339,9),"")</f>
        <v>41420</v>
      </c>
      <c r="I79" s="32">
        <f ca="1">IF(Лист2!B79&lt;&gt;"",VLOOKUP($A79,Лист2!$A$8:$K$339,10),"")</f>
        <v>41553</v>
      </c>
      <c r="J79" s="33">
        <f ca="1">IF(Лист2!B79&lt;&gt;"",VLOOKUP($A79,Лист2!$A$8:$K$339,11),"")</f>
        <v>1234567</v>
      </c>
      <c r="K79" s="22" t="str">
        <f>IF(Лист2!K79&lt;&gt;"",VLOOKUP($A79,Лист2!$A$8:$L$339,12),"")</f>
        <v/>
      </c>
    </row>
    <row r="80" spans="1:11" ht="30">
      <c r="A80" s="1">
        <f t="shared" ca="1" si="5"/>
        <v>73</v>
      </c>
      <c r="B80" s="30" t="str">
        <f ca="1">IF(Лист2!B80&lt;&gt;"",VLOOKUP($A80,Лист2!$A$8:$K$339,3),"")</f>
        <v>155 ("Інтерсіті+")</v>
      </c>
      <c r="C80" s="30" t="str">
        <f ca="1">IF(Лист2!B80&lt;&gt;"",VLOOKUP($A80,Лист2!$A$8:$K$339,4),"")</f>
        <v>Харків Київ</v>
      </c>
      <c r="D80" s="31">
        <f ca="1">IF(Лист2!B80&lt;&gt;"",VLOOKUP($A80,Лист2!$A$8:$K$339,5),"")</f>
        <v>0.77986111111111101</v>
      </c>
      <c r="E80" s="31">
        <f ca="1">IF(Лист2!B80&lt;&gt;"",VLOOKUP($A80,Лист2!$A$8:$K$339,6),"")</f>
        <v>0.77986111111111101</v>
      </c>
      <c r="F80" s="31">
        <f ca="1">IF(Лист2!B80&lt;&gt;"",VLOOKUP($A80,Лист2!$A$8:$K$339,7),"")</f>
        <v>0.97291666666666676</v>
      </c>
      <c r="G80" s="31">
        <f ca="1">IF(Лист2!B80&lt;&gt;"",VLOOKUP($A80,Лист2!$A$8:$K$339,8),"")</f>
        <v>0</v>
      </c>
      <c r="H80" s="32">
        <f ca="1">IF(Лист2!B80&lt;&gt;"",VLOOKUP($A80,Лист2!$A$8:$K$339,9),"")</f>
        <v>41275</v>
      </c>
      <c r="I80" s="32">
        <f ca="1">IF(Лист2!B80&lt;&gt;"",VLOOKUP($A80,Лист2!$A$8:$K$339,10),"")</f>
        <v>41639</v>
      </c>
      <c r="J80" s="33">
        <f ca="1">IF(Лист2!B80&lt;&gt;"",VLOOKUP($A80,Лист2!$A$8:$K$339,11),"")</f>
        <v>1234567</v>
      </c>
      <c r="K80" s="22">
        <f ca="1">IF(Лист2!K80&lt;&gt;"",VLOOKUP($A80,Лист2!$A$8:$L$339,12),"")</f>
        <v>7</v>
      </c>
    </row>
    <row r="81" spans="1:11" ht="30">
      <c r="A81" s="1">
        <f t="shared" ca="1" si="5"/>
        <v>74</v>
      </c>
      <c r="B81" s="30" t="str">
        <f ca="1">IF(Лист2!B81&lt;&gt;"",VLOOKUP($A81,Лист2!$A$8:$K$339,3),"")</f>
        <v>163О ("Інтерсіті+")</v>
      </c>
      <c r="C81" s="30" t="str">
        <f ca="1">IF(Лист2!B81&lt;&gt;"",VLOOKUP($A81,Лист2!$A$8:$K$339,4),"")</f>
        <v>Харків Київ</v>
      </c>
      <c r="D81" s="31">
        <f ca="1">IF(Лист2!B81&lt;&gt;"",VLOOKUP($A81,Лист2!$A$8:$K$339,5),"")</f>
        <v>0.55625000000000002</v>
      </c>
      <c r="E81" s="31">
        <f ca="1">IF(Лист2!B81&lt;&gt;"",VLOOKUP($A81,Лист2!$A$8:$K$339,6),"")</f>
        <v>0.55625000000000002</v>
      </c>
      <c r="F81" s="31">
        <f ca="1">IF(Лист2!B81&lt;&gt;"",VLOOKUP($A81,Лист2!$A$8:$K$339,7),"")</f>
        <v>0.74791666666666667</v>
      </c>
      <c r="G81" s="31">
        <f ca="1">IF(Лист2!B81&lt;&gt;"",VLOOKUP($A81,Лист2!$A$8:$K$339,8),"")</f>
        <v>0</v>
      </c>
      <c r="H81" s="32">
        <f ca="1">IF(Лист2!B81&lt;&gt;"",VLOOKUP($A81,Лист2!$A$8:$K$339,9),"")</f>
        <v>41275</v>
      </c>
      <c r="I81" s="32">
        <f ca="1">IF(Лист2!B81&lt;&gt;"",VLOOKUP($A81,Лист2!$A$8:$K$339,10),"")</f>
        <v>41639</v>
      </c>
      <c r="J81" s="33">
        <f ca="1">IF(Лист2!B81&lt;&gt;"",VLOOKUP($A81,Лист2!$A$8:$K$339,11),"")</f>
        <v>1234567</v>
      </c>
      <c r="K81" s="22">
        <f ca="1">IF(Лист2!K81&lt;&gt;"",VLOOKUP($A81,Лист2!$A$8:$L$339,12),"")</f>
        <v>7</v>
      </c>
    </row>
    <row r="82" spans="1:11" ht="30">
      <c r="A82" s="1">
        <f t="shared" ca="1" si="5"/>
        <v>75</v>
      </c>
      <c r="B82" s="30" t="str">
        <f ca="1">IF(Лист2!B82&lt;&gt;"",VLOOKUP($A82,Лист2!$A$8:$K$339,3),"")</f>
        <v>161 ("Інтерсіті+")</v>
      </c>
      <c r="C82" s="30" t="str">
        <f ca="1">IF(Лист2!B82&lt;&gt;"",VLOOKUP($A82,Лист2!$A$8:$K$339,4),"")</f>
        <v>Харків Київ</v>
      </c>
      <c r="D82" s="31">
        <f ca="1">IF(Лист2!B82&lt;&gt;"",VLOOKUP($A82,Лист2!$A$8:$K$339,5),"")</f>
        <v>0.28888888888888892</v>
      </c>
      <c r="E82" s="31">
        <f ca="1">IF(Лист2!B82&lt;&gt;"",VLOOKUP($A82,Лист2!$A$8:$K$339,6),"")</f>
        <v>0.28888888888888892</v>
      </c>
      <c r="F82" s="31">
        <f ca="1">IF(Лист2!B82&lt;&gt;"",VLOOKUP($A82,Лист2!$A$8:$K$339,7),"")</f>
        <v>0.48402777777777778</v>
      </c>
      <c r="G82" s="31">
        <f ca="1">IF(Лист2!B82&lt;&gt;"",VLOOKUP($A82,Лист2!$A$8:$K$339,8),"")</f>
        <v>0</v>
      </c>
      <c r="H82" s="32">
        <f ca="1">IF(Лист2!B82&lt;&gt;"",VLOOKUP($A82,Лист2!$A$8:$K$339,9),"")</f>
        <v>41275</v>
      </c>
      <c r="I82" s="32">
        <f ca="1">IF(Лист2!B82&lt;&gt;"",VLOOKUP($A82,Лист2!$A$8:$K$339,10),"")</f>
        <v>41639</v>
      </c>
      <c r="J82" s="33">
        <f ca="1">IF(Лист2!B82&lt;&gt;"",VLOOKUP($A82,Лист2!$A$8:$K$339,11),"")</f>
        <v>1234567</v>
      </c>
      <c r="K82" s="22" t="str">
        <f>IF(Лист2!K82&lt;&gt;"",VLOOKUP($A82,Лист2!$A$8:$L$339,12),"")</f>
        <v/>
      </c>
    </row>
    <row r="83" spans="1:11">
      <c r="A83" s="1">
        <f t="shared" ca="1" si="5"/>
        <v>76</v>
      </c>
      <c r="B83" s="30" t="str">
        <f ca="1">IF(Лист2!B83&lt;&gt;"",VLOOKUP($A83,Лист2!$A$8:$K$339,3),"")</f>
        <v>63 ("Оберіг")</v>
      </c>
      <c r="C83" s="30" t="str">
        <f ca="1">IF(Лист2!B83&lt;&gt;"",VLOOKUP($A83,Лист2!$A$8:$K$339,4),"")</f>
        <v>Харків Київ</v>
      </c>
      <c r="D83" s="31">
        <f ca="1">IF(Лист2!B83&lt;&gt;"",VLOOKUP($A83,Лист2!$A$8:$K$339,5),"")</f>
        <v>0.93055555555555547</v>
      </c>
      <c r="E83" s="31">
        <f ca="1">IF(Лист2!B83&lt;&gt;"",VLOOKUP($A83,Лист2!$A$8:$K$339,6),"")</f>
        <v>0.93055555555555547</v>
      </c>
      <c r="F83" s="31">
        <f ca="1">IF(Лист2!B83&lt;&gt;"",VLOOKUP($A83,Лист2!$A$8:$K$339,7),"")</f>
        <v>0.29722222222222222</v>
      </c>
      <c r="G83" s="31">
        <f ca="1">IF(Лист2!B83&lt;&gt;"",VLOOKUP($A83,Лист2!$A$8:$K$339,8),"")</f>
        <v>0</v>
      </c>
      <c r="H83" s="32">
        <f ca="1">IF(Лист2!B83&lt;&gt;"",VLOOKUP($A83,Лист2!$A$8:$K$339,9),"")</f>
        <v>41275</v>
      </c>
      <c r="I83" s="32">
        <f ca="1">IF(Лист2!B83&lt;&gt;"",VLOOKUP($A83,Лист2!$A$8:$K$339,10),"")</f>
        <v>41639</v>
      </c>
      <c r="J83" s="33">
        <f ca="1">IF(Лист2!B83&lt;&gt;"",VLOOKUP($A83,Лист2!$A$8:$K$339,11),"")</f>
        <v>1234567</v>
      </c>
      <c r="K83" s="22" t="str">
        <f>IF(Лист2!K83&lt;&gt;"",VLOOKUP($A83,Лист2!$A$8:$L$339,12),"")</f>
        <v/>
      </c>
    </row>
    <row r="84" spans="1:11">
      <c r="A84" s="1">
        <f t="shared" ca="1" si="5"/>
        <v>77</v>
      </c>
      <c r="B84" s="30" t="str">
        <f ca="1">IF(ROW()&gt;MAX(A84),"",VLOOKUP($A84,Лист2!$A$8:$K$339,3))</f>
        <v/>
      </c>
      <c r="C84" s="30" t="str">
        <f ca="1">IF(Лист2!B84&lt;&gt;"",VLOOKUP($A84,Лист2!$A$8:$K$339,4),"")</f>
        <v>Харків Львів</v>
      </c>
      <c r="D84" s="31">
        <f ca="1">IF(Лист2!B84&lt;&gt;"",VLOOKUP($A84,Лист2!$A$8:$K$339,5),"")</f>
        <v>0.78541666666666676</v>
      </c>
      <c r="E84" s="31">
        <f ca="1">IF(Лист2!B84&lt;&gt;"",VLOOKUP($A84,Лист2!$A$8:$K$339,6),"")</f>
        <v>0.78541666666666676</v>
      </c>
      <c r="F84" s="31">
        <f ca="1">IF(Лист2!B84&lt;&gt;"",VLOOKUP($A84,Лист2!$A$8:$K$339,7),"")</f>
        <v>0.55902777777777779</v>
      </c>
      <c r="G84" s="31">
        <f ca="1">IF(Лист2!B84&lt;&gt;"",VLOOKUP($A84,Лист2!$A$8:$K$339,8),"")</f>
        <v>0</v>
      </c>
      <c r="H84" s="32">
        <f ca="1">IF(Лист2!B84&lt;&gt;"",VLOOKUP($A84,Лист2!$A$8:$K$339,9),"")</f>
        <v>41275</v>
      </c>
      <c r="I84" s="32">
        <f ca="1">IF(Лист2!B84&lt;&gt;"",VLOOKUP($A84,Лист2!$A$8:$K$339,10),"")</f>
        <v>41639</v>
      </c>
      <c r="J84" s="33">
        <f ca="1">IF(Лист2!B84&lt;&gt;"",VLOOKUP($A84,Лист2!$A$8:$K$339,11),"")</f>
        <v>1234567</v>
      </c>
      <c r="K84" s="22" t="str">
        <f>IF(Лист2!K84&lt;&gt;"",VLOOKUP($A84,Лист2!$A$8:$L$339,12),"")</f>
        <v/>
      </c>
    </row>
    <row r="85" spans="1:11" ht="30">
      <c r="A85" s="1">
        <f t="shared" ca="1" si="5"/>
        <v>78</v>
      </c>
      <c r="B85" s="30" t="str">
        <f ca="1">IF(ROW()&gt;MAX(A85),"",VLOOKUP($A85,Лист2!$A$8:$K$339,3))</f>
        <v/>
      </c>
      <c r="C85" s="30" t="str">
        <f ca="1">IF(Лист2!B85&lt;&gt;"",VLOOKUP($A85,Лист2!$A$8:$K$339,4),"")</f>
        <v>Харків Маріуполь</v>
      </c>
      <c r="D85" s="31">
        <f ca="1">IF(Лист2!B85&lt;&gt;"",VLOOKUP($A85,Лист2!$A$8:$K$339,5),"")</f>
        <v>0.92708333333333337</v>
      </c>
      <c r="E85" s="31">
        <f ca="1">IF(Лист2!B85&lt;&gt;"",VLOOKUP($A85,Лист2!$A$8:$K$339,6),"")</f>
        <v>0.92708333333333337</v>
      </c>
      <c r="F85" s="31">
        <f ca="1">IF(Лист2!B85&lt;&gt;"",VLOOKUP($A85,Лист2!$A$8:$K$339,7),"")</f>
        <v>0.35486111111111113</v>
      </c>
      <c r="G85" s="31">
        <f ca="1">IF(Лист2!B85&lt;&gt;"",VLOOKUP($A85,Лист2!$A$8:$K$339,8),"")</f>
        <v>0</v>
      </c>
      <c r="H85" s="32">
        <f ca="1">IF(Лист2!B85&lt;&gt;"",VLOOKUP($A85,Лист2!$A$8:$K$339,9),"")</f>
        <v>41275</v>
      </c>
      <c r="I85" s="32">
        <f ca="1">IF(Лист2!B85&lt;&gt;"",VLOOKUP($A85,Лист2!$A$8:$K$339,10),"")</f>
        <v>41639</v>
      </c>
      <c r="J85" s="33">
        <f ca="1">IF(Лист2!B85&lt;&gt;"",VLOOKUP($A85,Лист2!$A$8:$K$339,11),"")</f>
        <v>1234567</v>
      </c>
      <c r="K85" s="22">
        <f ca="1">IF(Лист2!K85&lt;&gt;"",VLOOKUP($A85,Лист2!$A$8:$L$339,12),"")</f>
        <v>7</v>
      </c>
    </row>
    <row r="86" spans="1:11">
      <c r="A86" s="1">
        <f t="shared" ca="1" si="5"/>
        <v>79</v>
      </c>
      <c r="D86" s="23"/>
      <c r="E86" s="23"/>
      <c r="F86" s="23"/>
      <c r="G86" s="23"/>
      <c r="H86" s="26"/>
      <c r="I86" s="26"/>
    </row>
    <row r="87" spans="1:11">
      <c r="A87" s="1" t="str">
        <f t="shared" si="5"/>
        <v/>
      </c>
      <c r="D87" s="23"/>
      <c r="E87" s="23"/>
      <c r="F87" s="23"/>
      <c r="G87" s="23"/>
      <c r="H87" s="26"/>
      <c r="I87" s="26"/>
    </row>
    <row r="88" spans="1:11">
      <c r="A88" s="1" t="str">
        <f t="shared" si="5"/>
        <v/>
      </c>
      <c r="D88" s="23"/>
      <c r="E88" s="23"/>
      <c r="F88" s="23"/>
      <c r="G88" s="23"/>
      <c r="H88" s="26"/>
      <c r="I88" s="26"/>
    </row>
    <row r="89" spans="1:11">
      <c r="A89" s="1" t="str">
        <f t="shared" si="5"/>
        <v/>
      </c>
      <c r="D89" s="23"/>
      <c r="E89" s="23"/>
      <c r="F89" s="23"/>
      <c r="G89" s="23"/>
      <c r="H89" s="26"/>
      <c r="I89" s="26"/>
    </row>
  </sheetData>
  <conditionalFormatting sqref="M12:IV12">
    <cfRule type="expression" dxfId="1" priority="9">
      <formula>AND($B11&lt;&gt;"",M$7&gt;=#REF!,M$7&lt;=#REF!)</formula>
    </cfRule>
  </conditionalFormatting>
  <conditionalFormatting sqref="M8:IV89">
    <cfRule type="expression" dxfId="0" priority="11">
      <formula>IF($D8&gt;$E8,OR($E8&gt;M$7,$D8&lt;M$7),AND($D8&lt;=M$7,$E8&gt;=M$7))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M231"/>
  <sheetViews>
    <sheetView workbookViewId="0">
      <pane ySplit="2145"/>
      <selection activeCell="M7" sqref="M1:M65536"/>
      <selection pane="bottomLeft" activeCell="A186" sqref="A186"/>
    </sheetView>
  </sheetViews>
  <sheetFormatPr defaultRowHeight="15"/>
  <cols>
    <col min="1" max="1" width="11.7109375" style="1" customWidth="1"/>
    <col min="2" max="2" width="5.140625" style="1" customWidth="1"/>
    <col min="3" max="3" width="16.85546875" style="16" customWidth="1"/>
    <col min="4" max="4" width="32.42578125" style="1" customWidth="1"/>
    <col min="5" max="5" width="9.7109375" style="1" customWidth="1"/>
    <col min="6" max="6" width="9.140625" style="1"/>
    <col min="7" max="7" width="11.42578125" style="1" customWidth="1"/>
    <col min="8" max="8" width="9.140625" style="1"/>
    <col min="9" max="10" width="10.140625" style="1" bestFit="1" customWidth="1"/>
    <col min="11" max="11" width="15.5703125" style="1" customWidth="1"/>
    <col min="12" max="12" width="12.7109375" style="1" customWidth="1"/>
    <col min="13" max="13" width="46.42578125" style="1" customWidth="1"/>
  </cols>
  <sheetData>
    <row r="2" spans="1:13">
      <c r="D2" s="1" t="s">
        <v>265</v>
      </c>
    </row>
    <row r="3" spans="1:13">
      <c r="A3" s="10"/>
      <c r="B3" s="10"/>
      <c r="D3" s="10"/>
      <c r="E3" s="10"/>
      <c r="M3" s="10"/>
    </row>
    <row r="4" spans="1:13">
      <c r="A4" s="10"/>
      <c r="B4" s="16"/>
      <c r="D4" s="12"/>
      <c r="E4" s="12"/>
      <c r="M4" s="12"/>
    </row>
    <row r="5" spans="1:13">
      <c r="A5" s="10"/>
      <c r="B5" s="16"/>
      <c r="D5" s="12"/>
      <c r="E5" s="12"/>
      <c r="M5" s="12"/>
    </row>
    <row r="6" spans="1:13">
      <c r="A6" s="10"/>
      <c r="B6" s="16"/>
      <c r="D6" s="12"/>
      <c r="E6" s="12"/>
      <c r="M6" s="16"/>
    </row>
    <row r="7" spans="1:13" ht="46.5" customHeight="1">
      <c r="A7" s="18" t="s">
        <v>223</v>
      </c>
      <c r="B7" s="7" t="s">
        <v>223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19" t="s">
        <v>258</v>
      </c>
      <c r="I7" s="7" t="s">
        <v>8</v>
      </c>
      <c r="J7" s="7" t="s">
        <v>9</v>
      </c>
      <c r="K7" s="7" t="s">
        <v>1</v>
      </c>
      <c r="L7" s="21">
        <f ca="1">Лист1!C3</f>
        <v>41448.842628935185</v>
      </c>
      <c r="M7" s="7"/>
    </row>
    <row r="8" spans="1:13">
      <c r="A8" s="1">
        <f ca="1">IF(B8&lt;&gt;"",IF(L8=0,"ЛОЖЬ",IF(ISNUMBER(L8),MAX($A$7:A7)+1)),"")</f>
        <v>1</v>
      </c>
      <c r="B8" s="16">
        <v>1</v>
      </c>
      <c r="C8" s="16" t="s">
        <v>15</v>
      </c>
      <c r="D8" s="16" t="s">
        <v>16</v>
      </c>
      <c r="E8" s="12">
        <v>0.96875</v>
      </c>
      <c r="F8" s="12">
        <v>1.0416666666666666E-2</v>
      </c>
      <c r="G8" s="12">
        <v>0.64236111111111105</v>
      </c>
      <c r="H8" s="5">
        <f>F8-E8+(F8&lt;E8)</f>
        <v>4.166666666666663E-2</v>
      </c>
      <c r="I8" s="20">
        <v>41425</v>
      </c>
      <c r="J8" s="20">
        <v>41523</v>
      </c>
      <c r="K8" s="14">
        <v>1234567</v>
      </c>
      <c r="L8" s="11">
        <f t="shared" ref="L8:L15" ca="1" si="0">IF($I8&lt;=$L$7,IF($J8&gt;=$L$7,--IF($K8="непарні",ISODD(DAY($L$7)),IF($K8="парні",ISEVEN(DAY($L$7)),SEARCH(WEEKDAY($L$7,2),$K8))*1),"уже не будет"),"будет позже")</f>
        <v>7</v>
      </c>
      <c r="M8" s="16"/>
    </row>
    <row r="9" spans="1:13">
      <c r="A9" s="1">
        <f ca="1">IF(B9&lt;&gt;"",IF(L9=0,"ЛОЖЬ",IF(ISNUMBER(L9),MAX($A$7:A8)+1)),"")</f>
        <v>2</v>
      </c>
      <c r="B9" s="16">
        <v>2</v>
      </c>
      <c r="C9" s="16">
        <v>202</v>
      </c>
      <c r="D9" s="16" t="s">
        <v>16</v>
      </c>
      <c r="E9" s="12">
        <v>0.19305555555555554</v>
      </c>
      <c r="F9" s="12">
        <v>0.20902777777777778</v>
      </c>
      <c r="G9" s="12">
        <v>0.78125</v>
      </c>
      <c r="H9" s="5">
        <f t="shared" ref="H9:H73" si="1">F9-E9+(F9&lt;E9)</f>
        <v>1.5972222222222249E-2</v>
      </c>
      <c r="I9" s="20">
        <v>41425</v>
      </c>
      <c r="J9" s="20">
        <v>41525</v>
      </c>
      <c r="K9" s="14">
        <v>1234567</v>
      </c>
      <c r="L9" s="11">
        <f t="shared" ca="1" si="0"/>
        <v>7</v>
      </c>
      <c r="M9" s="16"/>
    </row>
    <row r="10" spans="1:13">
      <c r="A10" s="1">
        <f ca="1">IF(B10&lt;&gt;"",IF(L10=0,"ЛОЖЬ",IF(ISNUMBER(L10),MAX($A$7:A9)+1)),"")</f>
        <v>3</v>
      </c>
      <c r="B10" s="16">
        <v>3</v>
      </c>
      <c r="C10" s="16">
        <v>264</v>
      </c>
      <c r="D10" s="16" t="s">
        <v>17</v>
      </c>
      <c r="E10" s="12">
        <v>0.93472222222222223</v>
      </c>
      <c r="F10" s="12">
        <v>0.9555555555555556</v>
      </c>
      <c r="G10" s="12">
        <v>0.4826388888888889</v>
      </c>
      <c r="H10" s="5">
        <f t="shared" si="1"/>
        <v>2.083333333333337E-2</v>
      </c>
      <c r="I10" s="20">
        <v>41422</v>
      </c>
      <c r="J10" s="20">
        <v>41547</v>
      </c>
      <c r="K10" s="14">
        <v>1234567</v>
      </c>
      <c r="L10" s="11">
        <f t="shared" ca="1" si="0"/>
        <v>7</v>
      </c>
      <c r="M10" s="16"/>
    </row>
    <row r="11" spans="1:13">
      <c r="A11" s="1" t="b">
        <f ca="1">IF(B11&lt;&gt;"",IF(L11=0,"ЛОЖЬ",IF(ISNUMBER(L11),MAX($A$7:A10)+1)),"")</f>
        <v>0</v>
      </c>
      <c r="B11" s="16">
        <v>4</v>
      </c>
      <c r="C11" s="16">
        <v>204</v>
      </c>
      <c r="D11" s="16" t="s">
        <v>18</v>
      </c>
      <c r="E11" s="12">
        <v>0.29166666666666669</v>
      </c>
      <c r="F11" s="12">
        <v>0.3125</v>
      </c>
      <c r="G11" s="12">
        <v>0.23263888888888887</v>
      </c>
      <c r="H11" s="5">
        <f t="shared" si="1"/>
        <v>2.0833333333333315E-2</v>
      </c>
      <c r="L11" s="11" t="str">
        <f t="shared" ca="1" si="0"/>
        <v>уже не будет</v>
      </c>
      <c r="M11" s="16"/>
    </row>
    <row r="12" spans="1:13">
      <c r="A12" s="1">
        <f ca="1">IF(B12&lt;&gt;"",IF(L12=0,"ЛОЖЬ",IF(ISNUMBER(L12),MAX($A$7:A11)+1)),"")</f>
        <v>4</v>
      </c>
      <c r="B12" s="16">
        <v>5</v>
      </c>
      <c r="C12" s="16">
        <v>272</v>
      </c>
      <c r="D12" s="16" t="s">
        <v>18</v>
      </c>
      <c r="E12" s="12">
        <v>0.29166666666666669</v>
      </c>
      <c r="F12" s="12">
        <v>0.3125</v>
      </c>
      <c r="G12" s="12">
        <v>0.23263888888888887</v>
      </c>
      <c r="H12" s="5">
        <f t="shared" si="1"/>
        <v>2.0833333333333315E-2</v>
      </c>
      <c r="I12" s="20">
        <v>41422</v>
      </c>
      <c r="J12" s="20">
        <v>41521</v>
      </c>
      <c r="K12" s="14">
        <v>1234567</v>
      </c>
      <c r="L12" s="11">
        <f t="shared" ca="1" si="0"/>
        <v>7</v>
      </c>
      <c r="M12" s="16"/>
    </row>
    <row r="13" spans="1:13">
      <c r="A13" s="1">
        <f ca="1">IF(B13&lt;&gt;"",IF(L13=0,"ЛОЖЬ",IF(ISNUMBER(L13),MAX($A$7:A12)+1)),"")</f>
        <v>5</v>
      </c>
      <c r="B13" s="16">
        <v>6</v>
      </c>
      <c r="C13" s="16">
        <v>242</v>
      </c>
      <c r="D13" s="16" t="s">
        <v>19</v>
      </c>
      <c r="E13" s="12">
        <v>0.34027777777777773</v>
      </c>
      <c r="F13" s="12">
        <v>0.34027777777777773</v>
      </c>
      <c r="G13" s="12">
        <v>0.34027777777777773</v>
      </c>
      <c r="H13" s="5">
        <f t="shared" si="1"/>
        <v>0</v>
      </c>
      <c r="I13" s="20">
        <v>41421</v>
      </c>
      <c r="J13" s="20">
        <v>41554</v>
      </c>
      <c r="K13" s="14">
        <v>1234567</v>
      </c>
      <c r="L13" s="11">
        <f t="shared" ca="1" si="0"/>
        <v>7</v>
      </c>
      <c r="M13" s="16"/>
    </row>
    <row r="14" spans="1:13">
      <c r="A14" s="1">
        <f ca="1">IF(B14&lt;&gt;"",IF(L14=0,"ЛОЖЬ",IF(ISNUMBER(L14),MAX($A$7:A13)+1)),"")</f>
        <v>6</v>
      </c>
      <c r="B14" s="16">
        <v>7</v>
      </c>
      <c r="C14" s="16">
        <v>136</v>
      </c>
      <c r="D14" s="16" t="s">
        <v>20</v>
      </c>
      <c r="E14" s="12">
        <v>0.74444444444444446</v>
      </c>
      <c r="F14" s="12">
        <v>0.7597222222222223</v>
      </c>
      <c r="G14" s="12">
        <v>0.45</v>
      </c>
      <c r="H14" s="5">
        <f t="shared" si="1"/>
        <v>1.5277777777777835E-2</v>
      </c>
      <c r="I14" s="20">
        <v>41437</v>
      </c>
      <c r="J14" s="20">
        <v>41549</v>
      </c>
      <c r="K14" s="14">
        <v>1234567</v>
      </c>
      <c r="L14" s="11">
        <f t="shared" ca="1" si="0"/>
        <v>7</v>
      </c>
      <c r="M14" s="16"/>
    </row>
    <row r="15" spans="1:13">
      <c r="A15" s="1" t="b">
        <f ca="1">IF(B15&lt;&gt;"",IF(L15=0,"ЛОЖЬ",IF(ISNUMBER(L15),MAX($A$7:A14)+1)),"")</f>
        <v>0</v>
      </c>
      <c r="B15" s="16">
        <v>8</v>
      </c>
      <c r="C15" s="16">
        <v>186</v>
      </c>
      <c r="D15" s="16" t="s">
        <v>16</v>
      </c>
      <c r="E15" s="12">
        <v>0.3888888888888889</v>
      </c>
      <c r="F15" s="12">
        <v>0.40416666666666662</v>
      </c>
      <c r="G15" s="12">
        <v>0.20902777777777778</v>
      </c>
      <c r="H15" s="5">
        <f t="shared" si="1"/>
        <v>1.5277777777777724E-2</v>
      </c>
      <c r="L15" s="11" t="str">
        <f t="shared" ca="1" si="0"/>
        <v>уже не будет</v>
      </c>
      <c r="M15" s="16"/>
    </row>
    <row r="16" spans="1:13">
      <c r="A16" s="1" t="b">
        <f ca="1">IF(B16&lt;&gt;"",IF(L16=0,"ЛОЖЬ",IF(ISNUMBER(L16),MAX($A$7:A15)+1)),"")</f>
        <v>0</v>
      </c>
      <c r="B16" s="16">
        <v>9</v>
      </c>
      <c r="C16" s="16">
        <v>584</v>
      </c>
      <c r="D16" s="16" t="s">
        <v>21</v>
      </c>
      <c r="E16" s="12">
        <v>0.51180555555555551</v>
      </c>
      <c r="F16" s="12">
        <v>0.53263888888888888</v>
      </c>
      <c r="G16" s="12">
        <v>0.99722222222222223</v>
      </c>
      <c r="H16" s="5">
        <f t="shared" si="1"/>
        <v>2.083333333333337E-2</v>
      </c>
      <c r="I16" s="20">
        <v>41428</v>
      </c>
      <c r="J16" s="20">
        <v>41428</v>
      </c>
      <c r="K16" s="1">
        <v>1234567</v>
      </c>
      <c r="L16" s="11" t="str">
        <f ca="1">IF($I16&lt;=$L$7,IF($J16&gt;=$L$7,--IF($K16="непарні",ISODD(DAY($L$7)),IF($K16="парні",ISEVEN(DAY($L$7)),SEARCH(WEEKDAY($L$7,2),$K16))*1),"уже не будет"),"будет позже")</f>
        <v>уже не будет</v>
      </c>
      <c r="M16" s="17"/>
    </row>
    <row r="17" spans="1:13">
      <c r="A17" s="1" t="b">
        <f ca="1">IF(B17&lt;&gt;"",IF(L17=0,"ЛОЖЬ",IF(ISNUMBER(L17),MAX($A$7:A16)+1)),"")</f>
        <v>0</v>
      </c>
      <c r="B17" s="16">
        <v>10</v>
      </c>
      <c r="C17" s="16">
        <v>274</v>
      </c>
      <c r="D17" s="16" t="s">
        <v>22</v>
      </c>
      <c r="E17" s="12">
        <v>0.51180555555555551</v>
      </c>
      <c r="F17" s="12">
        <v>0.53263888888888888</v>
      </c>
      <c r="G17" s="12">
        <v>6.25E-2</v>
      </c>
      <c r="H17" s="5">
        <f t="shared" si="1"/>
        <v>2.083333333333337E-2</v>
      </c>
      <c r="I17" s="20">
        <v>41452</v>
      </c>
      <c r="J17" s="20">
        <v>41452</v>
      </c>
      <c r="K17" s="1">
        <v>1234567</v>
      </c>
      <c r="L17" s="11" t="str">
        <f ca="1">IF($I17&lt;=$L$7,IF($J17&gt;=$L$7,--IF($K17="непарні",ISODD(DAY($L$7)),IF($K17="парні",ISEVEN(DAY($L$7)),SEARCH(WEEKDAY($L$7,2),$K17))*1),"уже не будет"),"будет позже")</f>
        <v>будет позже</v>
      </c>
      <c r="M17" s="16"/>
    </row>
    <row r="18" spans="1:13">
      <c r="A18" s="1" t="b">
        <f ca="1">IF(B18&lt;&gt;"",IF(L18=0,"ЛОЖЬ",IF(ISNUMBER(L18),MAX($A$7:A17)+1)),"")</f>
        <v>0</v>
      </c>
      <c r="B18" s="16">
        <v>11</v>
      </c>
      <c r="C18" s="16">
        <v>274</v>
      </c>
      <c r="D18" s="16" t="s">
        <v>22</v>
      </c>
      <c r="E18" s="12">
        <v>0.51180555555555551</v>
      </c>
      <c r="F18" s="12">
        <v>0.53263888888888888</v>
      </c>
      <c r="G18" s="12">
        <v>6.25E-2</v>
      </c>
      <c r="H18" s="5">
        <f t="shared" si="1"/>
        <v>2.083333333333337E-2</v>
      </c>
      <c r="L18" s="11" t="str">
        <f ca="1">IF($I18&lt;=$L$7,IF($J18&gt;=$L$7,--IF($K18="непарні",ISODD(DAY($L$7)),IF($K18="парні",ISEVEN(DAY($L$7)),SEARCH(WEEKDAY($L$7,2),$K18))*1),"уже не будет"),"будет позже")</f>
        <v>уже не будет</v>
      </c>
      <c r="M18" s="16"/>
    </row>
    <row r="19" spans="1:13">
      <c r="A19" s="1">
        <f ca="1">IF(B19&lt;&gt;"",IF(L19=0,"ЛОЖЬ",IF(ISNUMBER(L19),MAX($A$7:A18)+1)),"")</f>
        <v>7</v>
      </c>
      <c r="B19" s="16">
        <v>12</v>
      </c>
      <c r="C19" s="16">
        <v>189</v>
      </c>
      <c r="D19" s="16" t="s">
        <v>23</v>
      </c>
      <c r="E19" s="12">
        <v>0.40416666666666662</v>
      </c>
      <c r="F19" s="12">
        <v>0.41875000000000001</v>
      </c>
      <c r="G19" s="12">
        <v>0.80763888888888891</v>
      </c>
      <c r="H19" s="5">
        <f t="shared" si="1"/>
        <v>1.4583333333333393E-2</v>
      </c>
      <c r="I19" s="20">
        <v>41440</v>
      </c>
      <c r="J19" s="20">
        <v>41532</v>
      </c>
      <c r="K19" s="1" t="s">
        <v>7</v>
      </c>
      <c r="L19" s="11">
        <f ca="1">IF($I19&lt;=$L$7,IF($J19&gt;=$L$7,--IF($K19="непарні",ISODD(DAY($L$7)),IF($K19="парні",ISEVEN(DAY($L$7)),SEARCH(WEEKDAY($L$7,2),$K19))*1),"уже не будет"),"будет позже")</f>
        <v>1</v>
      </c>
      <c r="M19" s="16"/>
    </row>
    <row r="20" spans="1:13" ht="45">
      <c r="A20" s="1">
        <f ca="1">IF(B20&lt;&gt;"",IF(L20=0,"ЛОЖЬ",IF(ISNUMBER(L20),MAX($A$7:A19)+1)),"")</f>
        <v>8</v>
      </c>
      <c r="B20" s="16">
        <v>13</v>
      </c>
      <c r="C20" s="16" t="s">
        <v>238</v>
      </c>
      <c r="D20" s="16" t="s">
        <v>24</v>
      </c>
      <c r="E20" s="12">
        <v>0.33611111111111108</v>
      </c>
      <c r="F20" s="12">
        <v>0.33611111111111108</v>
      </c>
      <c r="G20" s="12">
        <v>0.33611111111111108</v>
      </c>
      <c r="H20" s="5">
        <f t="shared" si="1"/>
        <v>0</v>
      </c>
      <c r="I20" s="20">
        <v>41275</v>
      </c>
      <c r="J20" s="20">
        <v>41639</v>
      </c>
      <c r="K20" s="14">
        <v>1234567</v>
      </c>
      <c r="L20" s="11">
        <f t="shared" ref="L20:L83" ca="1" si="2">IF($I20&lt;=$L$7,IF($J20&gt;=$L$7,--IF($K20="непарні",ISODD(DAY($L$7)),IF($K20="парні",ISEVEN(DAY($L$7)),SEARCH(WEEKDAY($L$7,2),$K20))*1),"уже не будет"),"будет позже")</f>
        <v>7</v>
      </c>
      <c r="M20" s="16"/>
    </row>
    <row r="21" spans="1:13">
      <c r="A21" s="1" t="b">
        <f ca="1">IF(B21&lt;&gt;"",IF(L21=0,"ЛОЖЬ",IF(ISNUMBER(L21),MAX($A$7:A20)+1)),"")</f>
        <v>0</v>
      </c>
      <c r="B21" s="16">
        <v>14</v>
      </c>
      <c r="C21" s="16">
        <v>583</v>
      </c>
      <c r="D21" s="16" t="s">
        <v>25</v>
      </c>
      <c r="E21" s="12">
        <v>0.39374999999999999</v>
      </c>
      <c r="F21" s="12">
        <v>0.4145833333333333</v>
      </c>
      <c r="G21" s="12">
        <v>0.89930555555555547</v>
      </c>
      <c r="H21" s="5">
        <f t="shared" si="1"/>
        <v>2.0833333333333315E-2</v>
      </c>
      <c r="L21" s="11" t="str">
        <f t="shared" ca="1" si="2"/>
        <v>уже не будет</v>
      </c>
      <c r="M21" s="17"/>
    </row>
    <row r="22" spans="1:13">
      <c r="A22" s="1" t="str">
        <f ca="1">IF(B22&lt;&gt;"",IF(L22=0,"ЛОЖЬ",IF(ISNUMBER(L22),MAX($A$7:A21)+1)),"")</f>
        <v>ЛОЖЬ</v>
      </c>
      <c r="B22" s="16">
        <v>15</v>
      </c>
      <c r="C22" s="16">
        <v>302</v>
      </c>
      <c r="D22" s="16" t="s">
        <v>26</v>
      </c>
      <c r="E22" s="12">
        <v>0.54999999999999993</v>
      </c>
      <c r="F22" s="12">
        <v>0.56736111111111109</v>
      </c>
      <c r="G22" s="12">
        <v>0.27986111111111112</v>
      </c>
      <c r="H22" s="5">
        <f t="shared" si="1"/>
        <v>1.736111111111116E-2</v>
      </c>
      <c r="I22" s="20">
        <v>41422</v>
      </c>
      <c r="J22" s="20">
        <v>41639</v>
      </c>
      <c r="K22" s="1" t="s">
        <v>6</v>
      </c>
      <c r="L22" s="11">
        <f t="shared" ca="1" si="2"/>
        <v>0</v>
      </c>
      <c r="M22" s="16"/>
    </row>
    <row r="23" spans="1:13">
      <c r="A23" s="1" t="str">
        <f ca="1">IF(B23&lt;&gt;"",IF(L23=0,"ЛОЖЬ",IF(ISNUMBER(L23),MAX($A$7:A22)+1)),"")</f>
        <v>ЛОЖЬ</v>
      </c>
      <c r="B23" s="16">
        <v>16</v>
      </c>
      <c r="C23" s="16" t="s">
        <v>27</v>
      </c>
      <c r="D23" s="16" t="s">
        <v>28</v>
      </c>
      <c r="E23" s="12">
        <v>0.68472222222222223</v>
      </c>
      <c r="F23" s="12">
        <v>0.7006944444444444</v>
      </c>
      <c r="G23" s="12">
        <v>0.26111111111111113</v>
      </c>
      <c r="H23" s="5">
        <f t="shared" si="1"/>
        <v>1.5972222222222165E-2</v>
      </c>
      <c r="I23" s="20">
        <v>41447</v>
      </c>
      <c r="J23" s="20">
        <v>41547</v>
      </c>
      <c r="K23" s="1" t="s">
        <v>6</v>
      </c>
      <c r="L23" s="11">
        <f t="shared" ca="1" si="2"/>
        <v>0</v>
      </c>
      <c r="M23" s="16"/>
    </row>
    <row r="24" spans="1:13">
      <c r="A24" s="1" t="b">
        <f ca="1">IF(B24&lt;&gt;"",IF(L24=0,"ЛОЖЬ",IF(ISNUMBER(L24),MAX($A$7:A23)+1)),"")</f>
        <v>0</v>
      </c>
      <c r="B24" s="16">
        <v>17</v>
      </c>
      <c r="C24" s="16" t="s">
        <v>27</v>
      </c>
      <c r="D24" s="16" t="s">
        <v>28</v>
      </c>
      <c r="E24" s="12">
        <v>0.68472222222222223</v>
      </c>
      <c r="F24" s="12">
        <v>0.7006944444444444</v>
      </c>
      <c r="G24" s="12">
        <v>0.26111111111111113</v>
      </c>
      <c r="H24" s="5">
        <f t="shared" si="1"/>
        <v>1.5972222222222165E-2</v>
      </c>
      <c r="L24" s="11" t="str">
        <f t="shared" ca="1" si="2"/>
        <v>уже не будет</v>
      </c>
      <c r="M24" s="16"/>
    </row>
    <row r="25" spans="1:13">
      <c r="A25" s="1" t="b">
        <f ca="1">IF(B25&lt;&gt;"",IF(L25=0,"ЛОЖЬ",IF(ISNUMBER(L25),MAX($A$7:A24)+1)),"")</f>
        <v>0</v>
      </c>
      <c r="B25" s="16">
        <v>18</v>
      </c>
      <c r="C25" s="16">
        <v>389</v>
      </c>
      <c r="D25" s="16" t="s">
        <v>29</v>
      </c>
      <c r="E25" s="12">
        <v>0.54999999999999993</v>
      </c>
      <c r="F25" s="12">
        <v>0.56736111111111109</v>
      </c>
      <c r="G25" s="12">
        <v>0.63124999999999998</v>
      </c>
      <c r="H25" s="5">
        <f t="shared" si="1"/>
        <v>1.736111111111116E-2</v>
      </c>
      <c r="L25" s="11" t="str">
        <f t="shared" ca="1" si="2"/>
        <v>уже не будет</v>
      </c>
      <c r="M25" s="16"/>
    </row>
    <row r="26" spans="1:13">
      <c r="A26" s="1" t="b">
        <f ca="1">IF(B26&lt;&gt;"",IF(L26=0,"ЛОЖЬ",IF(ISNUMBER(L26),MAX($A$7:A25)+1)),"")</f>
        <v>0</v>
      </c>
      <c r="B26" s="16">
        <v>19</v>
      </c>
      <c r="C26" s="16">
        <v>389</v>
      </c>
      <c r="D26" s="16" t="s">
        <v>30</v>
      </c>
      <c r="E26" s="12">
        <v>0.54999999999999993</v>
      </c>
      <c r="F26" s="12">
        <v>0.56736111111111109</v>
      </c>
      <c r="G26" s="12">
        <v>0.27986111111111112</v>
      </c>
      <c r="H26" s="5">
        <f t="shared" si="1"/>
        <v>1.736111111111116E-2</v>
      </c>
      <c r="L26" s="11" t="str">
        <f t="shared" ca="1" si="2"/>
        <v>уже не будет</v>
      </c>
      <c r="M26" s="16"/>
    </row>
    <row r="27" spans="1:13">
      <c r="A27" s="1" t="b">
        <f ca="1">IF(B27&lt;&gt;"",IF(L27=0,"ЛОЖЬ",IF(ISNUMBER(L27),MAX($A$7:A26)+1)),"")</f>
        <v>0</v>
      </c>
      <c r="B27" s="16">
        <v>20</v>
      </c>
      <c r="C27" s="16">
        <v>389</v>
      </c>
      <c r="D27" s="16" t="s">
        <v>31</v>
      </c>
      <c r="E27" s="12">
        <v>0.54999999999999993</v>
      </c>
      <c r="F27" s="12">
        <v>0.56736111111111109</v>
      </c>
      <c r="G27" s="12">
        <v>0.63124999999999998</v>
      </c>
      <c r="H27" s="5">
        <f t="shared" si="1"/>
        <v>1.736111111111116E-2</v>
      </c>
      <c r="L27" s="11" t="str">
        <f t="shared" ca="1" si="2"/>
        <v>уже не будет</v>
      </c>
      <c r="M27" s="16"/>
    </row>
    <row r="28" spans="1:13">
      <c r="A28" s="1" t="b">
        <f ca="1">IF(B28&lt;&gt;"",IF(L28=0,"ЛОЖЬ",IF(ISNUMBER(L28),MAX($A$7:A27)+1)),"")</f>
        <v>0</v>
      </c>
      <c r="B28" s="16">
        <v>21</v>
      </c>
      <c r="C28" s="16">
        <v>273</v>
      </c>
      <c r="D28" s="16" t="s">
        <v>32</v>
      </c>
      <c r="E28" s="12">
        <v>0.39374999999999999</v>
      </c>
      <c r="F28" s="12">
        <v>0.4145833333333333</v>
      </c>
      <c r="G28" s="12">
        <v>0.89930555555555547</v>
      </c>
      <c r="H28" s="5">
        <f t="shared" si="1"/>
        <v>2.0833333333333315E-2</v>
      </c>
      <c r="L28" s="11" t="str">
        <f t="shared" ca="1" si="2"/>
        <v>уже не будет</v>
      </c>
      <c r="M28" s="16"/>
    </row>
    <row r="29" spans="1:13">
      <c r="A29" s="1" t="b">
        <f ca="1">IF(B29&lt;&gt;"",IF(L29=0,"ЛОЖЬ",IF(ISNUMBER(L29),MAX($A$7:A28)+1)),"")</f>
        <v>0</v>
      </c>
      <c r="B29" s="16">
        <v>22</v>
      </c>
      <c r="C29" s="16">
        <v>107</v>
      </c>
      <c r="D29" s="16" t="s">
        <v>33</v>
      </c>
      <c r="E29" s="12">
        <v>0.2986111111111111</v>
      </c>
      <c r="F29" s="12">
        <v>0.31527777777777777</v>
      </c>
      <c r="G29" s="12">
        <v>0.66736111111111107</v>
      </c>
      <c r="H29" s="5">
        <f t="shared" si="1"/>
        <v>1.6666666666666663E-2</v>
      </c>
      <c r="L29" s="11" t="str">
        <f t="shared" ca="1" si="2"/>
        <v>уже не будет</v>
      </c>
      <c r="M29" s="16"/>
    </row>
    <row r="30" spans="1:13">
      <c r="A30" s="1" t="b">
        <f ca="1">IF(B30&lt;&gt;"",IF(L30=0,"ЛОЖЬ",IF(ISNUMBER(L30),MAX($A$7:A29)+1)),"")</f>
        <v>0</v>
      </c>
      <c r="B30" s="16">
        <v>23</v>
      </c>
      <c r="C30" s="16">
        <v>487</v>
      </c>
      <c r="D30" s="16" t="s">
        <v>34</v>
      </c>
      <c r="E30" s="12">
        <v>0.7895833333333333</v>
      </c>
      <c r="F30" s="12">
        <v>0.8041666666666667</v>
      </c>
      <c r="G30" s="12">
        <v>0.49791666666666662</v>
      </c>
      <c r="H30" s="5">
        <f t="shared" si="1"/>
        <v>1.4583333333333393E-2</v>
      </c>
      <c r="L30" s="11" t="str">
        <f t="shared" ca="1" si="2"/>
        <v>уже не будет</v>
      </c>
      <c r="M30" s="16"/>
    </row>
    <row r="31" spans="1:13">
      <c r="A31" s="1">
        <f ca="1">IF(B31&lt;&gt;"",IF(L31=0,"ЛОЖЬ",IF(ISNUMBER(L31),MAX($A$7:A30)+1)),"")</f>
        <v>9</v>
      </c>
      <c r="B31" s="16">
        <v>24</v>
      </c>
      <c r="C31" s="16">
        <v>815</v>
      </c>
      <c r="D31" s="16" t="s">
        <v>35</v>
      </c>
      <c r="E31" s="12">
        <v>0.63194444444444442</v>
      </c>
      <c r="F31" s="12">
        <v>0.63194444444444442</v>
      </c>
      <c r="G31" s="12">
        <v>0.63194444444444442</v>
      </c>
      <c r="H31" s="5">
        <f t="shared" si="1"/>
        <v>0</v>
      </c>
      <c r="I31" s="20">
        <v>41275</v>
      </c>
      <c r="J31" s="20">
        <v>41639</v>
      </c>
      <c r="K31" s="14" t="s">
        <v>4</v>
      </c>
      <c r="L31" s="11">
        <f t="shared" ca="1" si="2"/>
        <v>7</v>
      </c>
      <c r="M31" s="16"/>
    </row>
    <row r="32" spans="1:13">
      <c r="A32" s="1" t="b">
        <f ca="1">IF(B32&lt;&gt;"",IF(L32=0,"ЛОЖЬ",IF(ISNUMBER(L32),MAX($A$7:A31)+1)),"")</f>
        <v>0</v>
      </c>
      <c r="B32" s="16">
        <v>25</v>
      </c>
      <c r="C32" s="16">
        <v>369</v>
      </c>
      <c r="D32" s="16" t="s">
        <v>36</v>
      </c>
      <c r="E32" s="12">
        <v>0.77777777777777779</v>
      </c>
      <c r="F32" s="12">
        <v>0.77777777777777779</v>
      </c>
      <c r="G32" s="12">
        <v>0.77777777777777779</v>
      </c>
      <c r="H32" s="5">
        <f t="shared" si="1"/>
        <v>0</v>
      </c>
      <c r="L32" s="11" t="str">
        <f t="shared" ca="1" si="2"/>
        <v>уже не будет</v>
      </c>
      <c r="M32" s="16"/>
    </row>
    <row r="33" spans="1:13">
      <c r="A33" s="1" t="b">
        <f ca="1">IF(B33&lt;&gt;"",IF(L33=0,"ЛОЖЬ",IF(ISNUMBER(L33),MAX($A$7:A32)+1)),"")</f>
        <v>0</v>
      </c>
      <c r="B33" s="16">
        <v>26</v>
      </c>
      <c r="C33" s="16">
        <v>384</v>
      </c>
      <c r="D33" s="16" t="s">
        <v>37</v>
      </c>
      <c r="E33" s="12">
        <v>0.70347222222222217</v>
      </c>
      <c r="F33" s="12">
        <v>0.71805555555555556</v>
      </c>
      <c r="G33" s="12">
        <v>0.10486111111111111</v>
      </c>
      <c r="H33" s="5">
        <f t="shared" si="1"/>
        <v>1.4583333333333393E-2</v>
      </c>
      <c r="L33" s="11" t="str">
        <f t="shared" ca="1" si="2"/>
        <v>уже не будет</v>
      </c>
      <c r="M33" s="16"/>
    </row>
    <row r="34" spans="1:13">
      <c r="A34" s="1" t="b">
        <f ca="1">IF(B34&lt;&gt;"",IF(L34=0,"ЛОЖЬ",IF(ISNUMBER(L34),MAX($A$7:A33)+1)),"")</f>
        <v>0</v>
      </c>
      <c r="B34" s="16">
        <v>27</v>
      </c>
      <c r="C34" s="16">
        <v>140</v>
      </c>
      <c r="D34" s="16" t="s">
        <v>38</v>
      </c>
      <c r="E34" s="12">
        <v>0.80208333333333337</v>
      </c>
      <c r="F34" s="12">
        <v>0.81597222222222221</v>
      </c>
      <c r="G34" s="12">
        <v>0.21388888888888891</v>
      </c>
      <c r="H34" s="5">
        <f t="shared" si="1"/>
        <v>1.388888888888884E-2</v>
      </c>
      <c r="L34" s="11" t="str">
        <f t="shared" ca="1" si="2"/>
        <v>уже не будет</v>
      </c>
      <c r="M34" s="16"/>
    </row>
    <row r="35" spans="1:13">
      <c r="A35" s="1">
        <f ca="1">IF(B35&lt;&gt;"",IF(L35=0,"ЛОЖЬ",IF(ISNUMBER(L35),MAX($A$7:A34)+1)),"")</f>
        <v>10</v>
      </c>
      <c r="B35" s="16">
        <v>28</v>
      </c>
      <c r="C35" s="16" t="s">
        <v>39</v>
      </c>
      <c r="D35" s="16" t="s">
        <v>40</v>
      </c>
      <c r="E35" s="12">
        <v>0.85833333333333339</v>
      </c>
      <c r="F35" s="12">
        <v>0.87777777777777777</v>
      </c>
      <c r="G35" s="12">
        <v>0.4201388888888889</v>
      </c>
      <c r="H35" s="5">
        <f t="shared" si="1"/>
        <v>1.9444444444444375E-2</v>
      </c>
      <c r="I35" s="20">
        <v>41421</v>
      </c>
      <c r="J35" s="20">
        <v>41544</v>
      </c>
      <c r="K35" s="14">
        <v>1234567</v>
      </c>
      <c r="L35" s="11">
        <f t="shared" ca="1" si="2"/>
        <v>7</v>
      </c>
      <c r="M35" s="16"/>
    </row>
    <row r="36" spans="1:13">
      <c r="A36" s="1" t="b">
        <f ca="1">IF(B36&lt;&gt;"",IF(L36=0,"ЛОЖЬ",IF(ISNUMBER(L36),MAX($A$7:A35)+1)),"")</f>
        <v>0</v>
      </c>
      <c r="B36" s="16">
        <v>29</v>
      </c>
      <c r="C36" s="16">
        <v>198</v>
      </c>
      <c r="D36" s="16" t="s">
        <v>41</v>
      </c>
      <c r="E36" s="12">
        <v>9.2361111111111116E-2</v>
      </c>
      <c r="F36" s="12">
        <v>0.11319444444444444</v>
      </c>
      <c r="G36" s="12">
        <v>0.68819444444444444</v>
      </c>
      <c r="H36" s="5">
        <f t="shared" si="1"/>
        <v>2.0833333333333329E-2</v>
      </c>
      <c r="L36" s="11" t="str">
        <f t="shared" ca="1" si="2"/>
        <v>уже не будет</v>
      </c>
      <c r="M36" s="16"/>
    </row>
    <row r="37" spans="1:13">
      <c r="A37" s="1" t="b">
        <f ca="1">IF(B37&lt;&gt;"",IF(L37=0,"ЛОЖЬ",IF(ISNUMBER(L37),MAX($A$7:A36)+1)),"")</f>
        <v>0</v>
      </c>
      <c r="B37" s="16">
        <v>30</v>
      </c>
      <c r="C37" s="16">
        <v>76</v>
      </c>
      <c r="D37" s="16" t="s">
        <v>42</v>
      </c>
      <c r="E37" s="12">
        <v>0.52916666666666667</v>
      </c>
      <c r="F37" s="12">
        <v>0.54652777777777783</v>
      </c>
      <c r="G37" s="12">
        <v>0.47500000000000003</v>
      </c>
      <c r="H37" s="5">
        <f t="shared" si="1"/>
        <v>1.736111111111116E-2</v>
      </c>
      <c r="L37" s="11" t="str">
        <f t="shared" ca="1" si="2"/>
        <v>уже не будет</v>
      </c>
      <c r="M37" s="16"/>
    </row>
    <row r="38" spans="1:13">
      <c r="A38" s="1" t="b">
        <f ca="1">IF(B38&lt;&gt;"",IF(L38=0,"ЛОЖЬ",IF(ISNUMBER(L38),MAX($A$7:A37)+1)),"")</f>
        <v>0</v>
      </c>
      <c r="B38" s="16">
        <v>31</v>
      </c>
      <c r="C38" s="16">
        <v>76</v>
      </c>
      <c r="D38" s="16" t="s">
        <v>43</v>
      </c>
      <c r="E38" s="12">
        <v>0.52916666666666667</v>
      </c>
      <c r="F38" s="12">
        <v>0.54652777777777783</v>
      </c>
      <c r="G38" s="12">
        <v>0.3520833333333333</v>
      </c>
      <c r="H38" s="5">
        <f t="shared" si="1"/>
        <v>1.736111111111116E-2</v>
      </c>
      <c r="L38" s="11" t="str">
        <f t="shared" ca="1" si="2"/>
        <v>уже не будет</v>
      </c>
      <c r="M38" s="16"/>
    </row>
    <row r="39" spans="1:13">
      <c r="A39" s="1" t="b">
        <f ca="1">IF(B39&lt;&gt;"",IF(L39=0,"ЛОЖЬ",IF(ISNUMBER(L39),MAX($A$7:A38)+1)),"")</f>
        <v>0</v>
      </c>
      <c r="B39" s="16">
        <v>32</v>
      </c>
      <c r="C39" s="16">
        <v>76</v>
      </c>
      <c r="D39" s="16" t="s">
        <v>44</v>
      </c>
      <c r="E39" s="12">
        <v>0.52916666666666667</v>
      </c>
      <c r="F39" s="12">
        <v>0.54652777777777783</v>
      </c>
      <c r="G39" s="12">
        <v>0.46180555555555558</v>
      </c>
      <c r="H39" s="5">
        <f t="shared" si="1"/>
        <v>1.736111111111116E-2</v>
      </c>
      <c r="L39" s="11" t="str">
        <f t="shared" ca="1" si="2"/>
        <v>уже не будет</v>
      </c>
      <c r="M39" s="16"/>
    </row>
    <row r="40" spans="1:13">
      <c r="A40" s="1" t="b">
        <f ca="1">IF(B40&lt;&gt;"",IF(L40=0,"ЛОЖЬ",IF(ISNUMBER(L40),MAX($A$7:A39)+1)),"")</f>
        <v>0</v>
      </c>
      <c r="B40" s="16">
        <v>33</v>
      </c>
      <c r="C40" s="16">
        <v>605</v>
      </c>
      <c r="D40" s="16" t="s">
        <v>45</v>
      </c>
      <c r="E40" s="12">
        <v>0.70347222222222217</v>
      </c>
      <c r="F40" s="12">
        <v>0.71805555555555556</v>
      </c>
      <c r="G40" s="12">
        <v>0.10486111111111111</v>
      </c>
      <c r="H40" s="5">
        <f t="shared" si="1"/>
        <v>1.4583333333333393E-2</v>
      </c>
      <c r="L40" s="11" t="str">
        <f t="shared" ca="1" si="2"/>
        <v>уже не будет</v>
      </c>
      <c r="M40" s="16"/>
    </row>
    <row r="41" spans="1:13">
      <c r="A41" s="1" t="b">
        <f ca="1">IF(B41&lt;&gt;"",IF(L41=0,"ЛОЖЬ",IF(ISNUMBER(L41),MAX($A$7:A40)+1)),"")</f>
        <v>0</v>
      </c>
      <c r="B41" s="16">
        <v>34</v>
      </c>
      <c r="C41" s="16" t="s">
        <v>46</v>
      </c>
      <c r="D41" s="16" t="s">
        <v>47</v>
      </c>
      <c r="E41" s="12">
        <v>0.39374999999999999</v>
      </c>
      <c r="F41" s="12">
        <v>0.4145833333333333</v>
      </c>
      <c r="G41" s="12">
        <v>0.85763888888888884</v>
      </c>
      <c r="H41" s="5">
        <f t="shared" si="1"/>
        <v>2.0833333333333315E-2</v>
      </c>
      <c r="L41" s="11" t="str">
        <f t="shared" ca="1" si="2"/>
        <v>уже не будет</v>
      </c>
      <c r="M41" s="16"/>
    </row>
    <row r="42" spans="1:13">
      <c r="A42" s="1" t="b">
        <f ca="1">IF(B42&lt;&gt;"",IF(L42=0,"ЛОЖЬ",IF(ISNUMBER(L42),MAX($A$7:A41)+1)),"")</f>
        <v>0</v>
      </c>
      <c r="B42" s="16">
        <v>35</v>
      </c>
      <c r="C42" s="16" t="s">
        <v>46</v>
      </c>
      <c r="D42" s="16" t="s">
        <v>47</v>
      </c>
      <c r="E42" s="12">
        <v>0.39374999999999999</v>
      </c>
      <c r="F42" s="12">
        <v>0.4145833333333333</v>
      </c>
      <c r="G42" s="12">
        <v>0.85763888888888884</v>
      </c>
      <c r="H42" s="5">
        <f t="shared" si="1"/>
        <v>2.0833333333333315E-2</v>
      </c>
      <c r="L42" s="11" t="str">
        <f t="shared" ca="1" si="2"/>
        <v>уже не будет</v>
      </c>
      <c r="M42" s="17"/>
    </row>
    <row r="43" spans="1:13">
      <c r="A43" s="1" t="b">
        <f ca="1">IF(B43&lt;&gt;"",IF(L43=0,"ЛОЖЬ",IF(ISNUMBER(L43),MAX($A$7:A42)+1)),"")</f>
        <v>0</v>
      </c>
      <c r="B43" s="16">
        <v>36</v>
      </c>
      <c r="C43" s="16" t="s">
        <v>46</v>
      </c>
      <c r="D43" s="16" t="s">
        <v>47</v>
      </c>
      <c r="E43" s="12">
        <v>0.39374999999999999</v>
      </c>
      <c r="F43" s="12">
        <v>0.4145833333333333</v>
      </c>
      <c r="G43" s="12">
        <v>0.85763888888888884</v>
      </c>
      <c r="H43" s="5">
        <f t="shared" si="1"/>
        <v>2.0833333333333315E-2</v>
      </c>
      <c r="L43" s="11" t="str">
        <f t="shared" ca="1" si="2"/>
        <v>уже не будет</v>
      </c>
      <c r="M43" s="16"/>
    </row>
    <row r="44" spans="1:13" ht="30">
      <c r="A44" s="1">
        <f ca="1">IF(B44&lt;&gt;"",IF(L44=0,"ЛОЖЬ",IF(ISNUMBER(L44),MAX($A$7:A43)+1)),"")</f>
        <v>11</v>
      </c>
      <c r="B44" s="16">
        <v>37</v>
      </c>
      <c r="C44" s="16" t="s">
        <v>253</v>
      </c>
      <c r="D44" s="16" t="s">
        <v>48</v>
      </c>
      <c r="E44" s="12">
        <v>0.8847222222222223</v>
      </c>
      <c r="F44" s="12">
        <v>0.8847222222222223</v>
      </c>
      <c r="G44" s="12">
        <v>0.8847222222222223</v>
      </c>
      <c r="H44" s="5">
        <f t="shared" si="1"/>
        <v>0</v>
      </c>
      <c r="I44" s="20">
        <v>41275</v>
      </c>
      <c r="J44" s="20">
        <v>41639</v>
      </c>
      <c r="K44" s="14" t="s">
        <v>259</v>
      </c>
      <c r="L44" s="11">
        <f t="shared" ca="1" si="2"/>
        <v>7</v>
      </c>
      <c r="M44" s="16"/>
    </row>
    <row r="45" spans="1:13">
      <c r="A45" s="1" t="b">
        <f ca="1">IF(B45&lt;&gt;"",IF(L45=0,"ЛОЖЬ",IF(ISNUMBER(L45),MAX($A$7:A44)+1)),"")</f>
        <v>0</v>
      </c>
      <c r="B45" s="16">
        <v>38</v>
      </c>
      <c r="C45" s="16">
        <v>183</v>
      </c>
      <c r="D45" s="16" t="s">
        <v>49</v>
      </c>
      <c r="E45" s="12">
        <v>0.11944444444444445</v>
      </c>
      <c r="F45" s="12">
        <v>0.1423611111111111</v>
      </c>
      <c r="G45" s="12">
        <v>0.54513888888888895</v>
      </c>
      <c r="H45" s="5">
        <f t="shared" si="1"/>
        <v>2.2916666666666655E-2</v>
      </c>
      <c r="I45" s="20">
        <v>41454</v>
      </c>
      <c r="J45" s="20">
        <v>41538</v>
      </c>
      <c r="K45" s="14">
        <v>1234567</v>
      </c>
      <c r="L45" s="11" t="str">
        <f t="shared" ca="1" si="2"/>
        <v>будет позже</v>
      </c>
      <c r="M45" s="16"/>
    </row>
    <row r="46" spans="1:13">
      <c r="A46" s="1">
        <f ca="1">IF(B46&lt;&gt;"",IF(L46=0,"ЛОЖЬ",IF(ISNUMBER(L46),MAX($A$7:A45)+1)),"")</f>
        <v>12</v>
      </c>
      <c r="B46" s="16">
        <v>39</v>
      </c>
      <c r="C46" s="16">
        <v>804</v>
      </c>
      <c r="D46" s="16" t="s">
        <v>50</v>
      </c>
      <c r="E46" s="12">
        <v>0.61249999999999993</v>
      </c>
      <c r="F46" s="12">
        <v>0.61249999999999993</v>
      </c>
      <c r="G46" s="12">
        <v>0.61249999999999993</v>
      </c>
      <c r="H46" s="5">
        <f t="shared" si="1"/>
        <v>0</v>
      </c>
      <c r="I46" s="20">
        <v>41275</v>
      </c>
      <c r="J46" s="20">
        <v>41639</v>
      </c>
      <c r="K46" s="14" t="s">
        <v>261</v>
      </c>
      <c r="L46" s="11">
        <f t="shared" ca="1" si="2"/>
        <v>8</v>
      </c>
      <c r="M46" s="16"/>
    </row>
    <row r="47" spans="1:13">
      <c r="A47" s="1">
        <f ca="1">IF(B47&lt;&gt;"",IF(L47=0,"ЛОЖЬ",IF(ISNUMBER(L47),MAX($A$7:A46)+1)),"")</f>
        <v>13</v>
      </c>
      <c r="B47" s="16">
        <v>40</v>
      </c>
      <c r="C47" s="16" t="s">
        <v>51</v>
      </c>
      <c r="D47" s="16" t="s">
        <v>52</v>
      </c>
      <c r="E47" s="12">
        <v>0.79513888888888884</v>
      </c>
      <c r="F47" s="12">
        <v>0.82361111111111107</v>
      </c>
      <c r="G47" s="12">
        <v>0.37708333333333338</v>
      </c>
      <c r="H47" s="5">
        <f t="shared" si="1"/>
        <v>2.8472222222222232E-2</v>
      </c>
      <c r="I47" s="20">
        <v>41275</v>
      </c>
      <c r="J47" s="20">
        <v>41639</v>
      </c>
      <c r="K47" s="14">
        <v>1234567</v>
      </c>
      <c r="L47" s="11">
        <f t="shared" ca="1" si="2"/>
        <v>7</v>
      </c>
      <c r="M47" s="16"/>
    </row>
    <row r="48" spans="1:13">
      <c r="A48" s="1" t="b">
        <f ca="1">IF(B48&lt;&gt;"",IF(L48=0,"ЛОЖЬ",IF(ISNUMBER(L48),MAX($A$7:A47)+1)),"")</f>
        <v>0</v>
      </c>
      <c r="B48" s="16">
        <v>41</v>
      </c>
      <c r="C48" s="16">
        <v>144</v>
      </c>
      <c r="D48" s="16" t="s">
        <v>53</v>
      </c>
      <c r="E48" s="12">
        <v>0.4236111111111111</v>
      </c>
      <c r="F48" s="12">
        <v>0.4604166666666667</v>
      </c>
      <c r="G48" s="12">
        <v>0.43333333333333335</v>
      </c>
      <c r="H48" s="5">
        <f t="shared" si="1"/>
        <v>3.6805555555555591E-2</v>
      </c>
      <c r="L48" s="11" t="str">
        <f t="shared" ca="1" si="2"/>
        <v>уже не будет</v>
      </c>
      <c r="M48" s="16"/>
    </row>
    <row r="49" spans="1:13">
      <c r="A49" s="1">
        <f ca="1">IF(B49&lt;&gt;"",IF(L49=0,"ЛОЖЬ",IF(ISNUMBER(L49),MAX($A$7:A48)+1)),"")</f>
        <v>14</v>
      </c>
      <c r="B49" s="16">
        <v>42</v>
      </c>
      <c r="C49" s="16" t="s">
        <v>224</v>
      </c>
      <c r="D49" s="16" t="s">
        <v>54</v>
      </c>
      <c r="E49" s="12">
        <v>0.89930555555555547</v>
      </c>
      <c r="F49" s="12">
        <v>0.92013888888888884</v>
      </c>
      <c r="G49" s="12">
        <v>0.44027777777777777</v>
      </c>
      <c r="H49" s="5">
        <f t="shared" si="1"/>
        <v>2.083333333333337E-2</v>
      </c>
      <c r="I49" s="20">
        <v>41275</v>
      </c>
      <c r="J49" s="20">
        <v>41639</v>
      </c>
      <c r="K49" s="14">
        <v>1234567</v>
      </c>
      <c r="L49" s="11">
        <f t="shared" ca="1" si="2"/>
        <v>7</v>
      </c>
      <c r="M49" s="16"/>
    </row>
    <row r="50" spans="1:13">
      <c r="A50" s="1">
        <f ca="1">IF(B50&lt;&gt;"",IF(L50=0,"ЛОЖЬ",IF(ISNUMBER(L50),MAX($A$7:A49)+1)),"")</f>
        <v>15</v>
      </c>
      <c r="B50" s="16">
        <v>43</v>
      </c>
      <c r="C50" s="16" t="s">
        <v>235</v>
      </c>
      <c r="D50" s="16" t="s">
        <v>55</v>
      </c>
      <c r="E50" s="12">
        <v>0.60416666666666663</v>
      </c>
      <c r="F50" s="12">
        <v>0.60416666666666663</v>
      </c>
      <c r="G50" s="12">
        <v>0.60416666666666663</v>
      </c>
      <c r="H50" s="5">
        <f t="shared" si="1"/>
        <v>0</v>
      </c>
      <c r="I50" s="20">
        <v>41275</v>
      </c>
      <c r="J50" s="20">
        <v>41639</v>
      </c>
      <c r="K50" s="14">
        <v>1234567</v>
      </c>
      <c r="L50" s="11">
        <f t="shared" ca="1" si="2"/>
        <v>7</v>
      </c>
      <c r="M50" s="16"/>
    </row>
    <row r="51" spans="1:13">
      <c r="A51" s="1">
        <f ca="1">IF(B51&lt;&gt;"",IF(L51=0,"ЛОЖЬ",IF(ISNUMBER(L51),MAX($A$7:A50)+1)),"")</f>
        <v>16</v>
      </c>
      <c r="B51" s="16">
        <v>44</v>
      </c>
      <c r="C51" s="16" t="s">
        <v>231</v>
      </c>
      <c r="D51" s="16" t="s">
        <v>55</v>
      </c>
      <c r="E51" s="12">
        <v>0.98472222222222217</v>
      </c>
      <c r="F51" s="12">
        <v>0.98472222222222217</v>
      </c>
      <c r="G51" s="12">
        <v>0.98472222222222217</v>
      </c>
      <c r="H51" s="5">
        <f t="shared" si="1"/>
        <v>0</v>
      </c>
      <c r="I51" s="20">
        <v>41275</v>
      </c>
      <c r="J51" s="20">
        <v>41639</v>
      </c>
      <c r="K51" s="14">
        <v>1234567</v>
      </c>
      <c r="L51" s="11">
        <f t="shared" ca="1" si="2"/>
        <v>7</v>
      </c>
      <c r="M51" s="16"/>
    </row>
    <row r="52" spans="1:13">
      <c r="A52" s="1">
        <f ca="1">IF(B52&lt;&gt;"",IF(L52=0,"ЛОЖЬ",IF(ISNUMBER(L52),MAX($A$7:A51)+1)),"")</f>
        <v>17</v>
      </c>
      <c r="B52" s="16">
        <v>45</v>
      </c>
      <c r="C52" s="16">
        <v>820</v>
      </c>
      <c r="D52" s="16" t="s">
        <v>56</v>
      </c>
      <c r="E52" s="12">
        <v>0.82430555555555562</v>
      </c>
      <c r="F52" s="12">
        <v>0.82430555555555562</v>
      </c>
      <c r="G52" s="12">
        <v>0.82430555555555562</v>
      </c>
      <c r="H52" s="5">
        <f t="shared" si="1"/>
        <v>0</v>
      </c>
      <c r="I52" s="20">
        <v>41275</v>
      </c>
      <c r="J52" s="20">
        <v>41639</v>
      </c>
      <c r="K52" s="14" t="s">
        <v>5</v>
      </c>
      <c r="L52" s="11">
        <f t="shared" ca="1" si="2"/>
        <v>7</v>
      </c>
      <c r="M52" s="16"/>
    </row>
    <row r="53" spans="1:13">
      <c r="A53" s="1" t="b">
        <f ca="1">IF(B53&lt;&gt;"",IF(L53=0,"ЛОЖЬ",IF(ISNUMBER(L53),MAX($A$7:A52)+1)),"")</f>
        <v>0</v>
      </c>
      <c r="B53" s="16">
        <v>46</v>
      </c>
      <c r="C53" s="16">
        <v>261</v>
      </c>
      <c r="D53" s="16" t="s">
        <v>57</v>
      </c>
      <c r="E53" s="12">
        <v>0.22430555555555556</v>
      </c>
      <c r="F53" s="12">
        <v>0.23819444444444446</v>
      </c>
      <c r="G53" s="12">
        <v>0.65277777777777779</v>
      </c>
      <c r="H53" s="5">
        <f t="shared" si="1"/>
        <v>1.3888888888888895E-2</v>
      </c>
      <c r="L53" s="11" t="str">
        <f t="shared" ca="1" si="2"/>
        <v>уже не будет</v>
      </c>
      <c r="M53" s="16"/>
    </row>
    <row r="54" spans="1:13">
      <c r="A54" s="1" t="b">
        <f ca="1">IF(B54&lt;&gt;"",IF(L54=0,"ЛОЖЬ",IF(ISNUMBER(L54),MAX($A$7:A53)+1)),"")</f>
        <v>0</v>
      </c>
      <c r="B54" s="16">
        <v>47</v>
      </c>
      <c r="C54" s="16">
        <v>515</v>
      </c>
      <c r="D54" s="16" t="s">
        <v>58</v>
      </c>
      <c r="E54" s="12">
        <v>0.22430555555555556</v>
      </c>
      <c r="F54" s="12">
        <v>0.23819444444444446</v>
      </c>
      <c r="G54" s="12">
        <v>0.65277777777777779</v>
      </c>
      <c r="H54" s="5">
        <f t="shared" si="1"/>
        <v>1.3888888888888895E-2</v>
      </c>
      <c r="L54" s="11" t="str">
        <f t="shared" ca="1" si="2"/>
        <v>уже не будет</v>
      </c>
      <c r="M54" s="16"/>
    </row>
    <row r="55" spans="1:13">
      <c r="A55" s="1" t="b">
        <f ca="1">IF(B55&lt;&gt;"",IF(L55=0,"ЛОЖЬ",IF(ISNUMBER(L55),MAX($A$7:A54)+1)),"")</f>
        <v>0</v>
      </c>
      <c r="B55" s="16">
        <v>48</v>
      </c>
      <c r="C55" s="16">
        <v>192</v>
      </c>
      <c r="D55" s="16" t="s">
        <v>59</v>
      </c>
      <c r="E55" s="12">
        <v>0.55694444444444446</v>
      </c>
      <c r="F55" s="12">
        <v>0.57777777777777783</v>
      </c>
      <c r="G55" s="12">
        <v>0.15555555555555556</v>
      </c>
      <c r="H55" s="5">
        <f t="shared" si="1"/>
        <v>2.083333333333337E-2</v>
      </c>
      <c r="L55" s="11" t="str">
        <f t="shared" ca="1" si="2"/>
        <v>уже не будет</v>
      </c>
      <c r="M55" s="16"/>
    </row>
    <row r="56" spans="1:13">
      <c r="A56" s="1" t="b">
        <f ca="1">IF(B56&lt;&gt;"",IF(L56=0,"ЛОЖЬ",IF(ISNUMBER(L56),MAX($A$7:A55)+1)),"")</f>
        <v>0</v>
      </c>
      <c r="B56" s="16">
        <v>49</v>
      </c>
      <c r="C56" s="16">
        <v>252</v>
      </c>
      <c r="D56" s="16" t="s">
        <v>60</v>
      </c>
      <c r="E56" s="12">
        <v>0.55694444444444446</v>
      </c>
      <c r="F56" s="12">
        <v>0.57777777777777783</v>
      </c>
      <c r="G56" s="12">
        <v>0.57222222222222219</v>
      </c>
      <c r="H56" s="5">
        <f t="shared" si="1"/>
        <v>2.083333333333337E-2</v>
      </c>
      <c r="L56" s="11" t="str">
        <f t="shared" ca="1" si="2"/>
        <v>уже не будет</v>
      </c>
      <c r="M56" s="16"/>
    </row>
    <row r="57" spans="1:13">
      <c r="A57" s="1" t="str">
        <f>IF(B57&lt;&gt;"",IF(L57=0,"ЛОЖЬ",IF(ISNUMBER(L57),MAX($A$7:A56)+1)),"")</f>
        <v/>
      </c>
      <c r="B57" s="16"/>
      <c r="C57" s="16" t="s">
        <v>61</v>
      </c>
      <c r="D57" s="16" t="s">
        <v>59</v>
      </c>
      <c r="E57" s="12">
        <v>4.8611111111111112E-3</v>
      </c>
      <c r="F57" s="12">
        <v>2.0833333333333332E-2</v>
      </c>
      <c r="G57" s="12">
        <v>0.59722222222222221</v>
      </c>
      <c r="H57" s="5">
        <f>F57-E57+(F57&lt;E57)</f>
        <v>1.5972222222222221E-2</v>
      </c>
      <c r="I57" s="20">
        <v>41420</v>
      </c>
      <c r="J57" s="20">
        <v>41547</v>
      </c>
      <c r="K57" s="14">
        <v>1234567</v>
      </c>
      <c r="L57" s="11">
        <f t="shared" ca="1" si="2"/>
        <v>7</v>
      </c>
      <c r="M57" s="16"/>
    </row>
    <row r="58" spans="1:13">
      <c r="A58" s="1" t="b">
        <f ca="1">IF(B58&lt;&gt;"",IF(L58=0,"ЛОЖЬ",IF(ISNUMBER(L58),MAX($A$7:A57)+1)),"")</f>
        <v>0</v>
      </c>
      <c r="B58" s="16">
        <v>50</v>
      </c>
      <c r="C58" s="16" t="s">
        <v>61</v>
      </c>
      <c r="D58" s="16" t="s">
        <v>59</v>
      </c>
      <c r="E58" s="12">
        <v>4.8611111111111112E-3</v>
      </c>
      <c r="F58" s="12">
        <v>2.0833333333333332E-2</v>
      </c>
      <c r="G58" s="12">
        <v>0.59722222222222221</v>
      </c>
      <c r="H58" s="5">
        <f t="shared" si="1"/>
        <v>1.5972222222222221E-2</v>
      </c>
      <c r="I58" s="20">
        <v>41634</v>
      </c>
      <c r="J58" s="20">
        <v>41636</v>
      </c>
      <c r="K58" s="1" t="s">
        <v>7</v>
      </c>
      <c r="L58" s="11" t="str">
        <f t="shared" ca="1" si="2"/>
        <v>будет позже</v>
      </c>
      <c r="M58" s="16"/>
    </row>
    <row r="59" spans="1:13">
      <c r="A59" s="1" t="b">
        <f ca="1">IF(B59&lt;&gt;"",IF(L59=0,"ЛОЖЬ",IF(ISNUMBER(L59),MAX($A$7:A58)+1)),"")</f>
        <v>0</v>
      </c>
      <c r="B59" s="16">
        <v>51</v>
      </c>
      <c r="C59" s="16">
        <v>108</v>
      </c>
      <c r="D59" s="16" t="s">
        <v>62</v>
      </c>
      <c r="E59" s="12">
        <v>8.5416666666666655E-2</v>
      </c>
      <c r="F59" s="12">
        <v>9.930555555555555E-2</v>
      </c>
      <c r="G59" s="12">
        <v>0.82638888888888884</v>
      </c>
      <c r="H59" s="5">
        <f t="shared" si="1"/>
        <v>1.3888888888888895E-2</v>
      </c>
      <c r="L59" s="11" t="str">
        <f t="shared" ca="1" si="2"/>
        <v>уже не будет</v>
      </c>
      <c r="M59" s="16"/>
    </row>
    <row r="60" spans="1:13">
      <c r="A60" s="1">
        <f ca="1">IF(B60&lt;&gt;"",IF(L60=0,"ЛОЖЬ",IF(ISNUMBER(L60),MAX($A$7:A59)+1)),"")</f>
        <v>18</v>
      </c>
      <c r="B60" s="16">
        <v>52</v>
      </c>
      <c r="C60" s="16" t="s">
        <v>63</v>
      </c>
      <c r="D60" s="16" t="s">
        <v>64</v>
      </c>
      <c r="E60" s="12">
        <v>0.75763888888888886</v>
      </c>
      <c r="F60" s="12">
        <v>0.75763888888888886</v>
      </c>
      <c r="G60" s="12">
        <v>0.75763888888888886</v>
      </c>
      <c r="H60" s="5">
        <f t="shared" si="1"/>
        <v>0</v>
      </c>
      <c r="I60" s="20">
        <v>41275</v>
      </c>
      <c r="J60" s="20">
        <v>41639</v>
      </c>
      <c r="K60" s="14">
        <v>1234567</v>
      </c>
      <c r="L60" s="11">
        <f t="shared" ca="1" si="2"/>
        <v>7</v>
      </c>
      <c r="M60" s="16"/>
    </row>
    <row r="61" spans="1:13" ht="30">
      <c r="A61" s="1">
        <f ca="1">IF(B61&lt;&gt;"",IF(L61=0,"ЛОЖЬ",IF(ISNUMBER(L61),MAX($A$7:A60)+1)),"")</f>
        <v>19</v>
      </c>
      <c r="B61" s="16">
        <v>53</v>
      </c>
      <c r="C61" s="16" t="s">
        <v>256</v>
      </c>
      <c r="D61" s="16" t="s">
        <v>64</v>
      </c>
      <c r="E61" s="12">
        <v>0.94513888888888886</v>
      </c>
      <c r="F61" s="12">
        <v>0.94513888888888886</v>
      </c>
      <c r="G61" s="12">
        <v>0.94513888888888886</v>
      </c>
      <c r="H61" s="5">
        <f t="shared" si="1"/>
        <v>0</v>
      </c>
      <c r="I61" s="20">
        <v>41275</v>
      </c>
      <c r="J61" s="20">
        <v>41639</v>
      </c>
      <c r="K61" s="14">
        <v>1234567</v>
      </c>
      <c r="L61" s="11">
        <f t="shared" ca="1" si="2"/>
        <v>7</v>
      </c>
      <c r="M61" s="16"/>
    </row>
    <row r="62" spans="1:13">
      <c r="A62" s="1">
        <f ca="1">IF(B62&lt;&gt;"",IF(L62=0,"ЛОЖЬ",IF(ISNUMBER(L62),MAX($A$7:A61)+1)),"")</f>
        <v>20</v>
      </c>
      <c r="B62" s="16">
        <v>54</v>
      </c>
      <c r="C62" s="16" t="s">
        <v>247</v>
      </c>
      <c r="D62" s="16" t="s">
        <v>64</v>
      </c>
      <c r="E62" s="12">
        <v>0.28194444444444444</v>
      </c>
      <c r="F62" s="12">
        <v>0.28194444444444444</v>
      </c>
      <c r="G62" s="12">
        <v>0.28194444444444444</v>
      </c>
      <c r="H62" s="5">
        <f t="shared" si="1"/>
        <v>0</v>
      </c>
      <c r="I62" s="20">
        <v>41275</v>
      </c>
      <c r="J62" s="20">
        <v>41639</v>
      </c>
      <c r="K62" s="14">
        <v>1234567</v>
      </c>
      <c r="L62" s="11">
        <f t="shared" ca="1" si="2"/>
        <v>7</v>
      </c>
      <c r="M62" s="16"/>
    </row>
    <row r="63" spans="1:13">
      <c r="A63" s="1">
        <f ca="1">IF(B63&lt;&gt;"",IF(L63=0,"ЛОЖЬ",IF(ISNUMBER(L63),MAX($A$7:A62)+1)),"")</f>
        <v>21</v>
      </c>
      <c r="B63" s="16">
        <v>55</v>
      </c>
      <c r="C63" s="16" t="s">
        <v>229</v>
      </c>
      <c r="D63" s="16" t="s">
        <v>64</v>
      </c>
      <c r="E63" s="12">
        <v>0.45555555555555555</v>
      </c>
      <c r="F63" s="12">
        <v>0.45555555555555555</v>
      </c>
      <c r="G63" s="12">
        <v>0.45555555555555555</v>
      </c>
      <c r="H63" s="5">
        <f t="shared" si="1"/>
        <v>0</v>
      </c>
      <c r="I63" s="20">
        <v>41275</v>
      </c>
      <c r="J63" s="20">
        <v>41639</v>
      </c>
      <c r="K63" s="14">
        <v>1234567</v>
      </c>
      <c r="L63" s="11">
        <f t="shared" ca="1" si="2"/>
        <v>7</v>
      </c>
      <c r="M63" s="16"/>
    </row>
    <row r="64" spans="1:13">
      <c r="A64" s="1" t="b">
        <f ca="1">IF(B64&lt;&gt;"",IF(L64=0,"ЛОЖЬ",IF(ISNUMBER(L64),MAX($A$7:A63)+1)),"")</f>
        <v>0</v>
      </c>
      <c r="B64" s="16">
        <v>56</v>
      </c>
      <c r="C64" s="16">
        <v>108</v>
      </c>
      <c r="D64" s="16" t="s">
        <v>65</v>
      </c>
      <c r="E64" s="12">
        <v>8.5416666666666655E-2</v>
      </c>
      <c r="F64" s="12">
        <v>9.930555555555555E-2</v>
      </c>
      <c r="G64" s="12">
        <v>0.85833333333333339</v>
      </c>
      <c r="H64" s="5">
        <f t="shared" si="1"/>
        <v>1.3888888888888895E-2</v>
      </c>
      <c r="L64" s="11" t="str">
        <f t="shared" ca="1" si="2"/>
        <v>уже не будет</v>
      </c>
      <c r="M64" s="16"/>
    </row>
    <row r="65" spans="1:13">
      <c r="A65" s="1">
        <f ca="1">IF(B65&lt;&gt;"",IF(L65=0,"ЛОЖЬ",IF(ISNUMBER(L65),MAX($A$7:A64)+1)),"")</f>
        <v>22</v>
      </c>
      <c r="B65" s="16">
        <v>57</v>
      </c>
      <c r="C65" s="16">
        <v>126</v>
      </c>
      <c r="D65" s="16" t="s">
        <v>66</v>
      </c>
      <c r="E65" s="12">
        <v>2.0833333333333333E-3</v>
      </c>
      <c r="F65" s="12">
        <v>1.5972222222222224E-2</v>
      </c>
      <c r="G65" s="12">
        <v>0.45</v>
      </c>
      <c r="H65" s="5">
        <f t="shared" si="1"/>
        <v>1.3888888888888892E-2</v>
      </c>
      <c r="I65" s="20">
        <v>41275</v>
      </c>
      <c r="J65" s="20">
        <v>41639</v>
      </c>
      <c r="K65" s="14">
        <v>1234567</v>
      </c>
      <c r="L65" s="11">
        <f t="shared" ca="1" si="2"/>
        <v>7</v>
      </c>
      <c r="M65" s="16"/>
    </row>
    <row r="66" spans="1:13">
      <c r="A66" s="1" t="b">
        <f ca="1">IF(B66&lt;&gt;"",IF(L66=0,"ЛОЖЬ",IF(ISNUMBER(L66),MAX($A$7:A65)+1)),"")</f>
        <v>0</v>
      </c>
      <c r="B66" s="16">
        <v>58</v>
      </c>
      <c r="C66" s="16" t="s">
        <v>67</v>
      </c>
      <c r="D66" s="16" t="s">
        <v>68</v>
      </c>
      <c r="E66" s="12">
        <v>0.68472222222222223</v>
      </c>
      <c r="F66" s="12">
        <v>0.7006944444444444</v>
      </c>
      <c r="G66" s="12">
        <v>0.26111111111111113</v>
      </c>
      <c r="H66" s="5">
        <f t="shared" si="1"/>
        <v>1.5972222222222165E-2</v>
      </c>
      <c r="L66" s="11" t="str">
        <f t="shared" ca="1" si="2"/>
        <v>уже не будет</v>
      </c>
      <c r="M66" s="16"/>
    </row>
    <row r="67" spans="1:13">
      <c r="A67" s="1" t="b">
        <f ca="1">IF(B67&lt;&gt;"",IF(L67=0,"ЛОЖЬ",IF(ISNUMBER(L67),MAX($A$7:A66)+1)),"")</f>
        <v>0</v>
      </c>
      <c r="B67" s="16">
        <v>59</v>
      </c>
      <c r="C67" s="16" t="s">
        <v>67</v>
      </c>
      <c r="D67" s="16" t="s">
        <v>68</v>
      </c>
      <c r="E67" s="12">
        <v>0.68472222222222223</v>
      </c>
      <c r="F67" s="12">
        <v>0.7006944444444444</v>
      </c>
      <c r="G67" s="12">
        <v>0.26111111111111113</v>
      </c>
      <c r="H67" s="5">
        <f t="shared" si="1"/>
        <v>1.5972222222222165E-2</v>
      </c>
      <c r="L67" s="11" t="str">
        <f t="shared" ca="1" si="2"/>
        <v>уже не будет</v>
      </c>
      <c r="M67" s="16"/>
    </row>
    <row r="68" spans="1:13">
      <c r="A68" s="1" t="b">
        <f ca="1">IF(B68&lt;&gt;"",IF(L68=0,"ЛОЖЬ",IF(ISNUMBER(L68),MAX($A$7:A67)+1)),"")</f>
        <v>0</v>
      </c>
      <c r="B68" s="16">
        <v>60</v>
      </c>
      <c r="C68" s="16">
        <v>92</v>
      </c>
      <c r="D68" s="16" t="s">
        <v>69</v>
      </c>
      <c r="E68" s="12">
        <v>6.8749999999999992E-2</v>
      </c>
      <c r="F68" s="12">
        <v>8.5416666666666655E-2</v>
      </c>
      <c r="G68" s="12">
        <v>0.67499999999999993</v>
      </c>
      <c r="H68" s="5">
        <f t="shared" si="1"/>
        <v>1.6666666666666663E-2</v>
      </c>
      <c r="L68" s="11" t="str">
        <f t="shared" ca="1" si="2"/>
        <v>уже не будет</v>
      </c>
      <c r="M68" s="16"/>
    </row>
    <row r="69" spans="1:13">
      <c r="A69" s="1">
        <f ca="1">IF(B69&lt;&gt;"",IF(L69=0,"ЛОЖЬ",IF(ISNUMBER(L69),MAX($A$7:A68)+1)),"")</f>
        <v>23</v>
      </c>
      <c r="B69" s="16">
        <v>61</v>
      </c>
      <c r="C69" s="16">
        <v>74</v>
      </c>
      <c r="D69" s="16" t="s">
        <v>70</v>
      </c>
      <c r="E69" s="12">
        <v>0.90625</v>
      </c>
      <c r="F69" s="12">
        <v>0.93194444444444446</v>
      </c>
      <c r="G69" s="12">
        <v>0.47916666666666669</v>
      </c>
      <c r="H69" s="5">
        <f t="shared" si="1"/>
        <v>2.5694444444444464E-2</v>
      </c>
      <c r="I69" s="20">
        <v>41420</v>
      </c>
      <c r="J69" s="20">
        <v>41544</v>
      </c>
      <c r="K69" s="14">
        <v>1234567</v>
      </c>
      <c r="L69" s="11">
        <f t="shared" ca="1" si="2"/>
        <v>7</v>
      </c>
      <c r="M69" s="16"/>
    </row>
    <row r="70" spans="1:13">
      <c r="A70" s="1" t="b">
        <f ca="1">IF(B70&lt;&gt;"",IF(L70=0,"ЛОЖЬ",IF(ISNUMBER(L70),MAX($A$7:A69)+1)),"")</f>
        <v>0</v>
      </c>
      <c r="B70" s="16">
        <v>62</v>
      </c>
      <c r="C70" s="16">
        <v>43</v>
      </c>
      <c r="D70" s="16" t="s">
        <v>71</v>
      </c>
      <c r="E70" s="12">
        <v>0.2986111111111111</v>
      </c>
      <c r="F70" s="12">
        <v>0.31527777777777777</v>
      </c>
      <c r="G70" s="12">
        <v>0.66388888888888886</v>
      </c>
      <c r="H70" s="5">
        <f t="shared" si="1"/>
        <v>1.6666666666666663E-2</v>
      </c>
      <c r="L70" s="11" t="str">
        <f t="shared" ca="1" si="2"/>
        <v>уже не будет</v>
      </c>
      <c r="M70" s="16"/>
    </row>
    <row r="71" spans="1:13" ht="30">
      <c r="A71" s="1">
        <f ca="1">IF(B71&lt;&gt;"",IF(L71=0,"ЛОЖЬ",IF(ISNUMBER(L71),MAX($A$7:A70)+1)),"")</f>
        <v>24</v>
      </c>
      <c r="B71" s="16">
        <v>63</v>
      </c>
      <c r="C71" s="16" t="s">
        <v>240</v>
      </c>
      <c r="D71" s="16" t="s">
        <v>72</v>
      </c>
      <c r="E71" s="12">
        <v>0.2298611111111111</v>
      </c>
      <c r="F71" s="12">
        <v>0.2298611111111111</v>
      </c>
      <c r="G71" s="12">
        <v>0.2298611111111111</v>
      </c>
      <c r="H71" s="5">
        <f t="shared" si="1"/>
        <v>0</v>
      </c>
      <c r="I71" s="20">
        <v>41275</v>
      </c>
      <c r="J71" s="20">
        <v>41639</v>
      </c>
      <c r="K71" s="14">
        <v>1234567</v>
      </c>
      <c r="L71" s="11">
        <f t="shared" ca="1" si="2"/>
        <v>7</v>
      </c>
      <c r="M71" s="16"/>
    </row>
    <row r="72" spans="1:13">
      <c r="A72" s="1" t="b">
        <f ca="1">IF(B72&lt;&gt;"",IF(L72=0,"ЛОЖЬ",IF(ISNUMBER(L72),MAX($A$7:A71)+1)),"")</f>
        <v>0</v>
      </c>
      <c r="B72" s="16">
        <v>64</v>
      </c>
      <c r="C72" s="16">
        <v>326</v>
      </c>
      <c r="D72" s="16" t="s">
        <v>72</v>
      </c>
      <c r="E72" s="12">
        <v>0.21458333333333335</v>
      </c>
      <c r="F72" s="12">
        <v>0.21458333333333335</v>
      </c>
      <c r="G72" s="12">
        <v>0.21458333333333335</v>
      </c>
      <c r="H72" s="5">
        <f t="shared" si="1"/>
        <v>0</v>
      </c>
      <c r="L72" s="11" t="str">
        <f t="shared" ca="1" si="2"/>
        <v>уже не будет</v>
      </c>
      <c r="M72" s="16"/>
    </row>
    <row r="73" spans="1:13">
      <c r="A73" s="1">
        <f ca="1">IF(B73&lt;&gt;"",IF(L73=0,"ЛОЖЬ",IF(ISNUMBER(L73),MAX($A$7:A72)+1)),"")</f>
        <v>25</v>
      </c>
      <c r="B73" s="16">
        <v>65</v>
      </c>
      <c r="C73" s="16">
        <v>126</v>
      </c>
      <c r="D73" s="16" t="s">
        <v>73</v>
      </c>
      <c r="E73" s="12">
        <v>0.99375000000000002</v>
      </c>
      <c r="F73" s="12">
        <v>1.0416666666666666E-2</v>
      </c>
      <c r="G73" s="12">
        <v>0.40208333333333335</v>
      </c>
      <c r="H73" s="5">
        <f t="shared" si="1"/>
        <v>1.6666666666666607E-2</v>
      </c>
      <c r="I73" s="20">
        <v>41275</v>
      </c>
      <c r="J73" s="20">
        <v>41639</v>
      </c>
      <c r="K73" s="14">
        <v>1234567</v>
      </c>
      <c r="L73" s="11">
        <f t="shared" ca="1" si="2"/>
        <v>7</v>
      </c>
      <c r="M73" s="16"/>
    </row>
    <row r="74" spans="1:13" ht="45">
      <c r="A74" s="1">
        <f ca="1">IF(B74&lt;&gt;"",IF(L74=0,"ЛОЖЬ",IF(ISNUMBER(L74),MAX($A$7:A73)+1)),"")</f>
        <v>26</v>
      </c>
      <c r="B74" s="16">
        <v>66</v>
      </c>
      <c r="C74" s="16" t="s">
        <v>225</v>
      </c>
      <c r="D74" s="16" t="s">
        <v>74</v>
      </c>
      <c r="E74" s="12">
        <v>0.47222222222222227</v>
      </c>
      <c r="F74" s="12">
        <v>0.47222222222222227</v>
      </c>
      <c r="G74" s="12">
        <v>0.47222222222222227</v>
      </c>
      <c r="H74" s="5">
        <f t="shared" ref="H74:H141" si="3">F74-E74+(F74&lt;E74)</f>
        <v>0</v>
      </c>
      <c r="I74" s="20">
        <v>41275</v>
      </c>
      <c r="J74" s="20">
        <v>41639</v>
      </c>
      <c r="K74" s="14">
        <v>1234567</v>
      </c>
      <c r="L74" s="11">
        <f t="shared" ca="1" si="2"/>
        <v>7</v>
      </c>
      <c r="M74" s="16"/>
    </row>
    <row r="75" spans="1:13">
      <c r="A75" s="1" t="b">
        <f ca="1">IF(B75&lt;&gt;"",IF(L75=0,"ЛОЖЬ",IF(ISNUMBER(L75),MAX($A$7:A74)+1)),"")</f>
        <v>0</v>
      </c>
      <c r="B75" s="16">
        <v>67</v>
      </c>
      <c r="C75" s="16">
        <v>355</v>
      </c>
      <c r="D75" s="16" t="s">
        <v>75</v>
      </c>
      <c r="E75" s="12">
        <v>0.54999999999999993</v>
      </c>
      <c r="F75" s="12">
        <v>0.56736111111111109</v>
      </c>
      <c r="G75" s="12">
        <v>0.27986111111111112</v>
      </c>
      <c r="H75" s="5">
        <f t="shared" si="3"/>
        <v>1.736111111111116E-2</v>
      </c>
      <c r="L75" s="11" t="str">
        <f t="shared" ca="1" si="2"/>
        <v>уже не будет</v>
      </c>
      <c r="M75" s="16"/>
    </row>
    <row r="76" spans="1:13">
      <c r="A76" s="1" t="b">
        <f ca="1">IF(B76&lt;&gt;"",IF(L76=0,"ЛОЖЬ",IF(ISNUMBER(L76),MAX($A$7:A75)+1)),"")</f>
        <v>0</v>
      </c>
      <c r="B76" s="16">
        <v>68</v>
      </c>
      <c r="C76" s="16">
        <v>355</v>
      </c>
      <c r="D76" s="16" t="s">
        <v>76</v>
      </c>
      <c r="E76" s="12">
        <v>0.54999999999999993</v>
      </c>
      <c r="F76" s="12">
        <v>0.56736111111111109</v>
      </c>
      <c r="G76" s="12">
        <v>0.63124999999999998</v>
      </c>
      <c r="H76" s="5">
        <f t="shared" si="3"/>
        <v>1.736111111111116E-2</v>
      </c>
      <c r="L76" s="11" t="str">
        <f t="shared" ca="1" si="2"/>
        <v>уже не будет</v>
      </c>
      <c r="M76" s="16"/>
    </row>
    <row r="77" spans="1:13">
      <c r="A77" s="1" t="b">
        <f ca="1">IF(B77&lt;&gt;"",IF(L77=0,"ЛОЖЬ",IF(ISNUMBER(L77),MAX($A$7:A76)+1)),"")</f>
        <v>0</v>
      </c>
      <c r="B77" s="16">
        <v>69</v>
      </c>
      <c r="C77" s="16">
        <v>356</v>
      </c>
      <c r="D77" s="16" t="s">
        <v>77</v>
      </c>
      <c r="E77" s="12">
        <v>0.52916666666666667</v>
      </c>
      <c r="F77" s="12">
        <v>0.54652777777777783</v>
      </c>
      <c r="G77" s="12">
        <v>0.3520833333333333</v>
      </c>
      <c r="H77" s="5">
        <f t="shared" si="3"/>
        <v>1.736111111111116E-2</v>
      </c>
      <c r="L77" s="11" t="str">
        <f t="shared" ca="1" si="2"/>
        <v>уже не будет</v>
      </c>
      <c r="M77" s="16"/>
    </row>
    <row r="78" spans="1:13">
      <c r="A78" s="1">
        <f ca="1">IF(B78&lt;&gt;"",IF(L78=0,"ЛОЖЬ",IF(ISNUMBER(L78),MAX($A$7:A77)+1)),"")</f>
        <v>27</v>
      </c>
      <c r="B78" s="16">
        <v>70</v>
      </c>
      <c r="C78" s="16">
        <v>136</v>
      </c>
      <c r="D78" s="16" t="s">
        <v>78</v>
      </c>
      <c r="E78" s="12">
        <v>0.72916666666666663</v>
      </c>
      <c r="F78" s="12">
        <v>0.74305555555555547</v>
      </c>
      <c r="G78" s="12">
        <v>0.18402777777777779</v>
      </c>
      <c r="H78" s="5">
        <f t="shared" si="3"/>
        <v>1.388888888888884E-2</v>
      </c>
      <c r="I78" s="20">
        <v>41435</v>
      </c>
      <c r="J78" s="20">
        <v>41547</v>
      </c>
      <c r="K78" s="14">
        <v>1234567</v>
      </c>
      <c r="L78" s="11">
        <f t="shared" ca="1" si="2"/>
        <v>7</v>
      </c>
      <c r="M78" s="16"/>
    </row>
    <row r="79" spans="1:13">
      <c r="A79" s="1" t="b">
        <f ca="1">IF(B79&lt;&gt;"",IF(L79=0,"ЛОЖЬ",IF(ISNUMBER(L79),MAX($A$7:A78)+1)),"")</f>
        <v>0</v>
      </c>
      <c r="B79" s="16">
        <v>71</v>
      </c>
      <c r="C79" s="16">
        <v>390</v>
      </c>
      <c r="D79" s="16" t="s">
        <v>79</v>
      </c>
      <c r="E79" s="12">
        <v>0.52916666666666667</v>
      </c>
      <c r="F79" s="12">
        <v>0.54652777777777783</v>
      </c>
      <c r="G79" s="12">
        <v>0.46180555555555558</v>
      </c>
      <c r="H79" s="5">
        <f t="shared" si="3"/>
        <v>1.736111111111116E-2</v>
      </c>
      <c r="L79" s="11" t="str">
        <f t="shared" ca="1" si="2"/>
        <v>уже не будет</v>
      </c>
      <c r="M79" s="16"/>
    </row>
    <row r="80" spans="1:13">
      <c r="A80" s="1">
        <f ca="1">IF(B80&lt;&gt;"",IF(L80=0,"ЛОЖЬ",IF(ISNUMBER(L80),MAX($A$7:A79)+1)),"")</f>
        <v>28</v>
      </c>
      <c r="B80" s="16">
        <v>72</v>
      </c>
      <c r="C80" s="16" t="s">
        <v>80</v>
      </c>
      <c r="D80" s="16" t="s">
        <v>81</v>
      </c>
      <c r="E80" s="12">
        <v>6.1111111111111116E-2</v>
      </c>
      <c r="F80" s="12">
        <v>7.6388888888888895E-2</v>
      </c>
      <c r="G80" s="12">
        <v>0.43958333333333338</v>
      </c>
      <c r="H80" s="5">
        <f>F80-E80+(F80&lt;E80)</f>
        <v>1.5277777777777779E-2</v>
      </c>
      <c r="I80" s="20">
        <v>41425</v>
      </c>
      <c r="J80" s="20">
        <v>41547</v>
      </c>
      <c r="K80" s="14">
        <v>1234567</v>
      </c>
      <c r="L80" s="11">
        <f t="shared" ca="1" si="2"/>
        <v>7</v>
      </c>
      <c r="M80" s="16"/>
    </row>
    <row r="81" spans="1:13">
      <c r="A81" s="1" t="b">
        <f ca="1">IF(B81&lt;&gt;"",IF(L81=0,"ЛОЖЬ",IF(ISNUMBER(L81),MAX($A$7:A80)+1)),"")</f>
        <v>0</v>
      </c>
      <c r="B81" s="16">
        <v>72</v>
      </c>
      <c r="C81" s="16" t="s">
        <v>80</v>
      </c>
      <c r="D81" s="16" t="s">
        <v>81</v>
      </c>
      <c r="E81" s="12">
        <v>6.1111111111111116E-2</v>
      </c>
      <c r="F81" s="12">
        <v>7.6388888888888895E-2</v>
      </c>
      <c r="G81" s="12">
        <v>0.43958333333333338</v>
      </c>
      <c r="H81" s="5">
        <f t="shared" si="3"/>
        <v>1.5277777777777779E-2</v>
      </c>
      <c r="I81" s="20">
        <v>41548</v>
      </c>
      <c r="J81" s="20">
        <v>41639</v>
      </c>
      <c r="K81" s="1" t="s">
        <v>7</v>
      </c>
      <c r="L81" s="11" t="str">
        <f t="shared" ca="1" si="2"/>
        <v>будет позже</v>
      </c>
      <c r="M81" s="16"/>
    </row>
    <row r="82" spans="1:13">
      <c r="A82" s="1" t="b">
        <f ca="1">IF(B82&lt;&gt;"",IF(L82=0,"ЛОЖЬ",IF(ISNUMBER(L82),MAX($A$7:A81)+1)),"")</f>
        <v>0</v>
      </c>
      <c r="B82" s="16">
        <v>73</v>
      </c>
      <c r="C82" s="16">
        <v>302</v>
      </c>
      <c r="D82" s="16" t="s">
        <v>82</v>
      </c>
      <c r="E82" s="12">
        <v>0.52916666666666667</v>
      </c>
      <c r="F82" s="12">
        <v>0.54652777777777783</v>
      </c>
      <c r="G82" s="12">
        <v>0.48541666666666666</v>
      </c>
      <c r="H82" s="5">
        <f t="shared" si="3"/>
        <v>1.736111111111116E-2</v>
      </c>
      <c r="L82" s="11" t="str">
        <f t="shared" ca="1" si="2"/>
        <v>уже не будет</v>
      </c>
      <c r="M82" s="16"/>
    </row>
    <row r="83" spans="1:13">
      <c r="A83" s="1" t="b">
        <f ca="1">IF(B83&lt;&gt;"",IF(L83=0,"ЛОЖЬ",IF(ISNUMBER(L83),MAX($A$7:A82)+1)),"")</f>
        <v>0</v>
      </c>
      <c r="B83" s="16">
        <v>74</v>
      </c>
      <c r="C83" s="16">
        <v>302</v>
      </c>
      <c r="D83" s="16" t="s">
        <v>82</v>
      </c>
      <c r="E83" s="12">
        <v>0.52916666666666667</v>
      </c>
      <c r="F83" s="12">
        <v>0.54652777777777783</v>
      </c>
      <c r="G83" s="12">
        <v>0.47500000000000003</v>
      </c>
      <c r="H83" s="5">
        <f t="shared" si="3"/>
        <v>1.736111111111116E-2</v>
      </c>
      <c r="L83" s="11" t="str">
        <f t="shared" ca="1" si="2"/>
        <v>уже не будет</v>
      </c>
      <c r="M83" s="16"/>
    </row>
    <row r="84" spans="1:13">
      <c r="A84" s="1" t="b">
        <f ca="1">IF(B84&lt;&gt;"",IF(L84=0,"ЛОЖЬ",IF(ISNUMBER(L84),MAX($A$7:A83)+1)),"")</f>
        <v>0</v>
      </c>
      <c r="B84" s="16">
        <v>75</v>
      </c>
      <c r="C84" s="16" t="s">
        <v>83</v>
      </c>
      <c r="D84" s="16" t="s">
        <v>84</v>
      </c>
      <c r="E84" s="12">
        <v>9.9999999999999992E-2</v>
      </c>
      <c r="F84" s="12">
        <v>0.11388888888888889</v>
      </c>
      <c r="G84" s="12">
        <v>0.96944444444444444</v>
      </c>
      <c r="H84" s="5">
        <f t="shared" si="3"/>
        <v>1.3888888888888895E-2</v>
      </c>
      <c r="L84" s="11" t="str">
        <f t="shared" ref="L84:L147" ca="1" si="4">IF($I84&lt;=$L$7,IF($J84&gt;=$L$7,--IF($K84="непарні",ISODD(DAY($L$7)),IF($K84="парні",ISEVEN(DAY($L$7)),SEARCH(WEEKDAY($L$7,2),$K84))*1),"уже не будет"),"будет позже")</f>
        <v>уже не будет</v>
      </c>
      <c r="M84" s="16"/>
    </row>
    <row r="85" spans="1:13">
      <c r="A85" s="1">
        <f ca="1">IF(B85&lt;&gt;"",IF(L85=0,"ЛОЖЬ",IF(ISNUMBER(L85),MAX($A$7:A84)+1)),"")</f>
        <v>29</v>
      </c>
      <c r="B85" s="16">
        <v>76</v>
      </c>
      <c r="C85" s="16">
        <v>78</v>
      </c>
      <c r="D85" s="16" t="s">
        <v>85</v>
      </c>
      <c r="E85" s="12">
        <v>0.88263888888888886</v>
      </c>
      <c r="F85" s="12">
        <v>0.89930555555555547</v>
      </c>
      <c r="G85" s="12">
        <v>0.45069444444444445</v>
      </c>
      <c r="H85" s="5">
        <f t="shared" si="3"/>
        <v>1.6666666666666607E-2</v>
      </c>
      <c r="I85" s="20">
        <v>41275</v>
      </c>
      <c r="J85" s="20">
        <v>41639</v>
      </c>
      <c r="K85" s="14">
        <v>1234567</v>
      </c>
      <c r="L85" s="11">
        <f t="shared" ca="1" si="4"/>
        <v>7</v>
      </c>
      <c r="M85" s="16"/>
    </row>
    <row r="86" spans="1:13">
      <c r="A86" s="1" t="b">
        <f ca="1">IF(B86&lt;&gt;"",IF(L86=0,"ЛОЖЬ",IF(ISNUMBER(L86),MAX($A$7:A85)+1)),"")</f>
        <v>0</v>
      </c>
      <c r="B86" s="16">
        <v>77</v>
      </c>
      <c r="C86" s="16" t="s">
        <v>83</v>
      </c>
      <c r="D86" s="16" t="s">
        <v>86</v>
      </c>
      <c r="E86" s="12">
        <v>9.9999999999999992E-2</v>
      </c>
      <c r="F86" s="12">
        <v>0.11388888888888889</v>
      </c>
      <c r="G86" s="12">
        <v>0.9916666666666667</v>
      </c>
      <c r="H86" s="5">
        <f t="shared" si="3"/>
        <v>1.3888888888888895E-2</v>
      </c>
      <c r="L86" s="11" t="str">
        <f t="shared" ca="1" si="4"/>
        <v>уже не будет</v>
      </c>
      <c r="M86" s="16"/>
    </row>
    <row r="87" spans="1:13">
      <c r="A87" s="1">
        <f ca="1">IF(B87&lt;&gt;"",IF(L87=0,"ЛОЖЬ",IF(ISNUMBER(L87),MAX($A$7:A86)+1)),"")</f>
        <v>30</v>
      </c>
      <c r="B87" s="16">
        <v>78</v>
      </c>
      <c r="C87" s="16">
        <v>322</v>
      </c>
      <c r="D87" s="16" t="s">
        <v>87</v>
      </c>
      <c r="E87" s="12">
        <v>0.20833333333333334</v>
      </c>
      <c r="F87" s="12">
        <v>0.20833333333333334</v>
      </c>
      <c r="G87" s="12">
        <v>0.20833333333333334</v>
      </c>
      <c r="H87" s="5">
        <f t="shared" si="3"/>
        <v>0</v>
      </c>
      <c r="I87" s="20">
        <v>41275</v>
      </c>
      <c r="J87" s="20">
        <v>41639</v>
      </c>
      <c r="K87" s="14">
        <v>1234567</v>
      </c>
      <c r="L87" s="11">
        <f t="shared" ca="1" si="4"/>
        <v>7</v>
      </c>
      <c r="M87" s="16"/>
    </row>
    <row r="88" spans="1:13">
      <c r="A88" s="1">
        <f ca="1">IF(B88&lt;&gt;"",IF(L88=0,"ЛОЖЬ",IF(ISNUMBER(L88),MAX($A$7:A87)+1)),"")</f>
        <v>31</v>
      </c>
      <c r="B88" s="16">
        <v>79</v>
      </c>
      <c r="C88" s="16" t="s">
        <v>88</v>
      </c>
      <c r="D88" s="16" t="s">
        <v>89</v>
      </c>
      <c r="E88" s="12">
        <v>0.97986111111111107</v>
      </c>
      <c r="F88" s="12">
        <v>0.34027777777777773</v>
      </c>
      <c r="G88" s="12">
        <v>0.47569444444444442</v>
      </c>
      <c r="H88" s="5">
        <f t="shared" si="3"/>
        <v>0.36041666666666661</v>
      </c>
      <c r="I88" s="20">
        <v>41420</v>
      </c>
      <c r="J88" s="20">
        <v>41533</v>
      </c>
      <c r="K88" s="14">
        <v>1234567</v>
      </c>
      <c r="L88" s="11">
        <f t="shared" ca="1" si="4"/>
        <v>7</v>
      </c>
      <c r="M88" s="16"/>
    </row>
    <row r="89" spans="1:13">
      <c r="A89" s="1">
        <f ca="1">IF(B89&lt;&gt;"",IF(L89=0,"ЛОЖЬ",IF(ISNUMBER(L89),MAX($A$7:A88)+1)),"")</f>
        <v>32</v>
      </c>
      <c r="B89" s="16">
        <v>80</v>
      </c>
      <c r="C89" s="16">
        <v>201</v>
      </c>
      <c r="D89" s="16" t="s">
        <v>90</v>
      </c>
      <c r="E89" s="12">
        <v>0.97013888888888899</v>
      </c>
      <c r="F89" s="12">
        <v>0.65416666666666667</v>
      </c>
      <c r="G89" s="12">
        <v>0.41319444444444442</v>
      </c>
      <c r="H89" s="5">
        <f t="shared" si="3"/>
        <v>0.68402777777777768</v>
      </c>
      <c r="I89" s="20">
        <v>41424</v>
      </c>
      <c r="J89" s="20">
        <v>41524</v>
      </c>
      <c r="K89" s="14">
        <v>1234567</v>
      </c>
      <c r="L89" s="11">
        <f t="shared" ca="1" si="4"/>
        <v>7</v>
      </c>
      <c r="M89" s="16"/>
    </row>
    <row r="90" spans="1:13">
      <c r="A90" s="1">
        <f ca="1">IF(B90&lt;&gt;"",IF(L90=0,"ЛОЖЬ",IF(ISNUMBER(L90),MAX($A$7:A89)+1)),"")</f>
        <v>33</v>
      </c>
      <c r="B90" s="16">
        <v>81</v>
      </c>
      <c r="C90" s="16">
        <v>243</v>
      </c>
      <c r="D90" s="16" t="s">
        <v>90</v>
      </c>
      <c r="E90" s="12">
        <v>0.89097222222222217</v>
      </c>
      <c r="F90" s="12">
        <v>0.23124999999999998</v>
      </c>
      <c r="G90" s="12">
        <v>0.34027777777777773</v>
      </c>
      <c r="H90" s="5">
        <f t="shared" si="3"/>
        <v>0.34027777777777779</v>
      </c>
      <c r="I90" s="20">
        <v>41424</v>
      </c>
      <c r="J90" s="20">
        <v>41522</v>
      </c>
      <c r="K90" s="14">
        <v>1234567</v>
      </c>
      <c r="L90" s="11">
        <f t="shared" ca="1" si="4"/>
        <v>7</v>
      </c>
      <c r="M90" s="16"/>
    </row>
    <row r="91" spans="1:13">
      <c r="A91" s="1" t="b">
        <f ca="1">IF(B91&lt;&gt;"",IF(L91=0,"ЛОЖЬ",IF(ISNUMBER(L91),MAX($A$7:A90)+1)),"")</f>
        <v>0</v>
      </c>
      <c r="B91" s="16">
        <v>82</v>
      </c>
      <c r="C91" s="16" t="s">
        <v>91</v>
      </c>
      <c r="D91" s="16" t="s">
        <v>92</v>
      </c>
      <c r="E91" s="12">
        <v>0.19930555555555554</v>
      </c>
      <c r="F91" s="12">
        <v>0.50763888888888886</v>
      </c>
      <c r="G91" s="12">
        <v>0.29444444444444445</v>
      </c>
      <c r="H91" s="5">
        <f t="shared" si="3"/>
        <v>0.30833333333333335</v>
      </c>
      <c r="L91" s="11" t="str">
        <f t="shared" ca="1" si="4"/>
        <v>уже не будет</v>
      </c>
      <c r="M91" s="16"/>
    </row>
    <row r="92" spans="1:13">
      <c r="A92" s="1">
        <f ca="1">IF(B92&lt;&gt;"",IF(L92=0,"ЛОЖЬ",IF(ISNUMBER(L92),MAX($A$7:A91)+1)),"")</f>
        <v>34</v>
      </c>
      <c r="B92" s="16">
        <v>83</v>
      </c>
      <c r="C92" s="16" t="s">
        <v>93</v>
      </c>
      <c r="D92" s="16" t="s">
        <v>94</v>
      </c>
      <c r="E92" s="12">
        <v>0.16319444444444445</v>
      </c>
      <c r="F92" s="12">
        <v>0.51180555555555551</v>
      </c>
      <c r="G92" s="12">
        <v>0.63541666666666663</v>
      </c>
      <c r="H92" s="5">
        <f t="shared" si="3"/>
        <v>0.34861111111111109</v>
      </c>
      <c r="I92" s="20">
        <v>41421</v>
      </c>
      <c r="J92" s="20">
        <v>41545</v>
      </c>
      <c r="K92" s="14">
        <v>1234567</v>
      </c>
      <c r="L92" s="11">
        <f t="shared" ca="1" si="4"/>
        <v>7</v>
      </c>
      <c r="M92" s="16"/>
    </row>
    <row r="93" spans="1:13" ht="45">
      <c r="A93" s="1">
        <f ca="1">IF(B93&lt;&gt;"",IF(L93=0,"ЛОЖЬ",IF(ISNUMBER(L93),MAX($A$7:A92)+1)),"")</f>
        <v>35</v>
      </c>
      <c r="B93" s="16">
        <v>84</v>
      </c>
      <c r="C93" s="16" t="s">
        <v>227</v>
      </c>
      <c r="D93" s="16" t="s">
        <v>95</v>
      </c>
      <c r="E93" s="12">
        <v>6.9444444444444434E-2</v>
      </c>
      <c r="F93" s="12">
        <v>0.3263888888888889</v>
      </c>
      <c r="G93" s="12">
        <v>0.28472222222222221</v>
      </c>
      <c r="H93" s="5">
        <f t="shared" si="3"/>
        <v>0.25694444444444448</v>
      </c>
      <c r="I93" s="20">
        <v>41275</v>
      </c>
      <c r="J93" s="20">
        <v>41639</v>
      </c>
      <c r="K93" s="14">
        <v>1234567</v>
      </c>
      <c r="L93" s="11">
        <f t="shared" ca="1" si="4"/>
        <v>7</v>
      </c>
      <c r="M93" s="16"/>
    </row>
    <row r="94" spans="1:13">
      <c r="A94" s="1">
        <f ca="1">IF(B94&lt;&gt;"",IF(L94=0,"ЛОЖЬ",IF(ISNUMBER(L94),MAX($A$7:A93)+1)),"")</f>
        <v>36</v>
      </c>
      <c r="B94" s="16">
        <v>85</v>
      </c>
      <c r="C94" s="16" t="s">
        <v>255</v>
      </c>
      <c r="D94" s="16" t="s">
        <v>96</v>
      </c>
      <c r="E94" s="12">
        <v>3.9583333333333331E-2</v>
      </c>
      <c r="F94" s="12">
        <v>0.3263888888888889</v>
      </c>
      <c r="G94" s="12">
        <v>0.31736111111111115</v>
      </c>
      <c r="H94" s="5">
        <f t="shared" si="3"/>
        <v>0.28680555555555554</v>
      </c>
      <c r="I94" s="20">
        <v>41275</v>
      </c>
      <c r="J94" s="20">
        <v>41639</v>
      </c>
      <c r="K94" s="14">
        <v>1234567</v>
      </c>
      <c r="L94" s="11">
        <f t="shared" ca="1" si="4"/>
        <v>7</v>
      </c>
      <c r="M94" s="16"/>
    </row>
    <row r="95" spans="1:13">
      <c r="A95" s="1" t="b">
        <f ca="1">IF(B95&lt;&gt;"",IF(L95=0,"ЛОЖЬ",IF(ISNUMBER(L95),MAX($A$7:A94)+1)),"")</f>
        <v>0</v>
      </c>
      <c r="B95" s="16">
        <v>86</v>
      </c>
      <c r="C95" s="16" t="s">
        <v>93</v>
      </c>
      <c r="D95" s="16" t="s">
        <v>97</v>
      </c>
      <c r="E95" s="12">
        <v>0.16319444444444445</v>
      </c>
      <c r="F95" s="12">
        <v>0.92569444444444438</v>
      </c>
      <c r="G95" s="12">
        <v>0.63541666666666663</v>
      </c>
      <c r="H95" s="5">
        <f t="shared" si="3"/>
        <v>0.76249999999999996</v>
      </c>
      <c r="L95" s="11" t="str">
        <f t="shared" ca="1" si="4"/>
        <v>уже не будет</v>
      </c>
      <c r="M95" s="17"/>
    </row>
    <row r="96" spans="1:13">
      <c r="A96" s="1">
        <f ca="1">IF(B96&lt;&gt;"",IF(L96=0,"ЛОЖЬ",IF(ISNUMBER(L96),MAX($A$7:A95)+1)),"")</f>
        <v>37</v>
      </c>
      <c r="B96" s="16">
        <v>87</v>
      </c>
      <c r="C96" s="16">
        <v>97</v>
      </c>
      <c r="D96" s="16" t="s">
        <v>98</v>
      </c>
      <c r="E96" s="12">
        <v>0.28819444444444448</v>
      </c>
      <c r="F96" s="12">
        <v>0.87569444444444444</v>
      </c>
      <c r="G96" s="12">
        <v>0.89374999999999993</v>
      </c>
      <c r="H96" s="5">
        <f>F96-E96+(F96&lt;E96)</f>
        <v>0.58749999999999991</v>
      </c>
      <c r="I96" s="20">
        <v>41421</v>
      </c>
      <c r="J96" s="20">
        <v>41548</v>
      </c>
      <c r="K96" s="14">
        <v>1234567</v>
      </c>
      <c r="L96" s="11">
        <f t="shared" ca="1" si="4"/>
        <v>7</v>
      </c>
      <c r="M96" s="16"/>
    </row>
    <row r="97" spans="1:13">
      <c r="A97" s="1" t="b">
        <f ca="1">IF(B97&lt;&gt;"",IF(L97=0,"ЛОЖЬ",IF(ISNUMBER(L97),MAX($A$7:A96)+1)),"")</f>
        <v>0</v>
      </c>
      <c r="B97" s="16">
        <v>87</v>
      </c>
      <c r="C97" s="16">
        <v>97</v>
      </c>
      <c r="D97" s="16" t="s">
        <v>98</v>
      </c>
      <c r="E97" s="12">
        <v>0.28819444444444448</v>
      </c>
      <c r="F97" s="12">
        <v>0.44513888888888892</v>
      </c>
      <c r="G97" s="12">
        <v>0.89374999999999993</v>
      </c>
      <c r="H97" s="5">
        <f t="shared" si="3"/>
        <v>0.15694444444444444</v>
      </c>
      <c r="I97" s="20">
        <v>41634</v>
      </c>
      <c r="J97" s="20">
        <v>41636</v>
      </c>
      <c r="K97" s="1" t="s">
        <v>7</v>
      </c>
      <c r="L97" s="11" t="str">
        <f t="shared" ca="1" si="4"/>
        <v>будет позже</v>
      </c>
      <c r="M97" s="16"/>
    </row>
    <row r="98" spans="1:13">
      <c r="A98" s="1" t="b">
        <f ca="1">IF(B98&lt;&gt;"",IF(L98=0,"ЛОЖЬ",IF(ISNUMBER(L98),MAX($A$7:A97)+1)),"")</f>
        <v>0</v>
      </c>
      <c r="B98" s="16">
        <v>88</v>
      </c>
      <c r="C98" s="16" t="s">
        <v>99</v>
      </c>
      <c r="D98" s="16" t="s">
        <v>100</v>
      </c>
      <c r="E98" s="12">
        <v>0.3666666666666667</v>
      </c>
      <c r="F98" s="12">
        <v>0.2986111111111111</v>
      </c>
      <c r="G98" s="12">
        <v>0.34375</v>
      </c>
      <c r="H98" s="5">
        <f t="shared" si="3"/>
        <v>0.93194444444444446</v>
      </c>
      <c r="L98" s="11" t="str">
        <f t="shared" ca="1" si="4"/>
        <v>уже не будет</v>
      </c>
      <c r="M98" s="16"/>
    </row>
    <row r="99" spans="1:13">
      <c r="A99" s="1" t="b">
        <f ca="1">IF(B99&lt;&gt;"",IF(L99=0,"ЛОЖЬ",IF(ISNUMBER(L99),MAX($A$7:A98)+1)),"")</f>
        <v>0</v>
      </c>
      <c r="B99" s="16">
        <v>89</v>
      </c>
      <c r="C99" s="16">
        <v>91</v>
      </c>
      <c r="D99" s="16" t="s">
        <v>101</v>
      </c>
      <c r="E99" s="12">
        <v>0.25694444444444448</v>
      </c>
      <c r="F99" s="12">
        <v>0.33055555555555555</v>
      </c>
      <c r="G99" s="12">
        <v>0.51736111111111105</v>
      </c>
      <c r="H99" s="5">
        <f t="shared" si="3"/>
        <v>7.3611111111111072E-2</v>
      </c>
      <c r="L99" s="11" t="str">
        <f t="shared" ca="1" si="4"/>
        <v>уже не будет</v>
      </c>
      <c r="M99" s="16"/>
    </row>
    <row r="100" spans="1:13">
      <c r="A100" s="1">
        <f ca="1">IF(B100&lt;&gt;"",IF(L100=0,"ЛОЖЬ",IF(ISNUMBER(L100),MAX($A$7:A99)+1)),"")</f>
        <v>38</v>
      </c>
      <c r="B100" s="16">
        <v>90</v>
      </c>
      <c r="C100" s="16">
        <v>77</v>
      </c>
      <c r="D100" s="16" t="s">
        <v>102</v>
      </c>
      <c r="E100" s="12">
        <v>0.17013888888888887</v>
      </c>
      <c r="F100" s="12">
        <v>0.98055555555555562</v>
      </c>
      <c r="G100" s="12">
        <v>0.56805555555555554</v>
      </c>
      <c r="H100" s="5">
        <f t="shared" si="3"/>
        <v>0.81041666666666679</v>
      </c>
      <c r="I100" s="20">
        <v>41275</v>
      </c>
      <c r="J100" s="20">
        <v>41639</v>
      </c>
      <c r="K100" s="14">
        <v>1234567</v>
      </c>
      <c r="L100" s="11">
        <f t="shared" ca="1" si="4"/>
        <v>7</v>
      </c>
      <c r="M100" s="16"/>
    </row>
    <row r="101" spans="1:13">
      <c r="A101" s="1" t="b">
        <f ca="1">IF(B101&lt;&gt;"",IF(L101=0,"ЛОЖЬ",IF(ISNUMBER(L101),MAX($A$7:A100)+1)),"")</f>
        <v>0</v>
      </c>
      <c r="B101" s="16">
        <v>91</v>
      </c>
      <c r="C101" s="16" t="s">
        <v>103</v>
      </c>
      <c r="D101" s="16" t="s">
        <v>104</v>
      </c>
      <c r="E101" s="12">
        <v>0.25694444444444448</v>
      </c>
      <c r="F101" s="12">
        <v>0.43055555555555558</v>
      </c>
      <c r="G101" s="12">
        <v>0.3972222222222222</v>
      </c>
      <c r="H101" s="5">
        <f t="shared" si="3"/>
        <v>0.1736111111111111</v>
      </c>
      <c r="L101" s="11" t="str">
        <f t="shared" ca="1" si="4"/>
        <v>уже не будет</v>
      </c>
      <c r="M101" s="16"/>
    </row>
    <row r="102" spans="1:13">
      <c r="A102" s="1" t="b">
        <f ca="1">IF(B102&lt;&gt;"",IF(L102=0,"ЛОЖЬ",IF(ISNUMBER(L102),MAX($A$7:A101)+1)),"")</f>
        <v>0</v>
      </c>
      <c r="B102" s="16">
        <v>92</v>
      </c>
      <c r="C102" s="16">
        <v>219</v>
      </c>
      <c r="D102" s="16" t="s">
        <v>105</v>
      </c>
      <c r="E102" s="12">
        <v>0.82986111111111116</v>
      </c>
      <c r="F102" s="12">
        <v>0.84375</v>
      </c>
      <c r="G102" s="12">
        <v>0.26666666666666666</v>
      </c>
      <c r="H102" s="5">
        <f t="shared" si="3"/>
        <v>1.388888888888884E-2</v>
      </c>
      <c r="K102" s="14">
        <v>1234567</v>
      </c>
      <c r="L102" s="11" t="str">
        <f t="shared" ca="1" si="4"/>
        <v>уже не будет</v>
      </c>
      <c r="M102" s="16"/>
    </row>
    <row r="103" spans="1:13">
      <c r="A103" s="1">
        <f ca="1">IF(B103&lt;&gt;"",IF(L103=0,"ЛОЖЬ",IF(ISNUMBER(L103),MAX($A$7:A102)+1)),"")</f>
        <v>39</v>
      </c>
      <c r="B103" s="16">
        <v>93</v>
      </c>
      <c r="C103" s="16" t="s">
        <v>249</v>
      </c>
      <c r="D103" s="16" t="s">
        <v>105</v>
      </c>
      <c r="E103" s="12">
        <v>0.43263888888888885</v>
      </c>
      <c r="F103" s="12">
        <v>0.44930555555555557</v>
      </c>
      <c r="G103" s="12">
        <v>0.85069444444444453</v>
      </c>
      <c r="H103" s="5">
        <f t="shared" si="3"/>
        <v>1.6666666666666718E-2</v>
      </c>
      <c r="I103" s="20">
        <v>41275</v>
      </c>
      <c r="J103" s="20">
        <v>41639</v>
      </c>
      <c r="K103" s="14">
        <v>1234567</v>
      </c>
      <c r="L103" s="11">
        <f t="shared" ca="1" si="4"/>
        <v>7</v>
      </c>
      <c r="M103" s="16"/>
    </row>
    <row r="104" spans="1:13">
      <c r="A104" s="1">
        <f ca="1">IF(B104&lt;&gt;"",IF(L104=0,"ЛОЖЬ",IF(ISNUMBER(L104),MAX($A$7:A103)+1)),"")</f>
        <v>40</v>
      </c>
      <c r="B104" s="16">
        <v>94</v>
      </c>
      <c r="C104" s="16" t="s">
        <v>244</v>
      </c>
      <c r="D104" s="16" t="s">
        <v>105</v>
      </c>
      <c r="E104" s="12">
        <v>0.82500000000000007</v>
      </c>
      <c r="F104" s="12">
        <v>0.84791666666666676</v>
      </c>
      <c r="G104" s="12">
        <v>0.22916666666666666</v>
      </c>
      <c r="H104" s="5">
        <f>F104-E104+(F104&lt;E104)</f>
        <v>2.2916666666666696E-2</v>
      </c>
      <c r="I104" s="20">
        <v>41420</v>
      </c>
      <c r="J104" s="20">
        <v>41548</v>
      </c>
      <c r="K104" s="14">
        <v>1234567</v>
      </c>
      <c r="L104" s="11">
        <f t="shared" ca="1" si="4"/>
        <v>7</v>
      </c>
      <c r="M104" s="16"/>
    </row>
    <row r="105" spans="1:13">
      <c r="A105" s="1" t="b">
        <f ca="1">IF(B105&lt;&gt;"",IF(L105=0,"ЛОЖЬ",IF(ISNUMBER(L105),MAX($A$7:A104)+1)),"")</f>
        <v>0</v>
      </c>
      <c r="B105" s="16">
        <v>94</v>
      </c>
      <c r="C105" s="16" t="s">
        <v>244</v>
      </c>
      <c r="D105" s="16" t="s">
        <v>105</v>
      </c>
      <c r="E105" s="12">
        <v>0.82500000000000007</v>
      </c>
      <c r="F105" s="12">
        <v>0.84791666666666676</v>
      </c>
      <c r="G105" s="12">
        <v>0.22916666666666666</v>
      </c>
      <c r="H105" s="5">
        <f t="shared" si="3"/>
        <v>2.2916666666666696E-2</v>
      </c>
      <c r="I105" s="20">
        <v>41635</v>
      </c>
      <c r="J105" s="20">
        <v>41638</v>
      </c>
      <c r="K105" s="14">
        <v>1234567</v>
      </c>
      <c r="L105" s="11" t="str">
        <f t="shared" ca="1" si="4"/>
        <v>будет позже</v>
      </c>
      <c r="M105" s="16"/>
    </row>
    <row r="106" spans="1:13" ht="30">
      <c r="A106" s="1">
        <f ca="1">IF(B106&lt;&gt;"",IF(L106=0,"ЛОЖЬ",IF(ISNUMBER(L106),MAX($A$7:A105)+1)),"")</f>
        <v>41</v>
      </c>
      <c r="B106" s="16">
        <v>95</v>
      </c>
      <c r="C106" s="16" t="s">
        <v>241</v>
      </c>
      <c r="D106" s="16" t="s">
        <v>106</v>
      </c>
      <c r="E106" s="12">
        <v>0.34027777777777773</v>
      </c>
      <c r="F106" s="12">
        <v>0.34027777777777773</v>
      </c>
      <c r="G106" s="12">
        <v>0.34027777777777773</v>
      </c>
      <c r="H106" s="5">
        <f t="shared" si="3"/>
        <v>0</v>
      </c>
      <c r="I106" s="20">
        <v>41275</v>
      </c>
      <c r="J106" s="20">
        <v>41639</v>
      </c>
      <c r="K106" s="14">
        <v>1234567</v>
      </c>
      <c r="L106" s="11">
        <f t="shared" ca="1" si="4"/>
        <v>7</v>
      </c>
      <c r="M106" s="16"/>
    </row>
    <row r="107" spans="1:13">
      <c r="A107" s="1" t="b">
        <f ca="1">IF(B107&lt;&gt;"",IF(L107=0,"ЛОЖЬ",IF(ISNUMBER(L107),MAX($A$7:A106)+1)),"")</f>
        <v>0</v>
      </c>
      <c r="B107" s="16">
        <v>96</v>
      </c>
      <c r="C107" s="16">
        <v>185</v>
      </c>
      <c r="D107" s="16" t="s">
        <v>90</v>
      </c>
      <c r="E107" s="12">
        <v>0.2722222222222222</v>
      </c>
      <c r="F107" s="12">
        <v>0.65416666666666667</v>
      </c>
      <c r="G107" s="12">
        <v>0.77430555555555547</v>
      </c>
      <c r="H107" s="5">
        <f t="shared" si="3"/>
        <v>0.38194444444444448</v>
      </c>
      <c r="L107" s="11" t="str">
        <f t="shared" ca="1" si="4"/>
        <v>уже не будет</v>
      </c>
      <c r="M107" s="16"/>
    </row>
    <row r="108" spans="1:13">
      <c r="A108" s="1" t="b">
        <f ca="1">IF(B108&lt;&gt;"",IF(L108=0,"ЛОЖЬ",IF(ISNUMBER(L108),MAX($A$7:A107)+1)),"")</f>
        <v>0</v>
      </c>
      <c r="B108" s="16">
        <v>97</v>
      </c>
      <c r="C108" s="16">
        <v>192</v>
      </c>
      <c r="D108" s="16" t="s">
        <v>98</v>
      </c>
      <c r="E108" s="12">
        <v>0.90486111111111101</v>
      </c>
      <c r="F108" s="12">
        <v>0.23124999999999998</v>
      </c>
      <c r="G108" s="12">
        <v>0.51041666666666663</v>
      </c>
      <c r="H108" s="5">
        <f t="shared" si="3"/>
        <v>0.32638888888888895</v>
      </c>
      <c r="L108" s="11" t="str">
        <f t="shared" ca="1" si="4"/>
        <v>уже не будет</v>
      </c>
      <c r="M108" s="16"/>
    </row>
    <row r="109" spans="1:13">
      <c r="A109" s="1" t="b">
        <f ca="1">IF(B109&lt;&gt;"",IF(L109=0,"ЛОЖЬ",IF(ISNUMBER(L109),MAX($A$7:A108)+1)),"")</f>
        <v>0</v>
      </c>
      <c r="B109" s="16">
        <v>98</v>
      </c>
      <c r="C109" s="16">
        <v>197</v>
      </c>
      <c r="D109" s="16" t="s">
        <v>107</v>
      </c>
      <c r="E109" s="12">
        <v>0.86388888888888893</v>
      </c>
      <c r="F109" s="12">
        <v>0.8847222222222223</v>
      </c>
      <c r="G109" s="12">
        <v>0.27777777777777779</v>
      </c>
      <c r="H109" s="5">
        <f t="shared" si="3"/>
        <v>2.083333333333337E-2</v>
      </c>
      <c r="L109" s="11" t="str">
        <f t="shared" ca="1" si="4"/>
        <v>уже не будет</v>
      </c>
      <c r="M109" s="16"/>
    </row>
    <row r="110" spans="1:13">
      <c r="A110" s="1">
        <f ca="1">IF(B110&lt;&gt;"",IF(L110=0,"ЛОЖЬ",IF(ISNUMBER(L110),MAX($A$7:A109)+1)),"")</f>
        <v>42</v>
      </c>
      <c r="B110" s="16">
        <v>99</v>
      </c>
      <c r="C110" s="16">
        <v>73</v>
      </c>
      <c r="D110" s="16" t="s">
        <v>108</v>
      </c>
      <c r="E110" s="12">
        <v>0.14166666666666666</v>
      </c>
      <c r="F110" s="12">
        <v>0.16250000000000001</v>
      </c>
      <c r="G110" s="12">
        <v>0.52916666666666667</v>
      </c>
      <c r="H110" s="5">
        <f t="shared" si="3"/>
        <v>2.0833333333333343E-2</v>
      </c>
      <c r="I110" s="20">
        <v>41422</v>
      </c>
      <c r="J110" s="20">
        <v>41545</v>
      </c>
      <c r="K110" s="14">
        <v>1234567</v>
      </c>
      <c r="L110" s="11">
        <f t="shared" ca="1" si="4"/>
        <v>7</v>
      </c>
      <c r="M110" s="16"/>
    </row>
    <row r="111" spans="1:13">
      <c r="A111" s="1">
        <f ca="1">IF(B111&lt;&gt;"",IF(L111=0,"ЛОЖЬ",IF(ISNUMBER(L111),MAX($A$7:A110)+1)),"")</f>
        <v>43</v>
      </c>
      <c r="B111" s="16">
        <v>100</v>
      </c>
      <c r="C111" s="16">
        <v>211</v>
      </c>
      <c r="D111" s="16" t="s">
        <v>109</v>
      </c>
      <c r="E111" s="12">
        <v>0.30416666666666664</v>
      </c>
      <c r="F111" s="12">
        <v>0.32291666666666669</v>
      </c>
      <c r="G111" s="12">
        <v>0.74305555555555547</v>
      </c>
      <c r="H111" s="5">
        <f>F111-E111+(F111&lt;E111)</f>
        <v>1.8750000000000044E-2</v>
      </c>
      <c r="I111" s="20">
        <v>41421</v>
      </c>
      <c r="J111" s="20">
        <v>41548</v>
      </c>
      <c r="K111" s="14">
        <v>1234567</v>
      </c>
      <c r="L111" s="11">
        <f t="shared" ca="1" si="4"/>
        <v>7</v>
      </c>
      <c r="M111" s="16"/>
    </row>
    <row r="112" spans="1:13">
      <c r="A112" s="1" t="b">
        <f ca="1">IF(B112&lt;&gt;"",IF(L112=0,"ЛОЖЬ",IF(ISNUMBER(L112),MAX($A$7:A111)+1)),"")</f>
        <v>0</v>
      </c>
      <c r="B112" s="16">
        <v>100</v>
      </c>
      <c r="C112" s="16">
        <v>211</v>
      </c>
      <c r="D112" s="16" t="s">
        <v>109</v>
      </c>
      <c r="E112" s="12">
        <v>0.30416666666666664</v>
      </c>
      <c r="F112" s="12">
        <v>0.32291666666666669</v>
      </c>
      <c r="G112" s="12">
        <v>0.74305555555555547</v>
      </c>
      <c r="H112" s="5">
        <f t="shared" si="3"/>
        <v>1.8750000000000044E-2</v>
      </c>
      <c r="I112" s="20">
        <v>41634</v>
      </c>
      <c r="J112" s="20">
        <v>41639</v>
      </c>
      <c r="K112" s="1" t="s">
        <v>6</v>
      </c>
      <c r="L112" s="11" t="str">
        <f t="shared" ca="1" si="4"/>
        <v>будет позже</v>
      </c>
      <c r="M112" s="16"/>
    </row>
    <row r="113" spans="1:13">
      <c r="A113" s="1">
        <f ca="1">IF(B113&lt;&gt;"",IF(L113=0,"ЛОЖЬ",IF(ISNUMBER(L113),MAX($A$7:A112)+1)),"")</f>
        <v>44</v>
      </c>
      <c r="B113" s="16">
        <v>101</v>
      </c>
      <c r="C113" s="16">
        <v>263</v>
      </c>
      <c r="D113" s="16" t="s">
        <v>110</v>
      </c>
      <c r="E113" s="12">
        <v>0.17847222222222223</v>
      </c>
      <c r="F113" s="12">
        <v>0.19236111111111112</v>
      </c>
      <c r="G113" s="12">
        <v>0.65972222222222221</v>
      </c>
      <c r="H113" s="5">
        <f t="shared" si="3"/>
        <v>1.3888888888888895E-2</v>
      </c>
      <c r="I113" s="20">
        <v>41423</v>
      </c>
      <c r="J113" s="20">
        <v>41548</v>
      </c>
      <c r="K113" s="14">
        <v>1234567</v>
      </c>
      <c r="L113" s="11">
        <f t="shared" ca="1" si="4"/>
        <v>7</v>
      </c>
      <c r="M113" s="16"/>
    </row>
    <row r="114" spans="1:13">
      <c r="A114" s="1">
        <f ca="1">IF(B114&lt;&gt;"",IF(L114=0,"ЛОЖЬ",IF(ISNUMBER(L114),MAX($A$7:A113)+1)),"")</f>
        <v>45</v>
      </c>
      <c r="B114" s="16">
        <v>102</v>
      </c>
      <c r="C114" s="16">
        <v>233</v>
      </c>
      <c r="D114" s="16" t="s">
        <v>111</v>
      </c>
      <c r="E114" s="12">
        <v>0.10208333333333335</v>
      </c>
      <c r="F114" s="12">
        <v>0.12291666666666667</v>
      </c>
      <c r="G114" s="12">
        <v>0.60069444444444442</v>
      </c>
      <c r="H114" s="5">
        <f t="shared" si="3"/>
        <v>2.0833333333333329E-2</v>
      </c>
      <c r="I114" s="20">
        <v>41440</v>
      </c>
      <c r="J114" s="20">
        <v>41538</v>
      </c>
      <c r="K114" s="14">
        <v>1234567</v>
      </c>
      <c r="L114" s="11">
        <f t="shared" ca="1" si="4"/>
        <v>7</v>
      </c>
      <c r="M114" s="16"/>
    </row>
    <row r="115" spans="1:13">
      <c r="A115" s="1">
        <f ca="1">IF(B115&lt;&gt;"",IF(L115=0,"ЛОЖЬ",IF(ISNUMBER(L115),MAX($A$7:A114)+1)),"")</f>
        <v>46</v>
      </c>
      <c r="B115" s="16">
        <v>103</v>
      </c>
      <c r="C115" s="16">
        <v>235</v>
      </c>
      <c r="D115" s="16" t="s">
        <v>109</v>
      </c>
      <c r="E115" s="12">
        <v>8.5416666666666655E-2</v>
      </c>
      <c r="F115" s="12">
        <v>0.10347222222222223</v>
      </c>
      <c r="G115" s="12">
        <v>0.5625</v>
      </c>
      <c r="H115" s="5">
        <f t="shared" si="3"/>
        <v>1.8055555555555575E-2</v>
      </c>
      <c r="I115" s="20">
        <v>41446</v>
      </c>
      <c r="J115" s="20">
        <v>41524</v>
      </c>
      <c r="K115" s="14">
        <v>1234567</v>
      </c>
      <c r="L115" s="11">
        <f t="shared" ca="1" si="4"/>
        <v>7</v>
      </c>
      <c r="M115" s="16"/>
    </row>
    <row r="116" spans="1:13">
      <c r="A116" s="1" t="b">
        <f ca="1">IF(B116&lt;&gt;"",IF(L116=0,"ЛОЖЬ",IF(ISNUMBER(L116),MAX($A$7:A115)+1)),"")</f>
        <v>0</v>
      </c>
      <c r="B116" s="16">
        <v>104</v>
      </c>
      <c r="C116" s="16">
        <v>207</v>
      </c>
      <c r="D116" s="16" t="s">
        <v>112</v>
      </c>
      <c r="E116" s="12">
        <v>0.90069444444444446</v>
      </c>
      <c r="F116" s="12">
        <v>0.92291666666666661</v>
      </c>
      <c r="G116" s="12">
        <v>0.36041666666666666</v>
      </c>
      <c r="H116" s="5">
        <f t="shared" si="3"/>
        <v>2.2222222222222143E-2</v>
      </c>
      <c r="L116" s="11" t="str">
        <f t="shared" ca="1" si="4"/>
        <v>уже не будет</v>
      </c>
      <c r="M116" s="16"/>
    </row>
    <row r="117" spans="1:13">
      <c r="A117" s="1" t="b">
        <f ca="1">IF(B117&lt;&gt;"",IF(L117=0,"ЛОЖЬ",IF(ISNUMBER(L117),MAX($A$7:A116)+1)),"")</f>
        <v>0</v>
      </c>
      <c r="B117" s="16">
        <v>105</v>
      </c>
      <c r="C117" s="16">
        <v>229</v>
      </c>
      <c r="D117" s="16" t="s">
        <v>112</v>
      </c>
      <c r="E117" s="12">
        <v>0.40138888888888885</v>
      </c>
      <c r="F117" s="12">
        <v>0.42291666666666666</v>
      </c>
      <c r="G117" s="12">
        <v>0.8125</v>
      </c>
      <c r="H117" s="5">
        <f t="shared" si="3"/>
        <v>2.1527777777777812E-2</v>
      </c>
      <c r="L117" s="11" t="str">
        <f t="shared" ca="1" si="4"/>
        <v>уже не будет</v>
      </c>
      <c r="M117" s="16"/>
    </row>
    <row r="118" spans="1:13">
      <c r="A118" s="1">
        <f ca="1">IF(B118&lt;&gt;"",IF(L118=0,"ЛОЖЬ",IF(ISNUMBER(L118),MAX($A$7:A117)+1)),"")</f>
        <v>47</v>
      </c>
      <c r="B118" s="16">
        <v>106</v>
      </c>
      <c r="C118" s="16">
        <v>257</v>
      </c>
      <c r="D118" s="16" t="s">
        <v>111</v>
      </c>
      <c r="E118" s="12">
        <v>0.24444444444444446</v>
      </c>
      <c r="F118" s="12">
        <v>0.26805555555555555</v>
      </c>
      <c r="G118" s="12">
        <v>0.8125</v>
      </c>
      <c r="H118" s="5">
        <f t="shared" si="3"/>
        <v>2.3611111111111083E-2</v>
      </c>
      <c r="I118" s="20">
        <v>41440</v>
      </c>
      <c r="J118" s="20">
        <v>41517</v>
      </c>
      <c r="K118" s="14">
        <v>1234567</v>
      </c>
      <c r="L118" s="11">
        <f t="shared" ca="1" si="4"/>
        <v>7</v>
      </c>
      <c r="M118" s="16"/>
    </row>
    <row r="119" spans="1:13">
      <c r="A119" s="1">
        <f ca="1">IF(B119&lt;&gt;"",IF(L119=0,"ЛОЖЬ",IF(ISNUMBER(L119),MAX($A$7:A118)+1)),"")</f>
        <v>48</v>
      </c>
      <c r="B119" s="16">
        <v>107</v>
      </c>
      <c r="C119" s="16" t="s">
        <v>113</v>
      </c>
      <c r="D119" s="16" t="s">
        <v>111</v>
      </c>
      <c r="E119" s="12">
        <v>0.13263888888888889</v>
      </c>
      <c r="F119" s="12">
        <v>0.14722222222222223</v>
      </c>
      <c r="G119" s="12">
        <v>0.64236111111111105</v>
      </c>
      <c r="H119" s="5">
        <f t="shared" si="3"/>
        <v>1.4583333333333337E-2</v>
      </c>
      <c r="I119" s="20">
        <v>41275</v>
      </c>
      <c r="J119" s="20">
        <v>41639</v>
      </c>
      <c r="K119" s="14">
        <v>1234567</v>
      </c>
      <c r="L119" s="11">
        <f t="shared" ca="1" si="4"/>
        <v>7</v>
      </c>
      <c r="M119" s="16"/>
    </row>
    <row r="120" spans="1:13">
      <c r="A120" s="1" t="b">
        <f ca="1">IF(B120&lt;&gt;"",IF(L120=0,"ЛОЖЬ",IF(ISNUMBER(L120),MAX($A$7:A119)+1)),"")</f>
        <v>0</v>
      </c>
      <c r="B120" s="16">
        <v>108</v>
      </c>
      <c r="C120" s="16">
        <v>239</v>
      </c>
      <c r="D120" s="16" t="s">
        <v>114</v>
      </c>
      <c r="E120" s="12">
        <v>1.5277777777777777E-2</v>
      </c>
      <c r="F120" s="12">
        <v>2.9166666666666664E-2</v>
      </c>
      <c r="G120" s="12">
        <v>0.47569444444444442</v>
      </c>
      <c r="H120" s="5">
        <f t="shared" si="3"/>
        <v>1.3888888888888886E-2</v>
      </c>
      <c r="L120" s="11" t="str">
        <f t="shared" ca="1" si="4"/>
        <v>уже не будет</v>
      </c>
      <c r="M120" s="16"/>
    </row>
    <row r="121" spans="1:13">
      <c r="A121" s="1" t="b">
        <f ca="1">IF(B121&lt;&gt;"",IF(L121=0,"ЛОЖЬ",IF(ISNUMBER(L121),MAX($A$7:A120)+1)),"")</f>
        <v>0</v>
      </c>
      <c r="B121" s="16">
        <v>109</v>
      </c>
      <c r="C121" s="16">
        <v>328</v>
      </c>
      <c r="D121" s="16" t="s">
        <v>115</v>
      </c>
      <c r="E121" s="12">
        <v>0.65416666666666667</v>
      </c>
      <c r="F121" s="12">
        <v>0.65416666666666667</v>
      </c>
      <c r="G121" s="12">
        <v>0.65416666666666667</v>
      </c>
      <c r="H121" s="5">
        <f t="shared" si="3"/>
        <v>0</v>
      </c>
      <c r="L121" s="11" t="str">
        <f t="shared" ca="1" si="4"/>
        <v>уже не будет</v>
      </c>
      <c r="M121" s="16"/>
    </row>
    <row r="122" spans="1:13">
      <c r="A122" s="1" t="b">
        <f ca="1">IF(B122&lt;&gt;"",IF(L122=0,"ЛОЖЬ",IF(ISNUMBER(L122),MAX($A$7:A121)+1)),"")</f>
        <v>0</v>
      </c>
      <c r="B122" s="16">
        <v>110</v>
      </c>
      <c r="C122" s="16" t="s">
        <v>116</v>
      </c>
      <c r="D122" s="16" t="s">
        <v>117</v>
      </c>
      <c r="E122" s="12">
        <v>0.4375</v>
      </c>
      <c r="F122" s="12">
        <v>0.45347222222222222</v>
      </c>
      <c r="G122" s="12">
        <v>9.7222222222222224E-2</v>
      </c>
      <c r="H122" s="5">
        <f t="shared" si="3"/>
        <v>1.5972222222222221E-2</v>
      </c>
      <c r="L122" s="11" t="str">
        <f t="shared" ca="1" si="4"/>
        <v>уже не будет</v>
      </c>
      <c r="M122" s="16"/>
    </row>
    <row r="123" spans="1:13">
      <c r="A123" s="1" t="b">
        <f ca="1">IF(B123&lt;&gt;"",IF(L123=0,"ЛОЖЬ",IF(ISNUMBER(L123),MAX($A$7:A122)+1)),"")</f>
        <v>0</v>
      </c>
      <c r="B123" s="16">
        <v>111</v>
      </c>
      <c r="C123" s="16" t="s">
        <v>116</v>
      </c>
      <c r="D123" s="16" t="s">
        <v>117</v>
      </c>
      <c r="E123" s="12">
        <v>0.4375</v>
      </c>
      <c r="F123" s="12">
        <v>0.45347222222222222</v>
      </c>
      <c r="G123" s="12">
        <v>9.7222222222222224E-2</v>
      </c>
      <c r="H123" s="5">
        <f t="shared" si="3"/>
        <v>1.5972222222222221E-2</v>
      </c>
      <c r="L123" s="11" t="str">
        <f t="shared" ca="1" si="4"/>
        <v>уже не будет</v>
      </c>
      <c r="M123" s="16"/>
    </row>
    <row r="124" spans="1:13">
      <c r="A124" s="1">
        <f ca="1">IF(B124&lt;&gt;"",IF(L124=0,"ЛОЖЬ",IF(ISNUMBER(L124),MAX($A$7:A123)+1)),"")</f>
        <v>49</v>
      </c>
      <c r="B124" s="16">
        <v>112</v>
      </c>
      <c r="C124" s="16" t="s">
        <v>118</v>
      </c>
      <c r="D124" s="16" t="s">
        <v>119</v>
      </c>
      <c r="E124" s="12">
        <v>0.23124999999999998</v>
      </c>
      <c r="F124" s="12">
        <v>0.23124999999999998</v>
      </c>
      <c r="G124" s="12">
        <v>0.23124999999999998</v>
      </c>
      <c r="H124" s="5">
        <f t="shared" si="3"/>
        <v>0</v>
      </c>
      <c r="I124" s="20">
        <v>41426</v>
      </c>
      <c r="J124" s="20">
        <v>41533</v>
      </c>
      <c r="K124" s="14">
        <v>1234567</v>
      </c>
      <c r="L124" s="11">
        <f t="shared" ca="1" si="4"/>
        <v>7</v>
      </c>
      <c r="M124" s="16"/>
    </row>
    <row r="125" spans="1:13">
      <c r="A125" s="1">
        <f ca="1">IF(B125&lt;&gt;"",IF(L125=0,"ЛОЖЬ",IF(ISNUMBER(L125),MAX($A$7:A124)+1)),"")</f>
        <v>50</v>
      </c>
      <c r="B125" s="16">
        <v>113</v>
      </c>
      <c r="C125" s="16" t="s">
        <v>245</v>
      </c>
      <c r="D125" s="16" t="s">
        <v>119</v>
      </c>
      <c r="E125" s="12">
        <v>0.50763888888888886</v>
      </c>
      <c r="F125" s="12">
        <v>0.50763888888888886</v>
      </c>
      <c r="G125" s="12">
        <v>0.50763888888888886</v>
      </c>
      <c r="H125" s="5">
        <f t="shared" si="3"/>
        <v>0</v>
      </c>
      <c r="I125" s="20">
        <v>41275</v>
      </c>
      <c r="J125" s="20">
        <v>41639</v>
      </c>
      <c r="K125" s="14">
        <v>1234567</v>
      </c>
      <c r="L125" s="11">
        <f t="shared" ca="1" si="4"/>
        <v>7</v>
      </c>
      <c r="M125" s="16"/>
    </row>
    <row r="126" spans="1:13">
      <c r="A126" s="1" t="b">
        <f ca="1">IF(B126&lt;&gt;"",IF(L126=0,"ЛОЖЬ",IF(ISNUMBER(L126),MAX($A$7:A125)+1)),"")</f>
        <v>0</v>
      </c>
      <c r="B126" s="16">
        <v>114</v>
      </c>
      <c r="C126" s="16" t="s">
        <v>120</v>
      </c>
      <c r="D126" s="16" t="s">
        <v>121</v>
      </c>
      <c r="E126" s="12">
        <v>0.4375</v>
      </c>
      <c r="F126" s="12">
        <v>0.45347222222222222</v>
      </c>
      <c r="G126" s="12">
        <v>0.51180555555555551</v>
      </c>
      <c r="H126" s="5">
        <f t="shared" si="3"/>
        <v>1.5972222222222221E-2</v>
      </c>
      <c r="L126" s="11" t="str">
        <f t="shared" ca="1" si="4"/>
        <v>уже не будет</v>
      </c>
      <c r="M126" s="16"/>
    </row>
    <row r="127" spans="1:13">
      <c r="A127" s="1" t="b">
        <f ca="1">IF(B127&lt;&gt;"",IF(L127=0,"ЛОЖЬ",IF(ISNUMBER(L127),MAX($A$7:A126)+1)),"")</f>
        <v>0</v>
      </c>
      <c r="B127" s="16">
        <v>115</v>
      </c>
      <c r="C127" s="16" t="s">
        <v>120</v>
      </c>
      <c r="D127" s="16" t="s">
        <v>121</v>
      </c>
      <c r="E127" s="12">
        <v>0.4375</v>
      </c>
      <c r="F127" s="12">
        <v>0.45347222222222222</v>
      </c>
      <c r="G127" s="12">
        <v>0.51180555555555551</v>
      </c>
      <c r="H127" s="5">
        <f t="shared" si="3"/>
        <v>1.5972222222222221E-2</v>
      </c>
      <c r="L127" s="11" t="str">
        <f t="shared" ca="1" si="4"/>
        <v>уже не будет</v>
      </c>
      <c r="M127" s="16"/>
    </row>
    <row r="128" spans="1:13">
      <c r="A128" s="1" t="b">
        <f ca="1">IF(B128&lt;&gt;"",IF(L128=0,"ЛОЖЬ",IF(ISNUMBER(L128),MAX($A$7:A127)+1)),"")</f>
        <v>0</v>
      </c>
      <c r="B128" s="16">
        <v>116</v>
      </c>
      <c r="C128" s="16">
        <v>372</v>
      </c>
      <c r="D128" s="16" t="s">
        <v>122</v>
      </c>
      <c r="E128" s="12">
        <v>0.4375</v>
      </c>
      <c r="F128" s="12">
        <v>0.45347222222222222</v>
      </c>
      <c r="G128" s="12">
        <v>0.48680555555555555</v>
      </c>
      <c r="H128" s="5">
        <f t="shared" si="3"/>
        <v>1.5972222222222221E-2</v>
      </c>
      <c r="L128" s="11" t="str">
        <f t="shared" ca="1" si="4"/>
        <v>уже не будет</v>
      </c>
      <c r="M128" s="16"/>
    </row>
    <row r="129" spans="1:13">
      <c r="A129" s="1" t="b">
        <f ca="1">IF(B129&lt;&gt;"",IF(L129=0,"ЛОЖЬ",IF(ISNUMBER(L129),MAX($A$7:A128)+1)),"")</f>
        <v>0</v>
      </c>
      <c r="B129" s="16">
        <v>117</v>
      </c>
      <c r="C129" s="16">
        <v>488</v>
      </c>
      <c r="D129" s="16" t="s">
        <v>123</v>
      </c>
      <c r="E129" s="12">
        <v>0.4375</v>
      </c>
      <c r="F129" s="12">
        <v>0.45347222222222222</v>
      </c>
      <c r="G129" s="12">
        <v>0.73263888888888884</v>
      </c>
      <c r="H129" s="5">
        <f t="shared" si="3"/>
        <v>1.5972222222222221E-2</v>
      </c>
      <c r="L129" s="11" t="str">
        <f t="shared" ca="1" si="4"/>
        <v>уже не будет</v>
      </c>
      <c r="M129" s="16"/>
    </row>
    <row r="130" spans="1:13">
      <c r="A130" s="1" t="b">
        <f ca="1">IF(B130&lt;&gt;"",IF(L130=0,"ЛОЖЬ",IF(ISNUMBER(L130),MAX($A$7:A129)+1)),"")</f>
        <v>0</v>
      </c>
      <c r="B130" s="16">
        <v>118</v>
      </c>
      <c r="C130" s="16">
        <v>53</v>
      </c>
      <c r="D130" s="16" t="s">
        <v>124</v>
      </c>
      <c r="E130" s="12">
        <v>0.22430555555555556</v>
      </c>
      <c r="F130" s="12">
        <v>0.23819444444444446</v>
      </c>
      <c r="G130" s="12">
        <v>0.65277777777777779</v>
      </c>
      <c r="H130" s="5">
        <f t="shared" si="3"/>
        <v>1.3888888888888895E-2</v>
      </c>
      <c r="L130" s="11" t="str">
        <f t="shared" ca="1" si="4"/>
        <v>уже не будет</v>
      </c>
      <c r="M130" s="16"/>
    </row>
    <row r="131" spans="1:13">
      <c r="A131" s="1" t="b">
        <f ca="1">IF(B131&lt;&gt;"",IF(L131=0,"ЛОЖЬ",IF(ISNUMBER(L131),MAX($A$7:A130)+1)),"")</f>
        <v>0</v>
      </c>
      <c r="B131" s="16">
        <v>119</v>
      </c>
      <c r="C131" s="16" t="s">
        <v>125</v>
      </c>
      <c r="D131" s="16" t="s">
        <v>126</v>
      </c>
      <c r="E131" s="12">
        <v>6.8749999999999992E-2</v>
      </c>
      <c r="F131" s="12">
        <v>8.5416666666666655E-2</v>
      </c>
      <c r="G131" s="12">
        <v>0.67499999999999993</v>
      </c>
      <c r="H131" s="5">
        <f t="shared" si="3"/>
        <v>1.6666666666666663E-2</v>
      </c>
      <c r="L131" s="11" t="str">
        <f t="shared" ca="1" si="4"/>
        <v>уже не будет</v>
      </c>
      <c r="M131" s="16"/>
    </row>
    <row r="132" spans="1:13">
      <c r="A132" s="1" t="b">
        <f ca="1">IF(B132&lt;&gt;"",IF(L132=0,"ЛОЖЬ",IF(ISNUMBER(L132),MAX($A$7:A131)+1)),"")</f>
        <v>0</v>
      </c>
      <c r="B132" s="16">
        <v>120</v>
      </c>
      <c r="C132" s="16">
        <v>252</v>
      </c>
      <c r="D132" s="16" t="s">
        <v>127</v>
      </c>
      <c r="E132" s="12">
        <v>0.90486111111111101</v>
      </c>
      <c r="F132" s="12">
        <v>0.91875000000000007</v>
      </c>
      <c r="G132" s="12">
        <v>0.51041666666666663</v>
      </c>
      <c r="H132" s="5">
        <f t="shared" si="3"/>
        <v>1.3888888888889062E-2</v>
      </c>
      <c r="L132" s="11" t="str">
        <f t="shared" ca="1" si="4"/>
        <v>уже не будет</v>
      </c>
      <c r="M132" s="16"/>
    </row>
    <row r="133" spans="1:13">
      <c r="A133" s="1" t="b">
        <f ca="1">IF(B133&lt;&gt;"",IF(L133=0,"ЛОЖЬ",IF(ISNUMBER(L133),MAX($A$7:A132)+1)),"")</f>
        <v>0</v>
      </c>
      <c r="B133" s="16">
        <v>121</v>
      </c>
      <c r="C133" s="16">
        <v>203</v>
      </c>
      <c r="D133" s="16" t="s">
        <v>128</v>
      </c>
      <c r="E133" s="12">
        <v>0.94236111111111109</v>
      </c>
      <c r="F133" s="12">
        <v>0.96319444444444446</v>
      </c>
      <c r="G133" s="12">
        <v>0.39444444444444443</v>
      </c>
      <c r="H133" s="5">
        <f t="shared" si="3"/>
        <v>2.083333333333337E-2</v>
      </c>
      <c r="L133" s="11" t="str">
        <f t="shared" ca="1" si="4"/>
        <v>уже не будет</v>
      </c>
      <c r="M133" s="16"/>
    </row>
    <row r="134" spans="1:13">
      <c r="A134" s="1" t="b">
        <f ca="1">IF(B134&lt;&gt;"",IF(L134=0,"ЛОЖЬ",IF(ISNUMBER(L134),MAX($A$7:A133)+1)),"")</f>
        <v>0</v>
      </c>
      <c r="B134" s="16">
        <v>122</v>
      </c>
      <c r="C134" s="16">
        <v>271</v>
      </c>
      <c r="D134" s="16" t="s">
        <v>128</v>
      </c>
      <c r="E134" s="12">
        <v>0.94236111111111109</v>
      </c>
      <c r="F134" s="12">
        <v>0.96319444444444446</v>
      </c>
      <c r="G134" s="12">
        <v>0.39444444444444443</v>
      </c>
      <c r="H134" s="5">
        <f t="shared" si="3"/>
        <v>2.083333333333337E-2</v>
      </c>
      <c r="L134" s="11" t="str">
        <f t="shared" ca="1" si="4"/>
        <v>уже не будет</v>
      </c>
      <c r="M134" s="16"/>
    </row>
    <row r="135" spans="1:13">
      <c r="A135" s="1" t="b">
        <f ca="1">IF(B135&lt;&gt;"",IF(L135=0,"ЛОЖЬ",IF(ISNUMBER(L135),MAX($A$7:A134)+1)),"")</f>
        <v>0</v>
      </c>
      <c r="B135" s="16">
        <v>123</v>
      </c>
      <c r="C135" s="16">
        <v>143</v>
      </c>
      <c r="D135" s="16" t="s">
        <v>129</v>
      </c>
      <c r="E135" s="12">
        <v>0.51180555555555551</v>
      </c>
      <c r="F135" s="12">
        <v>0.53333333333333333</v>
      </c>
      <c r="G135" s="12">
        <v>0.99652777777777779</v>
      </c>
      <c r="H135" s="5">
        <f t="shared" si="3"/>
        <v>2.1527777777777812E-2</v>
      </c>
      <c r="L135" s="11" t="str">
        <f t="shared" ca="1" si="4"/>
        <v>уже не будет</v>
      </c>
      <c r="M135" s="16"/>
    </row>
    <row r="136" spans="1:13">
      <c r="A136" s="1" t="b">
        <f ca="1">IF(B136&lt;&gt;"",IF(L136=0,"ЛОЖЬ",IF(ISNUMBER(L136),MAX($A$7:A135)+1)),"")</f>
        <v>0</v>
      </c>
      <c r="B136" s="16">
        <v>124</v>
      </c>
      <c r="C136" s="16">
        <v>269</v>
      </c>
      <c r="D136" s="16" t="s">
        <v>130</v>
      </c>
      <c r="E136" s="12">
        <v>0.21319444444444444</v>
      </c>
      <c r="F136" s="12">
        <v>0.23402777777777781</v>
      </c>
      <c r="G136" s="12">
        <v>0.78472222222222221</v>
      </c>
      <c r="H136" s="5">
        <f t="shared" si="3"/>
        <v>2.083333333333337E-2</v>
      </c>
      <c r="L136" s="11" t="str">
        <f t="shared" ca="1" si="4"/>
        <v>уже не будет</v>
      </c>
      <c r="M136" s="17"/>
    </row>
    <row r="137" spans="1:13">
      <c r="A137" s="1">
        <f ca="1">IF(B137&lt;&gt;"",IF(L137=0,"ЛОЖЬ",IF(ISNUMBER(L137),MAX($A$7:A136)+1)),"")</f>
        <v>51</v>
      </c>
      <c r="B137" s="16">
        <v>125</v>
      </c>
      <c r="C137" s="16">
        <v>269</v>
      </c>
      <c r="D137" s="16" t="s">
        <v>130</v>
      </c>
      <c r="E137" s="12">
        <v>0.21319444444444444</v>
      </c>
      <c r="F137" s="12">
        <v>0.23402777777777781</v>
      </c>
      <c r="G137" s="12">
        <v>0.78472222222222221</v>
      </c>
      <c r="H137" s="5">
        <f t="shared" si="3"/>
        <v>2.083333333333337E-2</v>
      </c>
      <c r="I137" s="20">
        <v>41445</v>
      </c>
      <c r="J137" s="20">
        <v>41488</v>
      </c>
      <c r="K137" s="14" t="s">
        <v>260</v>
      </c>
      <c r="L137" s="11">
        <f t="shared" ca="1" si="4"/>
        <v>7</v>
      </c>
      <c r="M137" s="16"/>
    </row>
    <row r="138" spans="1:13">
      <c r="A138" s="1" t="b">
        <f ca="1">IF(B138&lt;&gt;"",IF(L138=0,"ЛОЖЬ",IF(ISNUMBER(L138),MAX($A$7:A137)+1)),"")</f>
        <v>0</v>
      </c>
      <c r="B138" s="16">
        <v>126</v>
      </c>
      <c r="C138" s="16" t="s">
        <v>131</v>
      </c>
      <c r="D138" s="16" t="s">
        <v>130</v>
      </c>
      <c r="E138" s="12">
        <v>0.6166666666666667</v>
      </c>
      <c r="F138" s="12">
        <v>0.63402777777777775</v>
      </c>
      <c r="G138" s="12">
        <v>0.11458333333333333</v>
      </c>
      <c r="H138" s="5">
        <f t="shared" si="3"/>
        <v>1.7361111111111049E-2</v>
      </c>
      <c r="I138" s="20">
        <v>41553</v>
      </c>
      <c r="J138" s="20">
        <v>41630</v>
      </c>
      <c r="K138" s="1" t="s">
        <v>6</v>
      </c>
      <c r="L138" s="11" t="str">
        <f t="shared" ca="1" si="4"/>
        <v>будет позже</v>
      </c>
      <c r="M138" s="16"/>
    </row>
    <row r="139" spans="1:13">
      <c r="A139" s="1" t="b">
        <f ca="1">IF(B139&lt;&gt;"",IF(L139=0,"ЛОЖЬ",IF(ISNUMBER(L139),MAX($A$7:A138)+1)),"")</f>
        <v>0</v>
      </c>
      <c r="B139" s="16">
        <v>127</v>
      </c>
      <c r="C139" s="16">
        <v>269</v>
      </c>
      <c r="D139" s="16" t="s">
        <v>130</v>
      </c>
      <c r="E139" s="12">
        <v>0.21319444444444444</v>
      </c>
      <c r="F139" s="12">
        <v>0.23402777777777781</v>
      </c>
      <c r="G139" s="12">
        <v>0.78472222222222221</v>
      </c>
      <c r="H139" s="5">
        <f t="shared" si="3"/>
        <v>2.083333333333337E-2</v>
      </c>
      <c r="I139" s="20">
        <v>41489</v>
      </c>
      <c r="J139" s="20">
        <v>41527</v>
      </c>
      <c r="K139" s="14">
        <v>1234567</v>
      </c>
      <c r="L139" s="11" t="str">
        <f t="shared" ca="1" si="4"/>
        <v>будет позже</v>
      </c>
      <c r="M139" s="16"/>
    </row>
    <row r="140" spans="1:13">
      <c r="A140" s="1">
        <f ca="1">IF(B140&lt;&gt;"",IF(L140=0,"ЛОЖЬ",IF(ISNUMBER(L140),MAX($A$7:A139)+1)),"")</f>
        <v>52</v>
      </c>
      <c r="B140" s="16">
        <v>128</v>
      </c>
      <c r="C140" s="16" t="s">
        <v>131</v>
      </c>
      <c r="D140" s="16" t="s">
        <v>130</v>
      </c>
      <c r="E140" s="12">
        <v>0.6166666666666667</v>
      </c>
      <c r="F140" s="12">
        <v>0.63402777777777775</v>
      </c>
      <c r="G140" s="12">
        <v>0.11458333333333333</v>
      </c>
      <c r="H140" s="5">
        <f t="shared" si="3"/>
        <v>1.7361111111111049E-2</v>
      </c>
      <c r="I140" s="20">
        <v>41437</v>
      </c>
      <c r="J140" s="20">
        <v>41514</v>
      </c>
      <c r="K140" s="14">
        <v>1234567</v>
      </c>
      <c r="L140" s="11">
        <f t="shared" ca="1" si="4"/>
        <v>7</v>
      </c>
      <c r="M140" s="16"/>
    </row>
    <row r="141" spans="1:13">
      <c r="A141" s="1">
        <f ca="1">IF(B141&lt;&gt;"",IF(L141=0,"ЛОЖЬ",IF(ISNUMBER(L141),MAX($A$7:A140)+1)),"")</f>
        <v>53</v>
      </c>
      <c r="B141" s="16">
        <v>129</v>
      </c>
      <c r="C141" s="16">
        <v>275</v>
      </c>
      <c r="D141" s="16" t="s">
        <v>132</v>
      </c>
      <c r="E141" s="12">
        <v>0.93333333333333324</v>
      </c>
      <c r="F141" s="12">
        <v>0.94930555555555562</v>
      </c>
      <c r="G141" s="12">
        <v>0.39583333333333331</v>
      </c>
      <c r="H141" s="5">
        <f t="shared" si="3"/>
        <v>1.5972222222222388E-2</v>
      </c>
      <c r="I141" s="20">
        <v>41424</v>
      </c>
      <c r="J141" s="20">
        <v>41521</v>
      </c>
      <c r="K141" s="14">
        <v>1234567</v>
      </c>
      <c r="L141" s="11">
        <f t="shared" ca="1" si="4"/>
        <v>7</v>
      </c>
      <c r="M141" s="16"/>
    </row>
    <row r="142" spans="1:13">
      <c r="A142" s="1" t="b">
        <f ca="1">IF(B142&lt;&gt;"",IF(L142=0,"ЛОЖЬ",IF(ISNUMBER(L142),MAX($A$7:A141)+1)),"")</f>
        <v>0</v>
      </c>
      <c r="B142" s="16">
        <v>130</v>
      </c>
      <c r="C142" s="16">
        <v>143</v>
      </c>
      <c r="D142" s="16" t="s">
        <v>133</v>
      </c>
      <c r="E142" s="12">
        <v>0.51180555555555551</v>
      </c>
      <c r="F142" s="12">
        <v>0.51180555555555551</v>
      </c>
      <c r="G142" s="12">
        <v>0.51180555555555551</v>
      </c>
      <c r="H142" s="5">
        <f t="shared" ref="H142:H208" si="5">F142-E142+(F142&lt;E142)</f>
        <v>0</v>
      </c>
      <c r="L142" s="11" t="str">
        <f t="shared" ca="1" si="4"/>
        <v>уже не будет</v>
      </c>
      <c r="M142" s="16"/>
    </row>
    <row r="143" spans="1:13">
      <c r="A143" s="1" t="b">
        <f ca="1">IF(B143&lt;&gt;"",IF(L143=0,"ЛОЖЬ",IF(ISNUMBER(L143),MAX($A$7:A142)+1)),"")</f>
        <v>0</v>
      </c>
      <c r="B143" s="16">
        <v>131</v>
      </c>
      <c r="C143" s="16" t="s">
        <v>134</v>
      </c>
      <c r="D143" s="16" t="s">
        <v>135</v>
      </c>
      <c r="E143" s="12">
        <v>0.51180555555555551</v>
      </c>
      <c r="F143" s="12">
        <v>0.53263888888888888</v>
      </c>
      <c r="G143" s="12">
        <v>4.1666666666666664E-2</v>
      </c>
      <c r="H143" s="5">
        <f t="shared" si="5"/>
        <v>2.083333333333337E-2</v>
      </c>
      <c r="L143" s="11" t="str">
        <f t="shared" ca="1" si="4"/>
        <v>уже не будет</v>
      </c>
      <c r="M143" s="17"/>
    </row>
    <row r="144" spans="1:13">
      <c r="A144" s="1" t="b">
        <f ca="1">IF(B144&lt;&gt;"",IF(L144=0,"ЛОЖЬ",IF(ISNUMBER(L144),MAX($A$7:A143)+1)),"")</f>
        <v>0</v>
      </c>
      <c r="B144" s="16">
        <v>132</v>
      </c>
      <c r="C144" s="16" t="s">
        <v>134</v>
      </c>
      <c r="D144" s="16" t="s">
        <v>135</v>
      </c>
      <c r="E144" s="12">
        <v>0.51180555555555551</v>
      </c>
      <c r="F144" s="12">
        <v>0.53263888888888888</v>
      </c>
      <c r="G144" s="12">
        <v>4.1666666666666664E-2</v>
      </c>
      <c r="H144" s="5">
        <f t="shared" si="5"/>
        <v>2.083333333333337E-2</v>
      </c>
      <c r="L144" s="11" t="str">
        <f t="shared" ca="1" si="4"/>
        <v>уже не будет</v>
      </c>
      <c r="M144" s="16"/>
    </row>
    <row r="145" spans="1:13">
      <c r="A145" s="1" t="b">
        <f ca="1">IF(B145&lt;&gt;"",IF(L145=0,"ЛОЖЬ",IF(ISNUMBER(L145),MAX($A$7:A144)+1)),"")</f>
        <v>0</v>
      </c>
      <c r="B145" s="16">
        <v>133</v>
      </c>
      <c r="C145" s="16" t="s">
        <v>134</v>
      </c>
      <c r="D145" s="16" t="s">
        <v>135</v>
      </c>
      <c r="E145" s="12">
        <v>0.51180555555555551</v>
      </c>
      <c r="F145" s="12">
        <v>0.53263888888888888</v>
      </c>
      <c r="G145" s="12">
        <v>4.1666666666666664E-2</v>
      </c>
      <c r="H145" s="5">
        <f t="shared" si="5"/>
        <v>2.083333333333337E-2</v>
      </c>
      <c r="L145" s="11" t="str">
        <f t="shared" ca="1" si="4"/>
        <v>уже не будет</v>
      </c>
      <c r="M145" s="16"/>
    </row>
    <row r="146" spans="1:13">
      <c r="A146" s="1">
        <f ca="1">IF(B146&lt;&gt;"",IF(L146=0,"ЛОЖЬ",IF(ISNUMBER(L146),MAX($A$7:A145)+1)),"")</f>
        <v>54</v>
      </c>
      <c r="B146" s="16">
        <v>134</v>
      </c>
      <c r="C146" s="16" t="s">
        <v>136</v>
      </c>
      <c r="D146" s="16" t="s">
        <v>137</v>
      </c>
      <c r="E146" s="12">
        <v>0.94027777777777777</v>
      </c>
      <c r="F146" s="12">
        <v>0.95416666666666661</v>
      </c>
      <c r="G146" s="12">
        <v>0.67222222222222217</v>
      </c>
      <c r="H146" s="5">
        <f t="shared" si="5"/>
        <v>1.388888888888884E-2</v>
      </c>
      <c r="I146" s="20">
        <v>41426</v>
      </c>
      <c r="J146" s="20">
        <v>41548</v>
      </c>
      <c r="K146" s="14">
        <v>1234567</v>
      </c>
      <c r="L146" s="11">
        <f t="shared" ca="1" si="4"/>
        <v>7</v>
      </c>
      <c r="M146" s="16"/>
    </row>
    <row r="147" spans="1:13">
      <c r="A147" s="1">
        <f ca="1">IF(B147&lt;&gt;"",IF(L147=0,"ЛОЖЬ",IF(ISNUMBER(L147),MAX($A$7:A146)+1)),"")</f>
        <v>55</v>
      </c>
      <c r="B147" s="16">
        <v>135</v>
      </c>
      <c r="C147" s="16" t="s">
        <v>243</v>
      </c>
      <c r="D147" s="16" t="s">
        <v>138</v>
      </c>
      <c r="E147" s="12">
        <v>1.6666666666666666E-2</v>
      </c>
      <c r="F147" s="12">
        <v>3.7499999999999999E-2</v>
      </c>
      <c r="G147" s="12">
        <v>0.58819444444444446</v>
      </c>
      <c r="H147" s="5">
        <f t="shared" si="5"/>
        <v>2.0833333333333332E-2</v>
      </c>
      <c r="I147" s="20">
        <v>41421</v>
      </c>
      <c r="J147" s="20">
        <v>41549</v>
      </c>
      <c r="K147" s="14">
        <v>1234567</v>
      </c>
      <c r="L147" s="11">
        <f t="shared" ca="1" si="4"/>
        <v>7</v>
      </c>
      <c r="M147" s="16"/>
    </row>
    <row r="148" spans="1:13">
      <c r="A148" s="1" t="b">
        <f ca="1">IF(B148&lt;&gt;"",IF(L148=0,"ЛОЖЬ",IF(ISNUMBER(L148),MAX($A$7:A147)+1)),"")</f>
        <v>0</v>
      </c>
      <c r="B148" s="16">
        <v>136</v>
      </c>
      <c r="C148" s="16" t="s">
        <v>139</v>
      </c>
      <c r="D148" s="16" t="s">
        <v>138</v>
      </c>
      <c r="E148" s="12">
        <v>0.75</v>
      </c>
      <c r="F148" s="12">
        <v>0.77083333333333337</v>
      </c>
      <c r="G148" s="12">
        <v>0.29722222222222222</v>
      </c>
      <c r="H148" s="5">
        <f t="shared" si="5"/>
        <v>2.083333333333337E-2</v>
      </c>
      <c r="I148" s="20">
        <v>41455</v>
      </c>
      <c r="J148" s="20">
        <v>41520</v>
      </c>
      <c r="K148" s="14">
        <v>1234567</v>
      </c>
      <c r="L148" s="11" t="str">
        <f t="shared" ref="L148:L211" ca="1" si="6">IF($I148&lt;=$L$7,IF($J148&gt;=$L$7,--IF($K148="непарні",ISODD(DAY($L$7)),IF($K148="парні",ISEVEN(DAY($L$7)),SEARCH(WEEKDAY($L$7,2),$K148))*1),"уже не будет"),"будет позже")</f>
        <v>будет позже</v>
      </c>
      <c r="M148" s="16"/>
    </row>
    <row r="149" spans="1:13">
      <c r="A149" s="1">
        <f ca="1">IF(B149&lt;&gt;"",IF(L149=0,"ЛОЖЬ",IF(ISNUMBER(L149),MAX($A$7:A148)+1)),"")</f>
        <v>56</v>
      </c>
      <c r="B149" s="16">
        <v>137</v>
      </c>
      <c r="C149" s="16" t="s">
        <v>250</v>
      </c>
      <c r="D149" s="16" t="s">
        <v>138</v>
      </c>
      <c r="E149" s="12">
        <v>0.92152777777777783</v>
      </c>
      <c r="F149" s="12">
        <v>0.94374999999999998</v>
      </c>
      <c r="G149" s="12">
        <v>0.46458333333333335</v>
      </c>
      <c r="H149" s="5">
        <f t="shared" si="5"/>
        <v>2.2222222222222143E-2</v>
      </c>
      <c r="I149" s="20">
        <v>41275</v>
      </c>
      <c r="J149" s="20">
        <v>41639</v>
      </c>
      <c r="K149" s="14">
        <v>1234567</v>
      </c>
      <c r="L149" s="11">
        <f t="shared" ca="1" si="6"/>
        <v>7</v>
      </c>
      <c r="M149" s="16"/>
    </row>
    <row r="150" spans="1:13">
      <c r="A150" s="1" t="b">
        <f ca="1">IF(B150&lt;&gt;"",IF(L150=0,"ЛОЖЬ",IF(ISNUMBER(L150),MAX($A$7:A149)+1)),"")</f>
        <v>0</v>
      </c>
      <c r="B150" s="16">
        <v>138</v>
      </c>
      <c r="C150" s="16" t="s">
        <v>140</v>
      </c>
      <c r="D150" s="16" t="s">
        <v>141</v>
      </c>
      <c r="E150" s="12">
        <v>0.15763888888888888</v>
      </c>
      <c r="F150" s="12">
        <v>0.17361111111111113</v>
      </c>
      <c r="G150" s="12">
        <v>0.76736111111111116</v>
      </c>
      <c r="H150" s="5">
        <f t="shared" si="5"/>
        <v>1.5972222222222249E-2</v>
      </c>
      <c r="L150" s="11" t="str">
        <f t="shared" ca="1" si="6"/>
        <v>уже не будет</v>
      </c>
      <c r="M150" s="16"/>
    </row>
    <row r="151" spans="1:13">
      <c r="A151" s="1" t="b">
        <f ca="1">IF(B151&lt;&gt;"",IF(L151=0,"ЛОЖЬ",IF(ISNUMBER(L151),MAX($A$7:A150)+1)),"")</f>
        <v>0</v>
      </c>
      <c r="B151" s="16">
        <v>139</v>
      </c>
      <c r="C151" s="16" t="s">
        <v>142</v>
      </c>
      <c r="D151" s="16" t="s">
        <v>141</v>
      </c>
      <c r="E151" s="12">
        <v>0.6</v>
      </c>
      <c r="F151" s="12">
        <v>0.61388888888888882</v>
      </c>
      <c r="G151" s="12">
        <v>0.1875</v>
      </c>
      <c r="H151" s="5">
        <f t="shared" si="5"/>
        <v>1.388888888888884E-2</v>
      </c>
      <c r="L151" s="11" t="str">
        <f t="shared" ca="1" si="6"/>
        <v>уже не будет</v>
      </c>
      <c r="M151" s="16"/>
    </row>
    <row r="152" spans="1:13">
      <c r="A152" s="1" t="b">
        <f ca="1">IF(B152&lt;&gt;"",IF(L152=0,"ЛОЖЬ",IF(ISNUMBER(L152),MAX($A$7:A151)+1)),"")</f>
        <v>0</v>
      </c>
      <c r="B152" s="16">
        <v>140</v>
      </c>
      <c r="C152" s="16" t="s">
        <v>143</v>
      </c>
      <c r="D152" s="16" t="s">
        <v>144</v>
      </c>
      <c r="E152" s="12">
        <v>0.23472222222222219</v>
      </c>
      <c r="F152" s="12">
        <v>0.25555555555555559</v>
      </c>
      <c r="G152" s="12">
        <v>0.28888888888888892</v>
      </c>
      <c r="H152" s="5">
        <f t="shared" si="5"/>
        <v>2.0833333333333398E-2</v>
      </c>
      <c r="L152" s="11" t="str">
        <f t="shared" ca="1" si="6"/>
        <v>уже не будет</v>
      </c>
      <c r="M152" s="16"/>
    </row>
    <row r="153" spans="1:13">
      <c r="A153" s="1" t="b">
        <f ca="1">IF(B153&lt;&gt;"",IF(L153=0,"ЛОЖЬ",IF(ISNUMBER(L153),MAX($A$7:A152)+1)),"")</f>
        <v>0</v>
      </c>
      <c r="B153" s="16">
        <v>141</v>
      </c>
      <c r="C153" s="16" t="s">
        <v>143</v>
      </c>
      <c r="D153" s="16" t="s">
        <v>144</v>
      </c>
      <c r="E153" s="12">
        <v>0.23472222222222219</v>
      </c>
      <c r="F153" s="12">
        <v>0.25555555555555559</v>
      </c>
      <c r="G153" s="12">
        <v>0.28888888888888892</v>
      </c>
      <c r="H153" s="5">
        <f t="shared" si="5"/>
        <v>2.0833333333333398E-2</v>
      </c>
      <c r="L153" s="11" t="str">
        <f t="shared" ca="1" si="6"/>
        <v>уже не будет</v>
      </c>
      <c r="M153" s="16"/>
    </row>
    <row r="154" spans="1:13">
      <c r="A154" s="1" t="b">
        <f ca="1">IF(B154&lt;&gt;"",IF(L154=0,"ЛОЖЬ",IF(ISNUMBER(L154),MAX($A$7:A153)+1)),"")</f>
        <v>0</v>
      </c>
      <c r="B154" s="16">
        <v>142</v>
      </c>
      <c r="C154" s="16" t="s">
        <v>243</v>
      </c>
      <c r="D154" s="16" t="s">
        <v>145</v>
      </c>
      <c r="E154" s="12">
        <v>1.6666666666666666E-2</v>
      </c>
      <c r="F154" s="12">
        <v>3.7499999999999999E-2</v>
      </c>
      <c r="G154" s="12">
        <v>0.35138888888888892</v>
      </c>
      <c r="H154" s="5">
        <f t="shared" si="5"/>
        <v>2.0833333333333332E-2</v>
      </c>
      <c r="L154" s="11" t="str">
        <f t="shared" ca="1" si="6"/>
        <v>уже не будет</v>
      </c>
      <c r="M154" s="17"/>
    </row>
    <row r="155" spans="1:13">
      <c r="A155" s="1" t="b">
        <f ca="1">IF(B155&lt;&gt;"",IF(L155=0,"ЛОЖЬ",IF(ISNUMBER(L155),MAX($A$7:A154)+1)),"")</f>
        <v>0</v>
      </c>
      <c r="B155" s="16">
        <v>143</v>
      </c>
      <c r="C155" s="16">
        <v>54</v>
      </c>
      <c r="D155" s="16" t="s">
        <v>146</v>
      </c>
      <c r="E155" s="12">
        <v>0.24444444444444446</v>
      </c>
      <c r="F155" s="12">
        <v>0.26111111111111113</v>
      </c>
      <c r="G155" s="12">
        <v>0.82013888888888886</v>
      </c>
      <c r="H155" s="5">
        <f t="shared" si="5"/>
        <v>1.6666666666666663E-2</v>
      </c>
      <c r="L155" s="11" t="str">
        <f t="shared" ca="1" si="6"/>
        <v>уже не будет</v>
      </c>
      <c r="M155" s="16"/>
    </row>
    <row r="156" spans="1:13">
      <c r="A156" s="1" t="b">
        <f ca="1">IF(B156&lt;&gt;"",IF(L156=0,"ЛОЖЬ",IF(ISNUMBER(L156),MAX($A$7:A155)+1)),"")</f>
        <v>0</v>
      </c>
      <c r="B156" s="16">
        <v>144</v>
      </c>
      <c r="C156" s="16">
        <v>210</v>
      </c>
      <c r="D156" s="16" t="s">
        <v>147</v>
      </c>
      <c r="E156" s="12">
        <v>0.37013888888888885</v>
      </c>
      <c r="F156" s="12">
        <v>0.38680555555555557</v>
      </c>
      <c r="G156" s="12">
        <v>0.68541666666666667</v>
      </c>
      <c r="H156" s="5">
        <f t="shared" si="5"/>
        <v>1.6666666666666718E-2</v>
      </c>
      <c r="L156" s="11" t="str">
        <f t="shared" ca="1" si="6"/>
        <v>уже не будет</v>
      </c>
      <c r="M156" s="16"/>
    </row>
    <row r="157" spans="1:13">
      <c r="A157" s="1" t="b">
        <f ca="1">IF(B157&lt;&gt;"",IF(L157=0,"ЛОЖЬ",IF(ISNUMBER(L157),MAX($A$7:A156)+1)),"")</f>
        <v>0</v>
      </c>
      <c r="B157" s="16">
        <v>145</v>
      </c>
      <c r="C157" s="16" t="s">
        <v>148</v>
      </c>
      <c r="D157" s="16" t="s">
        <v>149</v>
      </c>
      <c r="E157" s="12">
        <v>0.14444444444444446</v>
      </c>
      <c r="F157" s="12">
        <v>0.15833333333333333</v>
      </c>
      <c r="G157" s="12">
        <v>0.31944444444444448</v>
      </c>
      <c r="H157" s="5">
        <f t="shared" si="5"/>
        <v>1.3888888888888867E-2</v>
      </c>
      <c r="L157" s="11" t="str">
        <f t="shared" ca="1" si="6"/>
        <v>уже не будет</v>
      </c>
      <c r="M157" s="16"/>
    </row>
    <row r="158" spans="1:13">
      <c r="A158" s="1" t="b">
        <f ca="1">IF(B158&lt;&gt;"",IF(L158=0,"ЛОЖЬ",IF(ISNUMBER(L158),MAX($A$7:A157)+1)),"")</f>
        <v>0</v>
      </c>
      <c r="B158" s="16">
        <v>146</v>
      </c>
      <c r="C158" s="16" t="s">
        <v>150</v>
      </c>
      <c r="D158" s="16" t="s">
        <v>151</v>
      </c>
      <c r="E158" s="12">
        <v>0.23472222222222219</v>
      </c>
      <c r="F158" s="12">
        <v>0.25555555555555559</v>
      </c>
      <c r="G158" s="12">
        <v>2.361111111111111E-2</v>
      </c>
      <c r="H158" s="5">
        <f t="shared" si="5"/>
        <v>2.0833333333333398E-2</v>
      </c>
      <c r="L158" s="11" t="str">
        <f t="shared" ca="1" si="6"/>
        <v>уже не будет</v>
      </c>
      <c r="M158" s="16"/>
    </row>
    <row r="159" spans="1:13">
      <c r="A159" s="1">
        <f ca="1">IF(B159&lt;&gt;"",IF(L159=0,"ЛОЖЬ",IF(ISNUMBER(L159),MAX($A$7:A158)+1)),"")</f>
        <v>57</v>
      </c>
      <c r="B159" s="16">
        <v>147</v>
      </c>
      <c r="C159" s="16" t="s">
        <v>251</v>
      </c>
      <c r="D159" s="16" t="s">
        <v>152</v>
      </c>
      <c r="E159" s="12">
        <v>0.3263888888888889</v>
      </c>
      <c r="F159" s="12">
        <v>0.3263888888888889</v>
      </c>
      <c r="G159" s="12">
        <v>0.3263888888888889</v>
      </c>
      <c r="H159" s="5">
        <f>F159-E159+(F159&lt;E159)</f>
        <v>0</v>
      </c>
      <c r="I159" s="20">
        <v>41420</v>
      </c>
      <c r="J159" s="20">
        <v>41455</v>
      </c>
      <c r="K159" s="14">
        <v>1234567</v>
      </c>
      <c r="L159" s="11">
        <f t="shared" ca="1" si="6"/>
        <v>7</v>
      </c>
      <c r="M159" s="16"/>
    </row>
    <row r="160" spans="1:13">
      <c r="A160" s="1" t="b">
        <f ca="1">IF(B160&lt;&gt;"",IF(L160=0,"ЛОЖЬ",IF(ISNUMBER(L160),MAX($A$7:A159)+1)),"")</f>
        <v>0</v>
      </c>
      <c r="B160" s="16">
        <v>147</v>
      </c>
      <c r="C160" s="16" t="s">
        <v>251</v>
      </c>
      <c r="D160" s="16" t="s">
        <v>152</v>
      </c>
      <c r="E160" s="12">
        <v>0.3263888888888889</v>
      </c>
      <c r="F160" s="12">
        <v>0.3263888888888889</v>
      </c>
      <c r="G160" s="12">
        <v>0.3263888888888889</v>
      </c>
      <c r="H160" s="5">
        <f t="shared" si="5"/>
        <v>0</v>
      </c>
      <c r="I160" s="20">
        <v>41518</v>
      </c>
      <c r="J160" s="20">
        <v>41578</v>
      </c>
      <c r="K160" s="14">
        <v>1234567</v>
      </c>
      <c r="L160" s="11" t="str">
        <f t="shared" ca="1" si="6"/>
        <v>будет позже</v>
      </c>
      <c r="M160" s="16"/>
    </row>
    <row r="161" spans="1:13">
      <c r="A161" s="1" t="b">
        <f ca="1">IF(B161&lt;&gt;"",IF(L161=0,"ЛОЖЬ",IF(ISNUMBER(L161),MAX($A$7:A160)+1)),"")</f>
        <v>0</v>
      </c>
      <c r="B161" s="16">
        <v>148</v>
      </c>
      <c r="C161" s="16">
        <v>268</v>
      </c>
      <c r="D161" s="16" t="s">
        <v>153</v>
      </c>
      <c r="E161" s="12">
        <v>0.51180555555555551</v>
      </c>
      <c r="F161" s="12">
        <v>0.53263888888888888</v>
      </c>
      <c r="G161" s="12">
        <v>0.66875000000000007</v>
      </c>
      <c r="H161" s="5">
        <f t="shared" si="5"/>
        <v>2.083333333333337E-2</v>
      </c>
      <c r="L161" s="11" t="str">
        <f t="shared" ca="1" si="6"/>
        <v>уже не будет</v>
      </c>
      <c r="M161" s="16"/>
    </row>
    <row r="162" spans="1:13">
      <c r="A162" s="1" t="b">
        <f ca="1">IF(B162&lt;&gt;"",IF(L162=0,"ЛОЖЬ",IF(ISNUMBER(L162),MAX($A$7:A161)+1)),"")</f>
        <v>0</v>
      </c>
      <c r="B162" s="16">
        <v>149</v>
      </c>
      <c r="C162" s="16">
        <v>140</v>
      </c>
      <c r="D162" s="16" t="s">
        <v>154</v>
      </c>
      <c r="E162" s="12">
        <v>0.72777777777777775</v>
      </c>
      <c r="F162" s="12">
        <v>0.74236111111111114</v>
      </c>
      <c r="G162" s="12">
        <v>0.53055555555555556</v>
      </c>
      <c r="H162" s="5">
        <f t="shared" si="5"/>
        <v>1.4583333333333393E-2</v>
      </c>
      <c r="L162" s="11" t="str">
        <f t="shared" ca="1" si="6"/>
        <v>уже не будет</v>
      </c>
      <c r="M162" s="16"/>
    </row>
    <row r="163" spans="1:13">
      <c r="A163" s="1" t="b">
        <f ca="1">IF(B163&lt;&gt;"",IF(L163=0,"ЛОЖЬ",IF(ISNUMBER(L163),MAX($A$7:A162)+1)),"")</f>
        <v>0</v>
      </c>
      <c r="B163" s="16">
        <v>150</v>
      </c>
      <c r="C163" s="16">
        <v>462</v>
      </c>
      <c r="D163" s="16" t="s">
        <v>155</v>
      </c>
      <c r="E163" s="12">
        <v>0.72777777777777775</v>
      </c>
      <c r="F163" s="12">
        <v>0.74930555555555556</v>
      </c>
      <c r="G163" s="12">
        <v>0.66111111111111109</v>
      </c>
      <c r="H163" s="5">
        <f t="shared" si="5"/>
        <v>2.1527777777777812E-2</v>
      </c>
      <c r="L163" s="11" t="str">
        <f t="shared" ca="1" si="6"/>
        <v>уже не будет</v>
      </c>
      <c r="M163" s="16"/>
    </row>
    <row r="164" spans="1:13">
      <c r="A164" s="1" t="str">
        <f ca="1">IF(B164&lt;&gt;"",IF(L164=0,"ЛОЖЬ",IF(ISNUMBER(L164),MAX($A$7:A163)+1)),"")</f>
        <v>ЛОЖЬ</v>
      </c>
      <c r="B164" s="16">
        <v>151</v>
      </c>
      <c r="C164" s="16">
        <v>184</v>
      </c>
      <c r="D164" s="16" t="s">
        <v>156</v>
      </c>
      <c r="E164" s="12">
        <v>4.7916666666666663E-2</v>
      </c>
      <c r="F164" s="12">
        <v>6.8749999999999992E-2</v>
      </c>
      <c r="G164" s="12">
        <v>0.49305555555555558</v>
      </c>
      <c r="H164" s="5">
        <f>F164-E164+(F164&lt;E164)</f>
        <v>2.0833333333333329E-2</v>
      </c>
      <c r="I164" s="20">
        <v>41433</v>
      </c>
      <c r="J164" s="20">
        <v>41453</v>
      </c>
      <c r="K164" s="1" t="s">
        <v>6</v>
      </c>
      <c r="L164" s="11">
        <f t="shared" ca="1" si="6"/>
        <v>0</v>
      </c>
      <c r="M164" s="16"/>
    </row>
    <row r="165" spans="1:13">
      <c r="A165" s="1" t="b">
        <f ca="1">IF(B165&lt;&gt;"",IF(L165=0,"ЛОЖЬ",IF(ISNUMBER(L165),MAX($A$7:A164)+1)),"")</f>
        <v>0</v>
      </c>
      <c r="B165" s="16">
        <v>151</v>
      </c>
      <c r="C165" s="16">
        <v>184</v>
      </c>
      <c r="D165" s="16" t="s">
        <v>156</v>
      </c>
      <c r="E165" s="12">
        <v>4.7916666666666663E-2</v>
      </c>
      <c r="F165" s="12">
        <v>6.8749999999999992E-2</v>
      </c>
      <c r="G165" s="12">
        <v>0.49305555555555558</v>
      </c>
      <c r="H165" s="5">
        <f t="shared" si="5"/>
        <v>2.0833333333333329E-2</v>
      </c>
      <c r="I165" s="20">
        <v>41455</v>
      </c>
      <c r="J165" s="20">
        <v>41539</v>
      </c>
      <c r="K165" s="14">
        <v>1234567</v>
      </c>
      <c r="L165" s="11" t="str">
        <f t="shared" ca="1" si="6"/>
        <v>будет позже</v>
      </c>
      <c r="M165" s="16"/>
    </row>
    <row r="166" spans="1:13">
      <c r="A166" s="1" t="b">
        <f ca="1">IF(B166&lt;&gt;"",IF(L166=0,"ЛОЖЬ",IF(ISNUMBER(L166),MAX($A$7:A165)+1)),"")</f>
        <v>0</v>
      </c>
      <c r="B166" s="16">
        <v>152</v>
      </c>
      <c r="C166" s="16">
        <v>190</v>
      </c>
      <c r="D166" s="16" t="s">
        <v>157</v>
      </c>
      <c r="E166" s="12">
        <v>0.37013888888888885</v>
      </c>
      <c r="F166" s="12">
        <v>0.38680555555555557</v>
      </c>
      <c r="G166" s="12">
        <v>0.22430555555555556</v>
      </c>
      <c r="H166" s="5">
        <f t="shared" si="5"/>
        <v>1.6666666666666718E-2</v>
      </c>
      <c r="L166" s="11" t="str">
        <f t="shared" ca="1" si="6"/>
        <v>уже не будет</v>
      </c>
      <c r="M166" s="16"/>
    </row>
    <row r="167" spans="1:13">
      <c r="A167" s="1" t="b">
        <f ca="1">IF(B167&lt;&gt;"",IF(L167=0,"ЛОЖЬ",IF(ISNUMBER(L167),MAX($A$7:A166)+1)),"")</f>
        <v>0</v>
      </c>
      <c r="B167" s="16">
        <v>153</v>
      </c>
      <c r="C167" s="16">
        <v>210</v>
      </c>
      <c r="D167" s="16" t="s">
        <v>158</v>
      </c>
      <c r="E167" s="12">
        <v>0.37013888888888885</v>
      </c>
      <c r="F167" s="12">
        <v>0.38680555555555557</v>
      </c>
      <c r="G167" s="12">
        <v>0.28958333333333336</v>
      </c>
      <c r="H167" s="5">
        <f t="shared" si="5"/>
        <v>1.6666666666666718E-2</v>
      </c>
      <c r="L167" s="11" t="str">
        <f t="shared" ca="1" si="6"/>
        <v>уже не будет</v>
      </c>
      <c r="M167" s="16"/>
    </row>
    <row r="168" spans="1:13">
      <c r="A168" s="1">
        <f ca="1">IF(B168&lt;&gt;"",IF(L168=0,"ЛОЖЬ",IF(ISNUMBER(L168),MAX($A$7:A167)+1)),"")</f>
        <v>58</v>
      </c>
      <c r="B168" s="16">
        <v>154</v>
      </c>
      <c r="C168" s="16" t="s">
        <v>234</v>
      </c>
      <c r="D168" s="16" t="s">
        <v>152</v>
      </c>
      <c r="E168" s="12">
        <v>0.92569444444444438</v>
      </c>
      <c r="F168" s="12">
        <v>0.92569444444444438</v>
      </c>
      <c r="G168" s="12">
        <v>0.92569444444444438</v>
      </c>
      <c r="H168" s="5">
        <f t="shared" si="5"/>
        <v>0</v>
      </c>
      <c r="I168" s="20">
        <v>41275</v>
      </c>
      <c r="J168" s="20">
        <v>41639</v>
      </c>
      <c r="K168" s="14">
        <v>1234567</v>
      </c>
      <c r="L168" s="11">
        <f t="shared" ca="1" si="6"/>
        <v>7</v>
      </c>
      <c r="M168" s="16"/>
    </row>
    <row r="169" spans="1:13">
      <c r="A169" s="1" t="b">
        <f ca="1">IF(B169&lt;&gt;"",IF(L169=0,"ЛОЖЬ",IF(ISNUMBER(L169),MAX($A$7:A168)+1)),"")</f>
        <v>0</v>
      </c>
      <c r="B169" s="16">
        <v>155</v>
      </c>
      <c r="C169" s="16">
        <v>290</v>
      </c>
      <c r="D169" s="16" t="s">
        <v>152</v>
      </c>
      <c r="E169" s="12">
        <v>0.87569444444444444</v>
      </c>
      <c r="F169" s="12">
        <v>0.87569444444444444</v>
      </c>
      <c r="G169" s="12">
        <v>0.87569444444444444</v>
      </c>
      <c r="H169" s="5">
        <f t="shared" si="5"/>
        <v>0</v>
      </c>
      <c r="K169" s="14">
        <v>1234567</v>
      </c>
      <c r="L169" s="11" t="str">
        <f t="shared" ca="1" si="6"/>
        <v>уже не будет</v>
      </c>
      <c r="M169" s="16"/>
    </row>
    <row r="170" spans="1:13">
      <c r="A170" s="1" t="b">
        <f ca="1">IF(B170&lt;&gt;"",IF(L170=0,"ЛОЖЬ",IF(ISNUMBER(L170),MAX($A$7:A169)+1)),"")</f>
        <v>0</v>
      </c>
      <c r="B170" s="16">
        <v>156</v>
      </c>
      <c r="C170" s="16">
        <v>516</v>
      </c>
      <c r="D170" s="16" t="s">
        <v>159</v>
      </c>
      <c r="E170" s="12">
        <v>0.24444444444444446</v>
      </c>
      <c r="F170" s="12">
        <v>0.26111111111111113</v>
      </c>
      <c r="G170" s="12">
        <v>0.53125</v>
      </c>
      <c r="H170" s="5">
        <f t="shared" si="5"/>
        <v>1.6666666666666663E-2</v>
      </c>
      <c r="L170" s="11" t="str">
        <f t="shared" ca="1" si="6"/>
        <v>уже не будет</v>
      </c>
      <c r="M170" s="16"/>
    </row>
    <row r="171" spans="1:13">
      <c r="A171" s="1" t="b">
        <f ca="1">IF(B171&lt;&gt;"",IF(L171=0,"ЛОЖЬ",IF(ISNUMBER(L171),MAX($A$7:A170)+1)),"")</f>
        <v>0</v>
      </c>
      <c r="B171" s="16">
        <v>157</v>
      </c>
      <c r="C171" s="16" t="s">
        <v>160</v>
      </c>
      <c r="D171" s="16" t="s">
        <v>161</v>
      </c>
      <c r="E171" s="12">
        <v>0.24444444444444446</v>
      </c>
      <c r="F171" s="12">
        <v>0.26111111111111113</v>
      </c>
      <c r="G171" s="12">
        <v>0.49861111111111112</v>
      </c>
      <c r="H171" s="5">
        <f t="shared" si="5"/>
        <v>1.6666666666666663E-2</v>
      </c>
      <c r="L171" s="11" t="str">
        <f t="shared" ca="1" si="6"/>
        <v>уже не будет</v>
      </c>
      <c r="M171" s="16"/>
    </row>
    <row r="172" spans="1:13">
      <c r="A172" s="1" t="b">
        <f ca="1">IF(B172&lt;&gt;"",IF(L172=0,"ЛОЖЬ",IF(ISNUMBER(L172),MAX($A$7:A171)+1)),"")</f>
        <v>0</v>
      </c>
      <c r="B172" s="16">
        <v>158</v>
      </c>
      <c r="C172" s="16">
        <v>209</v>
      </c>
      <c r="D172" s="16" t="s">
        <v>162</v>
      </c>
      <c r="E172" s="12">
        <v>0.40416666666666662</v>
      </c>
      <c r="F172" s="12">
        <v>0.41875000000000001</v>
      </c>
      <c r="G172" s="12">
        <v>0.80763888888888891</v>
      </c>
      <c r="H172" s="5">
        <f t="shared" si="5"/>
        <v>1.4583333333333393E-2</v>
      </c>
      <c r="L172" s="11" t="str">
        <f t="shared" ca="1" si="6"/>
        <v>уже не будет</v>
      </c>
      <c r="M172" s="16"/>
    </row>
    <row r="173" spans="1:13">
      <c r="A173" s="1" t="b">
        <f ca="1">IF(B173&lt;&gt;"",IF(L173=0,"ЛОЖЬ",IF(ISNUMBER(L173),MAX($A$7:A172)+1)),"")</f>
        <v>0</v>
      </c>
      <c r="B173" s="16">
        <v>159</v>
      </c>
      <c r="C173" s="16">
        <v>17</v>
      </c>
      <c r="D173" s="16" t="s">
        <v>163</v>
      </c>
      <c r="E173" s="12">
        <v>0.7895833333333333</v>
      </c>
      <c r="F173" s="12">
        <v>0.8041666666666667</v>
      </c>
      <c r="G173" s="12">
        <v>0.49791666666666662</v>
      </c>
      <c r="H173" s="5">
        <f t="shared" si="5"/>
        <v>1.4583333333333393E-2</v>
      </c>
      <c r="L173" s="11" t="str">
        <f t="shared" ca="1" si="6"/>
        <v>уже не будет</v>
      </c>
      <c r="M173" s="16"/>
    </row>
    <row r="174" spans="1:13">
      <c r="A174" s="1">
        <f ca="1">IF(B174&lt;&gt;"",IF(L174=0,"ЛОЖЬ",IF(ISNUMBER(L174),MAX($A$7:A173)+1)),"")</f>
        <v>59</v>
      </c>
      <c r="B174" s="16">
        <v>160</v>
      </c>
      <c r="C174" s="16" t="s">
        <v>164</v>
      </c>
      <c r="D174" s="16" t="s">
        <v>165</v>
      </c>
      <c r="E174" s="12">
        <v>0.2722222222222222</v>
      </c>
      <c r="F174" s="12">
        <v>0.3</v>
      </c>
      <c r="G174" s="12">
        <v>0.86111111111111116</v>
      </c>
      <c r="H174" s="5">
        <f t="shared" si="5"/>
        <v>2.777777777777779E-2</v>
      </c>
      <c r="I174" s="20">
        <v>41441</v>
      </c>
      <c r="J174" s="20">
        <v>41539</v>
      </c>
      <c r="K174" s="14">
        <v>1234567</v>
      </c>
      <c r="L174" s="11">
        <f t="shared" ca="1" si="6"/>
        <v>7</v>
      </c>
      <c r="M174" s="16"/>
    </row>
    <row r="175" spans="1:13">
      <c r="A175" s="1">
        <f ca="1">IF(B175&lt;&gt;"",IF(L175=0,"ЛОЖЬ",IF(ISNUMBER(L175),MAX($A$7:A174)+1)),"")</f>
        <v>60</v>
      </c>
      <c r="B175" s="16">
        <v>161</v>
      </c>
      <c r="C175" s="16">
        <v>18</v>
      </c>
      <c r="D175" s="16" t="s">
        <v>165</v>
      </c>
      <c r="E175" s="12">
        <v>0.22430555555555556</v>
      </c>
      <c r="F175" s="12">
        <v>0.24305555555555555</v>
      </c>
      <c r="G175" s="12">
        <v>0.79236111111111107</v>
      </c>
      <c r="H175" s="5">
        <f t="shared" si="5"/>
        <v>1.8749999999999989E-2</v>
      </c>
      <c r="I175" s="20">
        <v>41275</v>
      </c>
      <c r="J175" s="20">
        <v>41639</v>
      </c>
      <c r="K175" s="14">
        <v>1234567</v>
      </c>
      <c r="L175" s="11">
        <f t="shared" ca="1" si="6"/>
        <v>7</v>
      </c>
      <c r="M175" s="16"/>
    </row>
    <row r="176" spans="1:13">
      <c r="A176" s="1">
        <f ca="1">IF(B176&lt;&gt;"",IF(L176=0,"ЛОЖЬ",IF(ISNUMBER(L176),MAX($A$7:A175)+1)),"")</f>
        <v>61</v>
      </c>
      <c r="B176" s="16">
        <v>162</v>
      </c>
      <c r="C176" s="16" t="s">
        <v>166</v>
      </c>
      <c r="D176" s="16" t="s">
        <v>167</v>
      </c>
      <c r="E176" s="12">
        <v>0.46527777777777773</v>
      </c>
      <c r="F176" s="12">
        <v>0.4916666666666667</v>
      </c>
      <c r="G176" s="12">
        <v>0.41736111111111113</v>
      </c>
      <c r="H176" s="5">
        <f t="shared" si="5"/>
        <v>2.6388888888888962E-2</v>
      </c>
      <c r="I176" s="20">
        <v>41441</v>
      </c>
      <c r="J176" s="20">
        <v>41518</v>
      </c>
      <c r="K176" s="14">
        <v>1234567</v>
      </c>
      <c r="L176" s="11">
        <f t="shared" ca="1" si="6"/>
        <v>7</v>
      </c>
      <c r="M176" s="16"/>
    </row>
    <row r="177" spans="1:13">
      <c r="A177" s="1" t="b">
        <f ca="1">IF(B177&lt;&gt;"",IF(L177=0,"ЛОЖЬ",IF(ISNUMBER(L177),MAX($A$7:A176)+1)),"")</f>
        <v>0</v>
      </c>
      <c r="B177" s="16">
        <v>163</v>
      </c>
      <c r="C177" s="16" t="s">
        <v>166</v>
      </c>
      <c r="D177" s="16" t="s">
        <v>167</v>
      </c>
      <c r="E177" s="12">
        <v>0.46527777777777773</v>
      </c>
      <c r="F177" s="12">
        <v>0.4916666666666667</v>
      </c>
      <c r="G177" s="12">
        <v>0.41736111111111113</v>
      </c>
      <c r="H177" s="5">
        <f t="shared" si="5"/>
        <v>2.6388888888888962E-2</v>
      </c>
      <c r="I177" s="20">
        <v>41519</v>
      </c>
      <c r="J177" s="20">
        <v>41553</v>
      </c>
      <c r="K177" s="14">
        <v>1234567</v>
      </c>
      <c r="L177" s="11" t="str">
        <f t="shared" ca="1" si="6"/>
        <v>будет позже</v>
      </c>
      <c r="M177" s="16"/>
    </row>
    <row r="178" spans="1:13">
      <c r="A178" s="1">
        <f ca="1">IF(B178&lt;&gt;"",IF(L178=0,"ЛОЖЬ",IF(ISNUMBER(L178),MAX($A$7:A177)+1)),"")</f>
        <v>62</v>
      </c>
      <c r="B178" s="16">
        <v>164</v>
      </c>
      <c r="C178" s="16" t="s">
        <v>168</v>
      </c>
      <c r="D178" s="16" t="s">
        <v>167</v>
      </c>
      <c r="E178" s="12">
        <v>0.44305555555555554</v>
      </c>
      <c r="F178" s="12">
        <v>0.46597222222222223</v>
      </c>
      <c r="G178" s="12">
        <v>0.47291666666666665</v>
      </c>
      <c r="H178" s="5">
        <f>F178-E178+(F178&lt;E178)</f>
        <v>2.2916666666666696E-2</v>
      </c>
      <c r="I178" s="20">
        <v>41446</v>
      </c>
      <c r="J178" s="20">
        <v>41528</v>
      </c>
      <c r="K178" s="14">
        <v>1234567</v>
      </c>
      <c r="L178" s="11">
        <f t="shared" ca="1" si="6"/>
        <v>7</v>
      </c>
      <c r="M178" s="16"/>
    </row>
    <row r="179" spans="1:13">
      <c r="A179" s="1" t="b">
        <f ca="1">IF(B179&lt;&gt;"",IF(L179=0,"ЛОЖЬ",IF(ISNUMBER(L179),MAX($A$7:A178)+1)),"")</f>
        <v>0</v>
      </c>
      <c r="B179" s="16">
        <v>164</v>
      </c>
      <c r="C179" s="16" t="s">
        <v>168</v>
      </c>
      <c r="D179" s="16" t="s">
        <v>167</v>
      </c>
      <c r="E179" s="12">
        <v>0.44305555555555554</v>
      </c>
      <c r="F179" s="12">
        <v>0.46597222222222223</v>
      </c>
      <c r="G179" s="12">
        <v>0.47291666666666665</v>
      </c>
      <c r="H179" s="5">
        <f t="shared" si="5"/>
        <v>2.2916666666666696E-2</v>
      </c>
      <c r="I179" s="20">
        <v>41529</v>
      </c>
      <c r="J179" s="20">
        <v>41543</v>
      </c>
      <c r="K179" s="1" t="s">
        <v>6</v>
      </c>
      <c r="L179" s="11" t="str">
        <f t="shared" ca="1" si="6"/>
        <v>будет позже</v>
      </c>
      <c r="M179" s="16"/>
    </row>
    <row r="180" spans="1:13">
      <c r="A180" s="1">
        <f ca="1">IF(B180&lt;&gt;"",IF(L180=0,"ЛОЖЬ",IF(ISNUMBER(L180),MAX($A$7:A179)+1)),"")</f>
        <v>63</v>
      </c>
      <c r="B180" s="16">
        <v>165</v>
      </c>
      <c r="C180" s="16">
        <v>258</v>
      </c>
      <c r="D180" s="16" t="s">
        <v>165</v>
      </c>
      <c r="E180" s="12">
        <v>0.84652777777777777</v>
      </c>
      <c r="F180" s="12">
        <v>0.86875000000000002</v>
      </c>
      <c r="G180" s="12">
        <v>0.4291666666666667</v>
      </c>
      <c r="H180" s="5">
        <f t="shared" si="5"/>
        <v>2.2222222222222254E-2</v>
      </c>
      <c r="I180" s="20">
        <v>41439</v>
      </c>
      <c r="J180" s="20">
        <v>41516</v>
      </c>
      <c r="K180" s="14">
        <v>1234567</v>
      </c>
      <c r="L180" s="11">
        <f t="shared" ca="1" si="6"/>
        <v>7</v>
      </c>
      <c r="M180" s="16"/>
    </row>
    <row r="181" spans="1:13">
      <c r="A181" s="1" t="b">
        <f ca="1">IF(B181&lt;&gt;"",IF(L181=0,"ЛОЖЬ",IF(ISNUMBER(L181),MAX($A$7:A180)+1)),"")</f>
        <v>0</v>
      </c>
      <c r="B181" s="16">
        <v>166</v>
      </c>
      <c r="C181" s="16">
        <v>462</v>
      </c>
      <c r="D181" s="16" t="s">
        <v>169</v>
      </c>
      <c r="E181" s="12">
        <v>0.79305555555555562</v>
      </c>
      <c r="F181" s="12">
        <v>0.81597222222222221</v>
      </c>
      <c r="G181" s="12">
        <v>0.21388888888888891</v>
      </c>
      <c r="H181" s="5">
        <f t="shared" si="5"/>
        <v>2.2916666666666585E-2</v>
      </c>
      <c r="L181" s="11" t="str">
        <f t="shared" ca="1" si="6"/>
        <v>уже не будет</v>
      </c>
      <c r="M181" s="16"/>
    </row>
    <row r="182" spans="1:13">
      <c r="A182" s="1" t="b">
        <f ca="1">IF(B182&lt;&gt;"",IF(L182=0,"ЛОЖЬ",IF(ISNUMBER(L182),MAX($A$7:A181)+1)),"")</f>
        <v>0</v>
      </c>
      <c r="B182" s="16">
        <v>167</v>
      </c>
      <c r="C182" s="16" t="s">
        <v>170</v>
      </c>
      <c r="D182" s="16" t="s">
        <v>171</v>
      </c>
      <c r="E182" s="12">
        <v>7.2916666666666671E-2</v>
      </c>
      <c r="F182" s="12">
        <v>8.7500000000000008E-2</v>
      </c>
      <c r="G182" s="12">
        <v>0.50486111111111109</v>
      </c>
      <c r="H182" s="5">
        <f t="shared" si="5"/>
        <v>1.4583333333333337E-2</v>
      </c>
      <c r="L182" s="11" t="str">
        <f t="shared" ca="1" si="6"/>
        <v>уже не будет</v>
      </c>
      <c r="M182" s="16"/>
    </row>
    <row r="183" spans="1:13">
      <c r="A183" s="1" t="b">
        <f ca="1">IF(B183&lt;&gt;"",IF(L183=0,"ЛОЖЬ",IF(ISNUMBER(L183),MAX($A$7:A182)+1)),"")</f>
        <v>0</v>
      </c>
      <c r="B183" s="16">
        <v>168</v>
      </c>
      <c r="C183" s="16">
        <v>260</v>
      </c>
      <c r="D183" s="16" t="s">
        <v>172</v>
      </c>
      <c r="E183" s="12">
        <v>0.74652777777777779</v>
      </c>
      <c r="F183" s="12">
        <v>0.77083333333333337</v>
      </c>
      <c r="G183" s="12">
        <v>0.19791666666666666</v>
      </c>
      <c r="H183" s="5">
        <f t="shared" si="5"/>
        <v>2.430555555555558E-2</v>
      </c>
      <c r="L183" s="11" t="str">
        <f t="shared" ca="1" si="6"/>
        <v>уже не будет</v>
      </c>
      <c r="M183" s="16"/>
    </row>
    <row r="184" spans="1:13">
      <c r="A184" s="1">
        <f ca="1">IF(B184&lt;&gt;"",IF(L184=0,"ЛОЖЬ",IF(ISNUMBER(L184),MAX($A$7:A183)+1)),"")</f>
        <v>64</v>
      </c>
      <c r="B184" s="16">
        <v>169</v>
      </c>
      <c r="C184" s="16">
        <v>174</v>
      </c>
      <c r="D184" s="16" t="s">
        <v>173</v>
      </c>
      <c r="E184" s="12">
        <v>0.44513888888888892</v>
      </c>
      <c r="F184" s="12">
        <v>0.44513888888888892</v>
      </c>
      <c r="G184" s="12">
        <v>0.44513888888888892</v>
      </c>
      <c r="H184" s="5">
        <f t="shared" si="5"/>
        <v>0</v>
      </c>
      <c r="I184" s="20">
        <v>41275</v>
      </c>
      <c r="J184" s="20">
        <v>41639</v>
      </c>
      <c r="K184" s="14">
        <v>1234567</v>
      </c>
      <c r="L184" s="11">
        <f t="shared" ca="1" si="6"/>
        <v>7</v>
      </c>
      <c r="M184" s="16"/>
    </row>
    <row r="185" spans="1:13">
      <c r="A185" s="27" t="b">
        <f ca="1">IF(B185&lt;&gt;"",IF(L185=0,"ЛОЖЬ",IF(ISNUMBER(L185),MAX($A$7:A184)+1)),"")</f>
        <v>0</v>
      </c>
      <c r="B185" s="16">
        <v>170</v>
      </c>
      <c r="C185" s="16">
        <v>409</v>
      </c>
      <c r="D185" s="16" t="s">
        <v>174</v>
      </c>
      <c r="E185" s="12">
        <v>1.5277777777777777E-2</v>
      </c>
      <c r="F185" s="12">
        <v>2.9166666666666664E-2</v>
      </c>
      <c r="G185" s="12">
        <v>0.47569444444444442</v>
      </c>
      <c r="H185" s="5">
        <f t="shared" si="5"/>
        <v>1.3888888888888886E-2</v>
      </c>
      <c r="L185" s="11" t="str">
        <f t="shared" ca="1" si="6"/>
        <v>уже не будет</v>
      </c>
      <c r="M185" s="16"/>
    </row>
    <row r="186" spans="1:13">
      <c r="A186" s="29" t="b">
        <f ca="1">IF(B186&lt;&gt;"",IF(ISNUMBER(L186),MAX($A$7:A185)+1),"")</f>
        <v>0</v>
      </c>
      <c r="B186" s="16">
        <v>171</v>
      </c>
      <c r="C186" s="16">
        <v>395</v>
      </c>
      <c r="D186" s="16" t="s">
        <v>175</v>
      </c>
      <c r="E186" s="12">
        <v>0.2986111111111111</v>
      </c>
      <c r="F186" s="12">
        <v>0.2986111111111111</v>
      </c>
      <c r="G186" s="12">
        <v>0.2986111111111111</v>
      </c>
      <c r="H186" s="5">
        <f t="shared" si="5"/>
        <v>0</v>
      </c>
      <c r="I186" s="20">
        <v>41275</v>
      </c>
      <c r="J186" s="20">
        <v>41639</v>
      </c>
      <c r="K186" s="1" t="s">
        <v>263</v>
      </c>
      <c r="L186" s="28" t="e">
        <f t="shared" ca="1" si="6"/>
        <v>#VALUE!</v>
      </c>
      <c r="M186" s="16"/>
    </row>
    <row r="187" spans="1:13">
      <c r="A187" s="1">
        <f ca="1">IF(B187&lt;&gt;"",IF(ISNUMBER(L187),MAX($A$7:A186)+1),"")</f>
        <v>65</v>
      </c>
      <c r="B187" s="16">
        <v>172</v>
      </c>
      <c r="C187" s="16" t="s">
        <v>176</v>
      </c>
      <c r="D187" s="16" t="s">
        <v>177</v>
      </c>
      <c r="E187" s="12">
        <v>0.33055555555555555</v>
      </c>
      <c r="F187" s="12">
        <v>0.33055555555555555</v>
      </c>
      <c r="G187" s="12">
        <v>0.33055555555555555</v>
      </c>
      <c r="H187" s="5">
        <f t="shared" si="5"/>
        <v>0</v>
      </c>
      <c r="I187" s="20">
        <v>41275</v>
      </c>
      <c r="J187" s="20">
        <v>41639</v>
      </c>
      <c r="K187" s="14">
        <v>1234567</v>
      </c>
      <c r="L187" s="11">
        <f t="shared" ca="1" si="6"/>
        <v>7</v>
      </c>
      <c r="M187" s="16"/>
    </row>
    <row r="188" spans="1:13">
      <c r="A188" s="1" t="b">
        <f ca="1">IF(B188&lt;&gt;"",IF(ISNUMBER(L188),MAX($A$7:A187)+1),"")</f>
        <v>0</v>
      </c>
      <c r="B188" s="16">
        <v>173</v>
      </c>
      <c r="C188" s="16" t="s">
        <v>178</v>
      </c>
      <c r="D188" s="16" t="s">
        <v>179</v>
      </c>
      <c r="E188" s="12">
        <v>0.7895833333333333</v>
      </c>
      <c r="F188" s="12">
        <v>0.8041666666666667</v>
      </c>
      <c r="G188" s="12">
        <v>0.49791666666666662</v>
      </c>
      <c r="H188" s="5">
        <f t="shared" si="5"/>
        <v>1.4583333333333393E-2</v>
      </c>
      <c r="L188" s="11" t="str">
        <f t="shared" ca="1" si="6"/>
        <v>уже не будет</v>
      </c>
      <c r="M188" s="16"/>
    </row>
    <row r="189" spans="1:13">
      <c r="A189" s="1" t="b">
        <f ca="1">IF(B189&lt;&gt;"",IF(ISNUMBER(L189),MAX($A$7:A188)+1),"")</f>
        <v>0</v>
      </c>
      <c r="B189" s="16">
        <v>174</v>
      </c>
      <c r="C189" s="16">
        <v>635</v>
      </c>
      <c r="D189" s="16" t="s">
        <v>180</v>
      </c>
      <c r="E189" s="12">
        <v>0.40416666666666662</v>
      </c>
      <c r="F189" s="12">
        <v>0.41875000000000001</v>
      </c>
      <c r="G189" s="12">
        <v>0.80763888888888891</v>
      </c>
      <c r="H189" s="5">
        <f t="shared" si="5"/>
        <v>1.4583333333333393E-2</v>
      </c>
      <c r="L189" s="11" t="str">
        <f t="shared" ca="1" si="6"/>
        <v>уже не будет</v>
      </c>
      <c r="M189" s="16"/>
    </row>
    <row r="190" spans="1:13">
      <c r="A190" s="1" t="b">
        <f ca="1">IF(B190&lt;&gt;"",IF(ISNUMBER(L190),MAX($A$7:A189)+1),"")</f>
        <v>0</v>
      </c>
      <c r="B190" s="16">
        <v>175</v>
      </c>
      <c r="C190" s="16" t="s">
        <v>181</v>
      </c>
      <c r="D190" s="16" t="s">
        <v>182</v>
      </c>
      <c r="E190" s="12">
        <v>0.98055555555555562</v>
      </c>
      <c r="F190" s="12">
        <v>0.99722222222222223</v>
      </c>
      <c r="G190" s="12">
        <v>0.1388888888888889</v>
      </c>
      <c r="H190" s="5">
        <f t="shared" si="5"/>
        <v>1.6666666666666607E-2</v>
      </c>
      <c r="L190" s="11" t="str">
        <f t="shared" ca="1" si="6"/>
        <v>уже не будет</v>
      </c>
      <c r="M190" s="16"/>
    </row>
    <row r="191" spans="1:13">
      <c r="A191" s="1">
        <f ca="1">IF(B191&lt;&gt;"",IF(ISNUMBER(L191),MAX($A$7:A190)+1),"")</f>
        <v>66</v>
      </c>
      <c r="B191" s="16">
        <v>176</v>
      </c>
      <c r="C191" s="16" t="s">
        <v>183</v>
      </c>
      <c r="D191" s="16" t="s">
        <v>184</v>
      </c>
      <c r="E191" s="12">
        <v>0.18263888888888891</v>
      </c>
      <c r="F191" s="12">
        <v>0.20347222222222219</v>
      </c>
      <c r="G191" s="12">
        <v>0.77777777777777779</v>
      </c>
      <c r="H191" s="5">
        <f t="shared" si="5"/>
        <v>2.0833333333333287E-2</v>
      </c>
      <c r="I191" s="20">
        <v>41421</v>
      </c>
      <c r="J191" s="20">
        <v>41534</v>
      </c>
      <c r="K191" s="14">
        <v>1234567</v>
      </c>
      <c r="L191" s="11">
        <f t="shared" ca="1" si="6"/>
        <v>7</v>
      </c>
      <c r="M191" s="16"/>
    </row>
    <row r="192" spans="1:13">
      <c r="A192" s="1">
        <f ca="1">IF(B192&lt;&gt;"",IF(ISNUMBER(L192),MAX($A$7:A191)+1),"")</f>
        <v>67</v>
      </c>
      <c r="B192" s="16">
        <v>177</v>
      </c>
      <c r="C192" s="16">
        <v>236</v>
      </c>
      <c r="D192" s="16" t="s">
        <v>185</v>
      </c>
      <c r="E192" s="12">
        <v>0.26180555555555557</v>
      </c>
      <c r="F192" s="12">
        <v>0.27569444444444446</v>
      </c>
      <c r="G192" s="12">
        <v>0.84027777777777779</v>
      </c>
      <c r="H192" s="5">
        <f t="shared" si="5"/>
        <v>1.3888888888888895E-2</v>
      </c>
      <c r="I192" s="20">
        <v>41447</v>
      </c>
      <c r="J192" s="20">
        <v>41525</v>
      </c>
      <c r="K192" s="14">
        <v>1234567</v>
      </c>
      <c r="L192" s="11">
        <f t="shared" ca="1" si="6"/>
        <v>7</v>
      </c>
      <c r="M192" s="16"/>
    </row>
    <row r="193" spans="1:13">
      <c r="A193" s="1">
        <f ca="1">IF(B193&lt;&gt;"",IF(ISNUMBER(L193),MAX($A$7:A192)+1),"")</f>
        <v>68</v>
      </c>
      <c r="B193" s="16">
        <v>178</v>
      </c>
      <c r="C193" s="16">
        <v>212</v>
      </c>
      <c r="D193" s="16" t="s">
        <v>185</v>
      </c>
      <c r="E193" s="12">
        <v>4.3750000000000004E-2</v>
      </c>
      <c r="F193" s="12">
        <v>6.1805555555555558E-2</v>
      </c>
      <c r="G193" s="12">
        <v>0.66388888888888886</v>
      </c>
      <c r="H193" s="5">
        <f t="shared" si="5"/>
        <v>1.8055555555555554E-2</v>
      </c>
      <c r="I193" s="20">
        <v>41420</v>
      </c>
      <c r="J193" s="20">
        <v>41547</v>
      </c>
      <c r="K193" s="14">
        <v>1234567</v>
      </c>
      <c r="L193" s="11">
        <f t="shared" ca="1" si="6"/>
        <v>7</v>
      </c>
      <c r="M193" s="16"/>
    </row>
    <row r="194" spans="1:13">
      <c r="A194" s="1">
        <f ca="1">IF(B194&lt;&gt;"",IF(ISNUMBER(L194),MAX($A$7:A193)+1),"")</f>
        <v>69</v>
      </c>
      <c r="B194" s="16">
        <v>179</v>
      </c>
      <c r="C194" s="16" t="s">
        <v>186</v>
      </c>
      <c r="D194" s="16" t="s">
        <v>187</v>
      </c>
      <c r="E194" s="12">
        <v>7.2916666666666671E-2</v>
      </c>
      <c r="F194" s="12">
        <v>9.7222222222222224E-2</v>
      </c>
      <c r="G194" s="12">
        <v>0.1388888888888889</v>
      </c>
      <c r="H194" s="5">
        <f t="shared" si="5"/>
        <v>2.4305555555555552E-2</v>
      </c>
      <c r="I194" s="20">
        <v>41421</v>
      </c>
      <c r="J194" s="20">
        <v>41486</v>
      </c>
      <c r="K194" s="14">
        <v>1234567</v>
      </c>
      <c r="L194" s="11">
        <f t="shared" ca="1" si="6"/>
        <v>7</v>
      </c>
      <c r="M194" s="16"/>
    </row>
    <row r="195" spans="1:13">
      <c r="A195" s="1" t="b">
        <f ca="1">IF(B195&lt;&gt;"",IF(ISNUMBER(L195),MAX($A$7:A194)+1),"")</f>
        <v>0</v>
      </c>
      <c r="B195" s="16">
        <v>180</v>
      </c>
      <c r="C195" s="16" t="s">
        <v>186</v>
      </c>
      <c r="D195" s="16" t="s">
        <v>187</v>
      </c>
      <c r="E195" s="12">
        <v>7.2916666666666671E-2</v>
      </c>
      <c r="F195" s="12">
        <v>9.7222222222222224E-2</v>
      </c>
      <c r="G195" s="12">
        <v>0.10416666666666667</v>
      </c>
      <c r="H195" s="5">
        <f t="shared" si="5"/>
        <v>2.4305555555555552E-2</v>
      </c>
      <c r="I195" s="20">
        <v>41487</v>
      </c>
      <c r="J195" s="20">
        <v>41522</v>
      </c>
      <c r="K195" s="14">
        <v>1234567</v>
      </c>
      <c r="L195" s="11" t="str">
        <f t="shared" ca="1" si="6"/>
        <v>будет позже</v>
      </c>
      <c r="M195" s="16"/>
    </row>
    <row r="196" spans="1:13">
      <c r="A196" s="1" t="b">
        <f ca="1">IF(B196&lt;&gt;"",IF(ISNUMBER(L196),MAX($A$7:A195)+1),"")</f>
        <v>0</v>
      </c>
      <c r="B196" s="16">
        <v>181</v>
      </c>
      <c r="C196" s="16" t="s">
        <v>188</v>
      </c>
      <c r="D196" s="16" t="s">
        <v>189</v>
      </c>
      <c r="E196" s="12">
        <v>0.98055555555555562</v>
      </c>
      <c r="F196" s="12">
        <v>0.98055555555555562</v>
      </c>
      <c r="G196" s="12">
        <v>0.98055555555555562</v>
      </c>
      <c r="H196" s="5">
        <f t="shared" si="5"/>
        <v>0</v>
      </c>
      <c r="L196" s="11" t="str">
        <f t="shared" ca="1" si="6"/>
        <v>уже не будет</v>
      </c>
      <c r="M196" s="16"/>
    </row>
    <row r="197" spans="1:13">
      <c r="A197" s="1" t="b">
        <f ca="1">IF(B197&lt;&gt;"",IF(ISNUMBER(L197),MAX($A$7:A196)+1),"")</f>
        <v>0</v>
      </c>
      <c r="B197" s="16">
        <v>182</v>
      </c>
      <c r="C197" s="16">
        <v>325</v>
      </c>
      <c r="D197" s="16" t="s">
        <v>190</v>
      </c>
      <c r="E197" s="12">
        <v>0.95347222222222217</v>
      </c>
      <c r="F197" s="12">
        <v>0.95347222222222217</v>
      </c>
      <c r="G197" s="12">
        <v>0.44305555555555554</v>
      </c>
      <c r="H197" s="5">
        <f t="shared" si="5"/>
        <v>0</v>
      </c>
      <c r="L197" s="11" t="str">
        <f t="shared" ca="1" si="6"/>
        <v>уже не будет</v>
      </c>
      <c r="M197" s="16"/>
    </row>
    <row r="198" spans="1:13">
      <c r="A198" s="1">
        <f ca="1">IF(B198&lt;&gt;"",IF(ISNUMBER(L198),MAX($A$7:A197)+1),"")</f>
        <v>70</v>
      </c>
      <c r="B198" s="16">
        <v>183</v>
      </c>
      <c r="C198" s="16" t="s">
        <v>236</v>
      </c>
      <c r="D198" s="16" t="s">
        <v>191</v>
      </c>
      <c r="E198" s="12">
        <v>0.62986111111111109</v>
      </c>
      <c r="F198" s="12">
        <v>0.62986111111111109</v>
      </c>
      <c r="G198" s="12">
        <v>0.79861111111111116</v>
      </c>
      <c r="H198" s="5">
        <f t="shared" si="5"/>
        <v>0</v>
      </c>
      <c r="I198" s="20">
        <v>41275</v>
      </c>
      <c r="J198" s="20">
        <v>41639</v>
      </c>
      <c r="K198" s="14">
        <v>1234567</v>
      </c>
      <c r="L198" s="11">
        <f t="shared" ca="1" si="6"/>
        <v>7</v>
      </c>
      <c r="M198" s="16"/>
    </row>
    <row r="199" spans="1:13">
      <c r="A199" s="1">
        <f ca="1">IF(B199&lt;&gt;"",IF(ISNUMBER(L199),MAX($A$7:A198)+1),"")</f>
        <v>71</v>
      </c>
      <c r="B199" s="16">
        <v>184</v>
      </c>
      <c r="C199" s="16" t="s">
        <v>230</v>
      </c>
      <c r="D199" s="16" t="s">
        <v>191</v>
      </c>
      <c r="E199" s="12">
        <v>0.26250000000000001</v>
      </c>
      <c r="F199" s="12">
        <v>0.26250000000000001</v>
      </c>
      <c r="G199" s="12">
        <v>0.43124999999999997</v>
      </c>
      <c r="H199" s="5">
        <f t="shared" si="5"/>
        <v>0</v>
      </c>
      <c r="I199" s="20">
        <v>41275</v>
      </c>
      <c r="J199" s="20">
        <v>41639</v>
      </c>
      <c r="K199" s="14">
        <v>1234567</v>
      </c>
      <c r="L199" s="11">
        <f t="shared" ca="1" si="6"/>
        <v>7</v>
      </c>
      <c r="M199" s="16"/>
    </row>
    <row r="200" spans="1:13">
      <c r="A200" s="1" t="b">
        <f ca="1">IF(B200&lt;&gt;"",IF(ISNUMBER(L200),MAX($A$7:A199)+1),"")</f>
        <v>0</v>
      </c>
      <c r="B200" s="16">
        <v>185</v>
      </c>
      <c r="C200" s="16" t="s">
        <v>192</v>
      </c>
      <c r="D200" s="16" t="s">
        <v>193</v>
      </c>
      <c r="E200" s="12">
        <v>0.90555555555555556</v>
      </c>
      <c r="F200" s="12">
        <v>0.90555555555555556</v>
      </c>
      <c r="G200" s="12">
        <v>7.6388888888888895E-2</v>
      </c>
      <c r="H200" s="5">
        <f t="shared" si="5"/>
        <v>0</v>
      </c>
      <c r="L200" s="11" t="str">
        <f t="shared" ca="1" si="6"/>
        <v>уже не будет</v>
      </c>
      <c r="M200" s="16"/>
    </row>
    <row r="201" spans="1:13">
      <c r="A201" s="1">
        <f ca="1">IF(B201&lt;&gt;"",IF(ISNUMBER(L201),MAX($A$7:A200)+1),"")</f>
        <v>72</v>
      </c>
      <c r="B201" s="16">
        <v>186</v>
      </c>
      <c r="C201" s="16">
        <v>241</v>
      </c>
      <c r="D201" s="16" t="s">
        <v>194</v>
      </c>
      <c r="E201" s="12">
        <v>0.79375000000000007</v>
      </c>
      <c r="F201" s="12">
        <v>0.79375000000000007</v>
      </c>
      <c r="G201" s="12">
        <v>0.25694444444444448</v>
      </c>
      <c r="H201" s="5">
        <f t="shared" si="5"/>
        <v>0</v>
      </c>
      <c r="I201" s="20">
        <v>41420</v>
      </c>
      <c r="J201" s="20">
        <v>41553</v>
      </c>
      <c r="K201" s="14">
        <v>1234567</v>
      </c>
      <c r="L201" s="11">
        <f t="shared" ca="1" si="6"/>
        <v>7</v>
      </c>
      <c r="M201" s="16"/>
    </row>
    <row r="202" spans="1:13">
      <c r="A202" s="1" t="b">
        <f ca="1">IF(B202&lt;&gt;"",IF(ISNUMBER(L202),MAX($A$7:A201)+1),"")</f>
        <v>0</v>
      </c>
      <c r="B202" s="16">
        <v>187</v>
      </c>
      <c r="C202" s="16" t="s">
        <v>195</v>
      </c>
      <c r="D202" s="16" t="s">
        <v>196</v>
      </c>
      <c r="E202" s="12">
        <v>0.21319444444444444</v>
      </c>
      <c r="F202" s="12">
        <v>0.21319444444444444</v>
      </c>
      <c r="G202" s="12">
        <v>0.24305555555555555</v>
      </c>
      <c r="H202" s="5">
        <f t="shared" si="5"/>
        <v>0</v>
      </c>
      <c r="L202" s="11" t="str">
        <f t="shared" ca="1" si="6"/>
        <v>уже не будет</v>
      </c>
      <c r="M202" s="16"/>
    </row>
    <row r="203" spans="1:13">
      <c r="A203" s="1">
        <f ca="1">IF(B203&lt;&gt;"",IF(ISNUMBER(L203),MAX($A$7:A202)+1),"")</f>
        <v>73</v>
      </c>
      <c r="B203" s="16">
        <v>188</v>
      </c>
      <c r="C203" s="16" t="s">
        <v>228</v>
      </c>
      <c r="D203" s="16" t="s">
        <v>197</v>
      </c>
      <c r="E203" s="12">
        <v>0.77986111111111101</v>
      </c>
      <c r="F203" s="12">
        <v>0.77986111111111101</v>
      </c>
      <c r="G203" s="12">
        <v>0.97291666666666676</v>
      </c>
      <c r="H203" s="5">
        <f t="shared" si="5"/>
        <v>0</v>
      </c>
      <c r="I203" s="20">
        <v>41275</v>
      </c>
      <c r="J203" s="20">
        <v>41639</v>
      </c>
      <c r="K203" s="14">
        <v>1234567</v>
      </c>
      <c r="L203" s="11">
        <f t="shared" ca="1" si="6"/>
        <v>7</v>
      </c>
      <c r="M203" s="16"/>
    </row>
    <row r="204" spans="1:13" ht="30">
      <c r="A204" s="1">
        <f ca="1">IF(B204&lt;&gt;"",IF(ISNUMBER(L204),MAX($A$7:A203)+1),"")</f>
        <v>74</v>
      </c>
      <c r="B204" s="16">
        <v>189</v>
      </c>
      <c r="C204" s="16" t="s">
        <v>257</v>
      </c>
      <c r="D204" s="16" t="s">
        <v>197</v>
      </c>
      <c r="E204" s="12">
        <v>0.55625000000000002</v>
      </c>
      <c r="F204" s="12">
        <v>0.55625000000000002</v>
      </c>
      <c r="G204" s="12">
        <v>0.74791666666666667</v>
      </c>
      <c r="H204" s="5">
        <f t="shared" si="5"/>
        <v>0</v>
      </c>
      <c r="I204" s="20">
        <v>41275</v>
      </c>
      <c r="J204" s="20">
        <v>41639</v>
      </c>
      <c r="K204" s="14">
        <v>1234567</v>
      </c>
      <c r="L204" s="11">
        <f t="shared" ca="1" si="6"/>
        <v>7</v>
      </c>
      <c r="M204" s="16"/>
    </row>
    <row r="205" spans="1:13">
      <c r="A205" s="1">
        <f ca="1">IF(B205&lt;&gt;"",IF(ISNUMBER(L205),MAX($A$7:A204)+1),"")</f>
        <v>75</v>
      </c>
      <c r="B205" s="16">
        <v>190</v>
      </c>
      <c r="C205" s="16" t="s">
        <v>232</v>
      </c>
      <c r="D205" s="16" t="s">
        <v>197</v>
      </c>
      <c r="E205" s="12">
        <v>0.28888888888888892</v>
      </c>
      <c r="F205" s="12">
        <v>0.28888888888888892</v>
      </c>
      <c r="G205" s="12">
        <v>0.48402777777777778</v>
      </c>
      <c r="H205" s="5">
        <f t="shared" si="5"/>
        <v>0</v>
      </c>
      <c r="I205" s="20">
        <v>41275</v>
      </c>
      <c r="J205" s="20">
        <v>41639</v>
      </c>
      <c r="K205" s="14">
        <v>1234567</v>
      </c>
      <c r="L205" s="11">
        <f t="shared" ca="1" si="6"/>
        <v>7</v>
      </c>
      <c r="M205" s="16"/>
    </row>
    <row r="206" spans="1:13">
      <c r="A206" s="1">
        <f ca="1">IF(B206&lt;&gt;"",IF(ISNUMBER(L206),MAX($A$7:A205)+1),"")</f>
        <v>76</v>
      </c>
      <c r="B206" s="16">
        <v>191</v>
      </c>
      <c r="C206" s="16" t="s">
        <v>248</v>
      </c>
      <c r="D206" s="16" t="s">
        <v>197</v>
      </c>
      <c r="E206" s="12">
        <v>0.93055555555555547</v>
      </c>
      <c r="F206" s="12">
        <v>0.93055555555555547</v>
      </c>
      <c r="G206" s="12">
        <v>0.29722222222222222</v>
      </c>
      <c r="H206" s="5">
        <f t="shared" si="5"/>
        <v>0</v>
      </c>
      <c r="I206" s="20">
        <v>41275</v>
      </c>
      <c r="J206" s="20">
        <v>41639</v>
      </c>
      <c r="K206" s="14">
        <v>1234567</v>
      </c>
      <c r="L206" s="11">
        <f t="shared" ca="1" si="6"/>
        <v>7</v>
      </c>
      <c r="M206" s="16"/>
    </row>
    <row r="207" spans="1:13" ht="45">
      <c r="A207" s="1">
        <f ca="1">IF(B207&lt;&gt;"",IF(ISNUMBER(L207),MAX($A$7:A206)+1),"")</f>
        <v>77</v>
      </c>
      <c r="B207" s="16">
        <v>192</v>
      </c>
      <c r="C207" s="16" t="s">
        <v>226</v>
      </c>
      <c r="D207" s="16" t="s">
        <v>198</v>
      </c>
      <c r="E207" s="12">
        <v>0.78541666666666676</v>
      </c>
      <c r="F207" s="12">
        <v>0.78541666666666676</v>
      </c>
      <c r="G207" s="12">
        <v>0.55902777777777779</v>
      </c>
      <c r="H207" s="5">
        <f t="shared" si="5"/>
        <v>0</v>
      </c>
      <c r="I207" s="20">
        <v>41275</v>
      </c>
      <c r="J207" s="20">
        <v>41639</v>
      </c>
      <c r="K207" s="14">
        <v>1234567</v>
      </c>
      <c r="L207" s="11">
        <f t="shared" ca="1" si="6"/>
        <v>7</v>
      </c>
      <c r="M207" s="16"/>
    </row>
    <row r="208" spans="1:13">
      <c r="A208" s="1">
        <f ca="1">IF(B208&lt;&gt;"",IF(ISNUMBER(L208),MAX($A$7:A207)+1),"")</f>
        <v>78</v>
      </c>
      <c r="B208" s="16">
        <v>193</v>
      </c>
      <c r="C208" s="16">
        <v>321</v>
      </c>
      <c r="D208" s="16" t="s">
        <v>199</v>
      </c>
      <c r="E208" s="12">
        <v>0.92708333333333337</v>
      </c>
      <c r="F208" s="12">
        <v>0.92708333333333337</v>
      </c>
      <c r="G208" s="12">
        <v>0.35486111111111113</v>
      </c>
      <c r="H208" s="5">
        <f t="shared" si="5"/>
        <v>0</v>
      </c>
      <c r="I208" s="20">
        <v>41275</v>
      </c>
      <c r="J208" s="20">
        <v>41639</v>
      </c>
      <c r="K208" s="14">
        <v>1234567</v>
      </c>
      <c r="L208" s="11">
        <f t="shared" ca="1" si="6"/>
        <v>7</v>
      </c>
      <c r="M208" s="16"/>
    </row>
    <row r="209" spans="1:13" ht="30">
      <c r="A209" s="1">
        <f ca="1">IF(B209&lt;&gt;"",IF(ISNUMBER(L209),MAX($A$7:A208)+1),"")</f>
        <v>79</v>
      </c>
      <c r="B209" s="16">
        <v>194</v>
      </c>
      <c r="C209" s="16" t="s">
        <v>242</v>
      </c>
      <c r="D209" s="16" t="s">
        <v>200</v>
      </c>
      <c r="E209" s="12">
        <v>0.88611111111111107</v>
      </c>
      <c r="F209" s="12">
        <v>0.88611111111111107</v>
      </c>
      <c r="G209" s="12">
        <v>0.40833333333333338</v>
      </c>
      <c r="H209" s="5">
        <f t="shared" ref="H209:H229" si="7">F209-E209+(F209&lt;E209)</f>
        <v>0</v>
      </c>
      <c r="I209" s="20">
        <v>41275</v>
      </c>
      <c r="J209" s="20">
        <v>41639</v>
      </c>
      <c r="K209" s="14">
        <v>1234567</v>
      </c>
      <c r="L209" s="11">
        <f t="shared" ca="1" si="6"/>
        <v>7</v>
      </c>
      <c r="M209" s="16"/>
    </row>
    <row r="210" spans="1:13">
      <c r="A210" s="1">
        <f ca="1">IF(B210&lt;&gt;"",IF(ISNUMBER(L210),MAX($A$7:A209)+1),"")</f>
        <v>80</v>
      </c>
      <c r="B210" s="16">
        <v>195</v>
      </c>
      <c r="C210" s="16" t="s">
        <v>201</v>
      </c>
      <c r="D210" s="16" t="s">
        <v>202</v>
      </c>
      <c r="E210" s="12">
        <v>0.66666666666666663</v>
      </c>
      <c r="F210" s="12">
        <v>0.66666666666666663</v>
      </c>
      <c r="G210" s="12">
        <v>0.40208333333333335</v>
      </c>
      <c r="H210" s="5">
        <f t="shared" si="7"/>
        <v>0</v>
      </c>
      <c r="I210" s="20">
        <v>41427</v>
      </c>
      <c r="J210" s="20">
        <v>41534</v>
      </c>
      <c r="K210" s="14">
        <v>1234567</v>
      </c>
      <c r="L210" s="11">
        <f t="shared" ca="1" si="6"/>
        <v>7</v>
      </c>
      <c r="M210" s="16"/>
    </row>
    <row r="211" spans="1:13">
      <c r="A211" s="1">
        <f ca="1">IF(B211&lt;&gt;"",IF(ISNUMBER(L211),MAX($A$7:A210)+1),"")</f>
        <v>81</v>
      </c>
      <c r="B211" s="16">
        <v>196</v>
      </c>
      <c r="C211" s="16" t="s">
        <v>246</v>
      </c>
      <c r="D211" s="16" t="s">
        <v>202</v>
      </c>
      <c r="E211" s="12">
        <v>0.75208333333333333</v>
      </c>
      <c r="F211" s="12">
        <v>0.75208333333333333</v>
      </c>
      <c r="G211" s="12">
        <v>0.33263888888888887</v>
      </c>
      <c r="H211" s="5">
        <f t="shared" si="7"/>
        <v>0</v>
      </c>
      <c r="I211" s="20">
        <v>41275</v>
      </c>
      <c r="J211" s="20">
        <v>41639</v>
      </c>
      <c r="K211" s="14">
        <v>1234567</v>
      </c>
      <c r="L211" s="11">
        <f t="shared" ca="1" si="6"/>
        <v>7</v>
      </c>
      <c r="M211" s="16"/>
    </row>
    <row r="212" spans="1:13">
      <c r="A212" s="1" t="b">
        <f ca="1">IF(B212&lt;&gt;"",IF(ISNUMBER(L212),MAX($A$7:A211)+1),"")</f>
        <v>0</v>
      </c>
      <c r="B212" s="16">
        <v>197</v>
      </c>
      <c r="C212" s="16">
        <v>144</v>
      </c>
      <c r="D212" s="16" t="s">
        <v>203</v>
      </c>
      <c r="E212" s="12">
        <v>0.4604166666666667</v>
      </c>
      <c r="F212" s="12">
        <v>0.4604166666666667</v>
      </c>
      <c r="G212" s="12">
        <v>0.43333333333333335</v>
      </c>
      <c r="H212" s="5">
        <f t="shared" si="7"/>
        <v>0</v>
      </c>
      <c r="L212" s="11" t="str">
        <f t="shared" ref="L212:L229" ca="1" si="8">IF($I212&lt;=$L$7,IF($J212&gt;=$L$7,--IF($K212="непарні",ISODD(DAY($L$7)),IF($K212="парні",ISEVEN(DAY($L$7)),SEARCH(WEEKDAY($L$7,2),$K212))*1),"уже не будет"),"будет позже")</f>
        <v>уже не будет</v>
      </c>
      <c r="M212" s="16"/>
    </row>
    <row r="213" spans="1:13">
      <c r="A213" s="1" t="b">
        <f ca="1">IF(B213&lt;&gt;"",IF(ISNUMBER(L213),MAX($A$7:A212)+1),"")</f>
        <v>0</v>
      </c>
      <c r="B213" s="16">
        <v>198</v>
      </c>
      <c r="C213" s="16" t="s">
        <v>204</v>
      </c>
      <c r="D213" s="16" t="s">
        <v>205</v>
      </c>
      <c r="E213" s="12">
        <v>9.930555555555555E-2</v>
      </c>
      <c r="F213" s="12">
        <v>9.930555555555555E-2</v>
      </c>
      <c r="G213" s="12">
        <v>0.38541666666666669</v>
      </c>
      <c r="H213" s="5">
        <f t="shared" si="7"/>
        <v>0</v>
      </c>
      <c r="I213" s="20">
        <v>41275</v>
      </c>
      <c r="J213" s="20">
        <v>41639</v>
      </c>
      <c r="K213" s="1" t="s">
        <v>262</v>
      </c>
      <c r="L213" s="11" t="e">
        <f t="shared" ca="1" si="8"/>
        <v>#VALUE!</v>
      </c>
      <c r="M213" s="16"/>
    </row>
    <row r="214" spans="1:13">
      <c r="A214" s="1" t="b">
        <f ca="1">IF(B214&lt;&gt;"",IF(ISNUMBER(L214),MAX($A$7:A213)+1),"")</f>
        <v>0</v>
      </c>
      <c r="B214" s="16">
        <v>199</v>
      </c>
      <c r="C214" s="16" t="s">
        <v>206</v>
      </c>
      <c r="D214" s="16" t="s">
        <v>207</v>
      </c>
      <c r="E214" s="12">
        <v>0.77083333333333337</v>
      </c>
      <c r="F214" s="12">
        <v>0.77083333333333337</v>
      </c>
      <c r="G214" s="12">
        <v>0.19791666666666666</v>
      </c>
      <c r="H214" s="5">
        <f t="shared" si="7"/>
        <v>0</v>
      </c>
      <c r="L214" s="11" t="str">
        <f t="shared" ca="1" si="8"/>
        <v>уже не будет</v>
      </c>
      <c r="M214" s="16"/>
    </row>
    <row r="215" spans="1:13">
      <c r="A215" s="1">
        <f ca="1">IF(B215&lt;&gt;"",IF(ISNUMBER(L215),MAX($A$7:A214)+1),"")</f>
        <v>82</v>
      </c>
      <c r="B215" s="16">
        <v>200</v>
      </c>
      <c r="C215" s="16">
        <v>375</v>
      </c>
      <c r="D215" s="16" t="s">
        <v>208</v>
      </c>
      <c r="E215" s="12">
        <v>0.81944444444444453</v>
      </c>
      <c r="F215" s="12">
        <v>0.81944444444444453</v>
      </c>
      <c r="G215" s="12">
        <v>0.58402777777777781</v>
      </c>
      <c r="H215" s="5">
        <f t="shared" si="7"/>
        <v>0</v>
      </c>
      <c r="I215" s="20">
        <v>41275</v>
      </c>
      <c r="J215" s="20">
        <v>41639</v>
      </c>
      <c r="K215" s="14">
        <v>1234567</v>
      </c>
      <c r="L215" s="11">
        <f t="shared" ca="1" si="8"/>
        <v>7</v>
      </c>
      <c r="M215" s="16"/>
    </row>
    <row r="216" spans="1:13" ht="30">
      <c r="A216" s="1">
        <f ca="1">IF(B216&lt;&gt;"",IF(ISNUMBER(L216),MAX($A$7:A215)+1),"")</f>
        <v>83</v>
      </c>
      <c r="B216" s="16">
        <v>201</v>
      </c>
      <c r="C216" s="16" t="s">
        <v>254</v>
      </c>
      <c r="D216" s="16" t="s">
        <v>209</v>
      </c>
      <c r="E216" s="12">
        <v>0.40277777777777773</v>
      </c>
      <c r="F216" s="12">
        <v>0.40277777777777773</v>
      </c>
      <c r="G216" s="12">
        <v>0.62638888888888888</v>
      </c>
      <c r="H216" s="5">
        <f t="shared" si="7"/>
        <v>0</v>
      </c>
      <c r="I216" s="20">
        <v>41275</v>
      </c>
      <c r="J216" s="20">
        <v>41639</v>
      </c>
      <c r="K216" s="14" t="s">
        <v>259</v>
      </c>
      <c r="L216" s="11">
        <f t="shared" ca="1" si="8"/>
        <v>7</v>
      </c>
      <c r="M216" s="16"/>
    </row>
    <row r="217" spans="1:13">
      <c r="A217" s="1">
        <f ca="1">IF(B217&lt;&gt;"",IF(ISNUMBER(L217),MAX($A$7:A216)+1),"")</f>
        <v>84</v>
      </c>
      <c r="B217" s="16">
        <v>202</v>
      </c>
      <c r="C217" s="16">
        <v>803</v>
      </c>
      <c r="D217" s="16" t="s">
        <v>210</v>
      </c>
      <c r="E217" s="12">
        <v>0.6381944444444444</v>
      </c>
      <c r="F217" s="12">
        <v>0.6381944444444444</v>
      </c>
      <c r="G217" s="12">
        <v>0.8340277777777777</v>
      </c>
      <c r="H217" s="5">
        <f t="shared" si="7"/>
        <v>0</v>
      </c>
      <c r="I217" s="20">
        <v>41275</v>
      </c>
      <c r="J217" s="20">
        <v>41639</v>
      </c>
      <c r="K217" s="14" t="s">
        <v>261</v>
      </c>
      <c r="L217" s="11">
        <f t="shared" ca="1" si="8"/>
        <v>8</v>
      </c>
      <c r="M217" s="16"/>
    </row>
    <row r="218" spans="1:13">
      <c r="A218" s="1">
        <f ca="1">IF(B218&lt;&gt;"",IF(ISNUMBER(L218),MAX($A$7:A217)+1),"")</f>
        <v>85</v>
      </c>
      <c r="B218" s="16">
        <v>203</v>
      </c>
      <c r="C218" s="16" t="s">
        <v>252</v>
      </c>
      <c r="D218" s="16" t="s">
        <v>211</v>
      </c>
      <c r="E218" s="12">
        <v>0.89027777777777783</v>
      </c>
      <c r="F218" s="12">
        <v>0.89027777777777783</v>
      </c>
      <c r="G218" s="12">
        <v>0.28125</v>
      </c>
      <c r="H218" s="5">
        <f t="shared" si="7"/>
        <v>0</v>
      </c>
      <c r="I218" s="20">
        <v>41420</v>
      </c>
      <c r="J218" s="20">
        <v>41455</v>
      </c>
      <c r="K218" s="14">
        <v>1234567</v>
      </c>
      <c r="L218" s="11">
        <f t="shared" ca="1" si="8"/>
        <v>7</v>
      </c>
      <c r="M218" s="16"/>
    </row>
    <row r="219" spans="1:13">
      <c r="A219" s="1">
        <f ca="1">IF(B219&lt;&gt;"",IF(ISNUMBER(L219),MAX($A$7:A218)+1),"")</f>
        <v>86</v>
      </c>
      <c r="B219" s="16">
        <v>204</v>
      </c>
      <c r="C219" s="16">
        <v>819</v>
      </c>
      <c r="D219" s="16" t="s">
        <v>212</v>
      </c>
      <c r="E219" s="12">
        <v>0.38194444444444442</v>
      </c>
      <c r="F219" s="12">
        <v>0.38194444444444442</v>
      </c>
      <c r="G219" s="12">
        <v>0.57777777777777783</v>
      </c>
      <c r="H219" s="5">
        <f t="shared" si="7"/>
        <v>0</v>
      </c>
      <c r="I219" s="20">
        <v>41275</v>
      </c>
      <c r="J219" s="20">
        <v>41639</v>
      </c>
      <c r="K219" s="14" t="s">
        <v>5</v>
      </c>
      <c r="L219" s="11">
        <f t="shared" ca="1" si="8"/>
        <v>7</v>
      </c>
      <c r="M219" s="16"/>
    </row>
    <row r="220" spans="1:13">
      <c r="A220" s="1">
        <f ca="1">IF(B220&lt;&gt;"",IF(ISNUMBER(L220),MAX($A$7:A219)+1),"")</f>
        <v>87</v>
      </c>
      <c r="B220" s="16">
        <v>205</v>
      </c>
      <c r="C220" s="16" t="s">
        <v>213</v>
      </c>
      <c r="D220" s="16" t="s">
        <v>214</v>
      </c>
      <c r="E220" s="12">
        <v>0.69097222222222221</v>
      </c>
      <c r="F220" s="12">
        <v>0.69097222222222221</v>
      </c>
      <c r="G220" s="12">
        <v>0.80069444444444438</v>
      </c>
      <c r="H220" s="5">
        <f t="shared" si="7"/>
        <v>0</v>
      </c>
      <c r="I220" s="20">
        <v>41275</v>
      </c>
      <c r="J220" s="20">
        <v>41639</v>
      </c>
      <c r="K220" s="14">
        <v>1234567</v>
      </c>
      <c r="L220" s="11">
        <f t="shared" ca="1" si="8"/>
        <v>7</v>
      </c>
      <c r="M220" s="16"/>
    </row>
    <row r="221" spans="1:13" ht="30">
      <c r="A221" s="1">
        <f ca="1">IF(B221&lt;&gt;"",IF(ISNUMBER(L221),MAX($A$7:A220)+1),"")</f>
        <v>88</v>
      </c>
      <c r="B221" s="16">
        <v>206</v>
      </c>
      <c r="C221" s="16" t="s">
        <v>239</v>
      </c>
      <c r="D221" s="16" t="s">
        <v>190</v>
      </c>
      <c r="E221" s="12">
        <v>0.58402777777777781</v>
      </c>
      <c r="F221" s="12">
        <v>0.58402777777777781</v>
      </c>
      <c r="G221" s="12">
        <v>0.86388888888888893</v>
      </c>
      <c r="H221" s="5">
        <f t="shared" si="7"/>
        <v>0</v>
      </c>
      <c r="I221" s="20">
        <v>41275</v>
      </c>
      <c r="J221" s="20">
        <v>41639</v>
      </c>
      <c r="K221" s="14">
        <v>1234567</v>
      </c>
      <c r="L221" s="11">
        <f t="shared" ca="1" si="8"/>
        <v>7</v>
      </c>
      <c r="M221" s="16"/>
    </row>
    <row r="222" spans="1:13">
      <c r="A222" s="1">
        <f ca="1">IF(B222&lt;&gt;"",IF(ISNUMBER(L222),MAX($A$7:A221)+1),"")</f>
        <v>89</v>
      </c>
      <c r="B222" s="16">
        <v>207</v>
      </c>
      <c r="C222" s="16" t="s">
        <v>233</v>
      </c>
      <c r="D222" s="16" t="s">
        <v>211</v>
      </c>
      <c r="E222" s="12">
        <v>0.29166666666666669</v>
      </c>
      <c r="F222" s="12">
        <v>0.29166666666666669</v>
      </c>
      <c r="G222" s="12">
        <v>0.57777777777777783</v>
      </c>
      <c r="H222" s="5">
        <f t="shared" si="7"/>
        <v>0</v>
      </c>
      <c r="I222" s="20">
        <v>41275</v>
      </c>
      <c r="J222" s="20">
        <v>41639</v>
      </c>
      <c r="K222" s="14">
        <v>1234567</v>
      </c>
      <c r="L222" s="11">
        <f t="shared" ca="1" si="8"/>
        <v>7</v>
      </c>
      <c r="M222" s="16"/>
    </row>
    <row r="223" spans="1:13">
      <c r="A223" s="1" t="b">
        <f ca="1">IF(B223&lt;&gt;"",IF(ISNUMBER(L223),MAX($A$7:A222)+1),"")</f>
        <v>0</v>
      </c>
      <c r="B223" s="16">
        <v>208</v>
      </c>
      <c r="C223" s="16">
        <v>289</v>
      </c>
      <c r="D223" s="16" t="s">
        <v>215</v>
      </c>
      <c r="E223" s="12">
        <v>0.70624999999999993</v>
      </c>
      <c r="F223" s="12">
        <v>0.70624999999999993</v>
      </c>
      <c r="G223" s="12">
        <v>0.18055555555555555</v>
      </c>
      <c r="H223" s="5">
        <f t="shared" si="7"/>
        <v>0</v>
      </c>
      <c r="I223" s="20">
        <v>41456</v>
      </c>
      <c r="J223" s="20">
        <v>41516</v>
      </c>
      <c r="K223" s="14">
        <v>1234567</v>
      </c>
      <c r="L223" s="11" t="str">
        <f t="shared" ca="1" si="8"/>
        <v>будет позже</v>
      </c>
      <c r="M223" s="16"/>
    </row>
    <row r="224" spans="1:13" ht="45">
      <c r="A224" s="1">
        <f ca="1">IF(B224&lt;&gt;"",IF(ISNUMBER(L224),MAX($A$7:A223)+1),"")</f>
        <v>90</v>
      </c>
      <c r="B224" s="16">
        <v>209</v>
      </c>
      <c r="C224" s="16" t="s">
        <v>237</v>
      </c>
      <c r="D224" s="16" t="s">
        <v>216</v>
      </c>
      <c r="E224" s="12">
        <v>0.65972222222222221</v>
      </c>
      <c r="F224" s="12">
        <v>0.65972222222222221</v>
      </c>
      <c r="G224" s="12">
        <v>0.98125000000000007</v>
      </c>
      <c r="H224" s="5">
        <f t="shared" si="7"/>
        <v>0</v>
      </c>
      <c r="I224" s="20">
        <v>41275</v>
      </c>
      <c r="J224" s="20">
        <v>41639</v>
      </c>
      <c r="K224" s="14">
        <v>1234567</v>
      </c>
      <c r="L224" s="11">
        <f t="shared" ca="1" si="8"/>
        <v>7</v>
      </c>
      <c r="M224" s="16"/>
    </row>
    <row r="225" spans="1:13">
      <c r="A225" s="1">
        <f ca="1">IF(B225&lt;&gt;"",IF(ISNUMBER(L225),MAX($A$7:A224)+1),"")</f>
        <v>91</v>
      </c>
      <c r="B225" s="16">
        <v>210</v>
      </c>
      <c r="C225" s="16">
        <v>816</v>
      </c>
      <c r="D225" s="16" t="s">
        <v>217</v>
      </c>
      <c r="E225" s="12">
        <v>0.36805555555555558</v>
      </c>
      <c r="F225" s="12">
        <v>0.36805555555555558</v>
      </c>
      <c r="G225" s="12">
        <v>0.46875</v>
      </c>
      <c r="H225" s="5">
        <f t="shared" si="7"/>
        <v>0</v>
      </c>
      <c r="I225" s="20">
        <v>41275</v>
      </c>
      <c r="J225" s="20">
        <v>41639</v>
      </c>
      <c r="K225" s="14" t="s">
        <v>4</v>
      </c>
      <c r="L225" s="11">
        <f t="shared" ca="1" si="8"/>
        <v>7</v>
      </c>
      <c r="M225" s="16"/>
    </row>
    <row r="226" spans="1:13">
      <c r="A226" s="1">
        <f ca="1">IF(B226&lt;&gt;"",IF(ISNUMBER(L226),MAX($A$7:A225)+1),"")</f>
        <v>92</v>
      </c>
      <c r="B226" s="16">
        <v>211</v>
      </c>
      <c r="C226" s="16">
        <v>173</v>
      </c>
      <c r="D226" s="16" t="s">
        <v>218</v>
      </c>
      <c r="E226" s="12">
        <v>0.63194444444444442</v>
      </c>
      <c r="F226" s="12">
        <v>0.63194444444444442</v>
      </c>
      <c r="G226" s="12">
        <v>0.78402777777777777</v>
      </c>
      <c r="H226" s="5">
        <f t="shared" si="7"/>
        <v>0</v>
      </c>
      <c r="I226" s="20">
        <v>41275</v>
      </c>
      <c r="J226" s="20">
        <v>41639</v>
      </c>
      <c r="K226" s="14">
        <v>1234567</v>
      </c>
      <c r="L226" s="11">
        <f t="shared" ca="1" si="8"/>
        <v>7</v>
      </c>
      <c r="M226" s="16"/>
    </row>
    <row r="227" spans="1:13">
      <c r="A227" s="1">
        <f ca="1">IF(B227&lt;&gt;"",IF(ISNUMBER(L227),MAX($A$7:A226)+1),"")</f>
        <v>93</v>
      </c>
      <c r="B227" s="16">
        <v>212</v>
      </c>
      <c r="C227" s="16">
        <v>375</v>
      </c>
      <c r="D227" s="16" t="s">
        <v>219</v>
      </c>
      <c r="E227" s="12">
        <v>0.43055555555555558</v>
      </c>
      <c r="F227" s="12">
        <v>0.43055555555555558</v>
      </c>
      <c r="G227" s="12">
        <v>0.43055555555555558</v>
      </c>
      <c r="H227" s="5">
        <f t="shared" si="7"/>
        <v>0</v>
      </c>
      <c r="I227" s="20">
        <v>41275</v>
      </c>
      <c r="J227" s="20">
        <v>41639</v>
      </c>
      <c r="K227" s="14">
        <v>1234567</v>
      </c>
      <c r="L227" s="11">
        <f t="shared" ca="1" si="8"/>
        <v>7</v>
      </c>
      <c r="M227" s="16"/>
    </row>
    <row r="228" spans="1:13">
      <c r="A228" s="1" t="b">
        <f ca="1">IF(B228&lt;&gt;"",IF(ISNUMBER(L228),MAX($A$7:A227)+1),"")</f>
        <v>0</v>
      </c>
      <c r="B228" s="16">
        <v>213</v>
      </c>
      <c r="C228" s="16" t="s">
        <v>220</v>
      </c>
      <c r="D228" s="16" t="s">
        <v>221</v>
      </c>
      <c r="E228" s="12">
        <v>0.7895833333333333</v>
      </c>
      <c r="F228" s="12">
        <v>0.8041666666666667</v>
      </c>
      <c r="G228" s="12">
        <v>0.49791666666666662</v>
      </c>
      <c r="H228" s="5">
        <f t="shared" si="7"/>
        <v>1.4583333333333393E-2</v>
      </c>
      <c r="L228" s="11" t="str">
        <f t="shared" ca="1" si="8"/>
        <v>уже не будет</v>
      </c>
      <c r="M228" s="16"/>
    </row>
    <row r="229" spans="1:13">
      <c r="A229" s="34" t="str">
        <f t="array" aca="1" ref="A229" ca="1">IF(ROW(1:1)&gt;MAX(A7),"",IF(ISNUMBER(L7),MAX($A6:A$7)+1))</f>
        <v/>
      </c>
      <c r="B229" s="16">
        <v>214</v>
      </c>
      <c r="C229" s="16">
        <v>268</v>
      </c>
      <c r="D229" s="16" t="s">
        <v>222</v>
      </c>
      <c r="E229" s="12">
        <v>0.39374999999999999</v>
      </c>
      <c r="F229" s="12">
        <v>0.4145833333333333</v>
      </c>
      <c r="G229" s="12">
        <v>0.85763888888888884</v>
      </c>
      <c r="H229" s="5">
        <f t="shared" si="7"/>
        <v>2.0833333333333315E-2</v>
      </c>
      <c r="L229" s="11" t="str">
        <f t="shared" ca="1" si="8"/>
        <v>уже не будет</v>
      </c>
      <c r="M229" s="16"/>
    </row>
    <row r="230" spans="1:13">
      <c r="A230" s="34">
        <f ca="1">IF(ROW(1:1)&gt;MAX(A8),"",IF(ISNUMBER(L8),MAX($A$7:A7)+1))</f>
        <v>1</v>
      </c>
    </row>
    <row r="231" spans="1:13">
      <c r="A231" s="34" t="s">
        <v>264</v>
      </c>
    </row>
  </sheetData>
  <autoFilter ref="B7:M23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lida</cp:lastModifiedBy>
  <dcterms:created xsi:type="dcterms:W3CDTF">2013-05-22T17:05:03Z</dcterms:created>
  <dcterms:modified xsi:type="dcterms:W3CDTF">2013-06-05T17:13:25Z</dcterms:modified>
</cp:coreProperties>
</file>