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выгрузк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F8" i="1"/>
  <c r="F10" i="1"/>
  <c r="F11" i="1"/>
  <c r="F2" i="1"/>
  <c r="G2" i="1" s="1"/>
  <c r="F22" i="1"/>
  <c r="D2" i="1"/>
  <c r="F3" i="1"/>
  <c r="G3" i="1" s="1"/>
  <c r="D4" i="1"/>
  <c r="F4" i="1"/>
  <c r="F5" i="1"/>
  <c r="D6" i="1"/>
  <c r="F6" i="1"/>
  <c r="F7" i="1"/>
  <c r="G7" i="1" s="1"/>
  <c r="D8" i="1"/>
  <c r="F9" i="1"/>
  <c r="D10" i="1"/>
  <c r="D12" i="1"/>
  <c r="F12" i="1"/>
  <c r="F13" i="1"/>
  <c r="D14" i="1"/>
  <c r="F14" i="1"/>
  <c r="F15" i="1"/>
  <c r="D16" i="1"/>
  <c r="F16" i="1"/>
  <c r="F17" i="1"/>
  <c r="G17" i="1" s="1"/>
  <c r="D18" i="1"/>
  <c r="F18" i="1"/>
  <c r="F19" i="1"/>
  <c r="D20" i="1"/>
  <c r="F20" i="1"/>
  <c r="F21" i="1"/>
  <c r="D24" i="1"/>
  <c r="F25" i="1"/>
  <c r="G26" i="1" s="1"/>
  <c r="F23" i="1"/>
  <c r="F24" i="1"/>
  <c r="F26" i="1"/>
  <c r="G19" i="1" l="1"/>
  <c r="G12" i="1"/>
  <c r="H27" i="1"/>
  <c r="G5" i="1"/>
  <c r="H5" i="1" s="1"/>
  <c r="G11" i="1"/>
  <c r="H11" i="1" s="1"/>
  <c r="G20" i="1"/>
  <c r="H20" i="1" s="1"/>
  <c r="G15" i="1"/>
  <c r="G22" i="1"/>
  <c r="G10" i="1"/>
  <c r="G8" i="1"/>
  <c r="G23" i="1"/>
  <c r="G21" i="1"/>
  <c r="G13" i="1"/>
  <c r="G4" i="1"/>
  <c r="H4" i="1" s="1"/>
  <c r="G9" i="1"/>
  <c r="H9" i="1" s="1"/>
  <c r="G14" i="1"/>
  <c r="H14" i="1" s="1"/>
  <c r="H7" i="1"/>
  <c r="G6" i="1"/>
  <c r="H6" i="1" s="1"/>
  <c r="H21" i="1"/>
  <c r="H19" i="1"/>
  <c r="G18" i="1"/>
  <c r="H18" i="1" s="1"/>
  <c r="G25" i="1"/>
  <c r="H25" i="1" s="1"/>
  <c r="G24" i="1"/>
  <c r="H24" i="1" s="1"/>
  <c r="G16" i="1"/>
  <c r="H16" i="1" s="1"/>
  <c r="H2" i="1"/>
  <c r="H17" i="1"/>
  <c r="H13" i="1"/>
  <c r="H8" i="1"/>
  <c r="H15" i="1"/>
  <c r="H10" i="1"/>
  <c r="H12" i="1"/>
  <c r="H3" i="1"/>
  <c r="H23" i="1"/>
  <c r="D26" i="1" l="1"/>
  <c r="H26" i="1" s="1"/>
  <c r="D22" i="1"/>
  <c r="H22" i="1" s="1"/>
</calcChain>
</file>

<file path=xl/sharedStrings.xml><?xml version="1.0" encoding="utf-8"?>
<sst xmlns="http://schemas.openxmlformats.org/spreadsheetml/2006/main" count="30" uniqueCount="6">
  <si>
    <t>Дата</t>
  </si>
  <si>
    <t>Время</t>
  </si>
  <si>
    <t>Событие</t>
  </si>
  <si>
    <t>Проход</t>
  </si>
  <si>
    <t>ВремяВсего</t>
  </si>
  <si>
    <t>Проход, подтверждение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</si>
</sst>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vertical="center"/>
    </xf>
    <xf numFmtId="1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/>
    <xf numFmtId="164" fontId="2" fillId="0" borderId="2" xfId="0" applyNumberFormat="1" applyFont="1" applyBorder="1" applyAlignment="1">
      <alignment horizontal="right" vertical="center"/>
    </xf>
    <xf numFmtId="164" fontId="0" fillId="0" borderId="3" xfId="0" applyNumberFormat="1" applyBorder="1"/>
    <xf numFmtId="164" fontId="0" fillId="0" borderId="0" xfId="0" applyNumberFormat="1"/>
    <xf numFmtId="14" fontId="1" fillId="2" borderId="1" xfId="0" applyNumberFormat="1" applyFont="1" applyFill="1" applyBorder="1" applyAlignment="1">
      <alignment vertical="center"/>
    </xf>
    <xf numFmtId="14" fontId="0" fillId="0" borderId="3" xfId="0" applyNumberFormat="1" applyBorder="1"/>
    <xf numFmtId="14" fontId="0" fillId="0" borderId="0" xfId="0" applyNumberFormat="1"/>
    <xf numFmtId="164" fontId="1" fillId="2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4" fontId="2" fillId="3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vertical="center"/>
    </xf>
    <xf numFmtId="164" fontId="0" fillId="3" borderId="3" xfId="0" applyNumberFormat="1" applyFill="1" applyBorder="1"/>
    <xf numFmtId="0" fontId="0" fillId="3" borderId="0" xfId="0" applyFill="1"/>
    <xf numFmtId="164" fontId="0" fillId="3" borderId="0" xfId="0" applyNumberFormat="1" applyFill="1"/>
    <xf numFmtId="2" fontId="0" fillId="0" borderId="0" xfId="0" applyNumberFormat="1"/>
    <xf numFmtId="2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L10" sqref="L10"/>
    </sheetView>
  </sheetViews>
  <sheetFormatPr defaultRowHeight="15" x14ac:dyDescent="0.25"/>
  <cols>
    <col min="1" max="1" width="14" style="10" customWidth="1"/>
    <col min="2" max="2" width="9.7109375" style="7" customWidth="1"/>
    <col min="3" max="3" width="35" customWidth="1"/>
    <col min="4" max="4" width="12.5703125" customWidth="1"/>
    <col min="7" max="7" width="10.28515625" bestFit="1" customWidth="1"/>
  </cols>
  <sheetData>
    <row r="1" spans="1:8" ht="15.75" thickBot="1" x14ac:dyDescent="0.3">
      <c r="A1" s="8" t="s">
        <v>0</v>
      </c>
      <c r="B1" s="11" t="s">
        <v>1</v>
      </c>
      <c r="C1" s="1" t="s">
        <v>2</v>
      </c>
      <c r="D1" s="1" t="s">
        <v>4</v>
      </c>
      <c r="E1" s="6">
        <v>0.99998842592592585</v>
      </c>
    </row>
    <row r="2" spans="1:8" ht="15.75" thickBot="1" x14ac:dyDescent="0.3">
      <c r="A2" s="2">
        <v>44484</v>
      </c>
      <c r="B2" s="5">
        <v>0.3354861111111111</v>
      </c>
      <c r="C2" s="3" t="s">
        <v>3</v>
      </c>
      <c r="D2" s="6">
        <f>B3-B2</f>
        <v>0.2593287037037037</v>
      </c>
      <c r="F2">
        <f>IF(OR(AND(A2&lt;&gt;A3,C2="Проход"),AND(A2&lt;&gt;A1,C2="Проход, подтверждение")),A3+0.5,A2)</f>
        <v>44484</v>
      </c>
      <c r="G2" s="7">
        <f>IF(F2&lt;&gt;F1,MOD(1+SUMIFS(B$2:B$29941,F$2:F$29941,F2,C$2:C$29941,"Проход, подтверждение")-SUMIFS(B$2:B$29941,F$2:F$29941,F2,C$2:C$29941,"Проход"),1),"")</f>
        <v>0.25932870370370353</v>
      </c>
      <c r="H2" t="b">
        <f>G2=D2</f>
        <v>1</v>
      </c>
    </row>
    <row r="3" spans="1:8" ht="15.75" thickBot="1" x14ac:dyDescent="0.3">
      <c r="A3" s="2">
        <v>44484</v>
      </c>
      <c r="B3" s="5">
        <v>0.5948148148148148</v>
      </c>
      <c r="C3" s="3" t="s">
        <v>5</v>
      </c>
      <c r="D3" s="6"/>
      <c r="F3">
        <f t="shared" ref="F3:F24" si="0">IF(OR(AND(A3&lt;&gt;A4,C3="Проход"),AND(A3&lt;&gt;A2,C3="Проход, подтверждение от ДУ")),A4+0.5,A3)</f>
        <v>44484</v>
      </c>
      <c r="G3" s="7" t="str">
        <f>IF(F3&lt;&gt;F2,MOD(1+SUMIFS(B$2:B$29941,F$2:F$29941,F3,C$2:C$29941,"Проход, подтверждение")-SUMIFS(B$2:B$29941,F$2:F$29941,F3,C$2:C$29941,"Проход"),1),"")</f>
        <v/>
      </c>
      <c r="H3" t="b">
        <f t="shared" ref="H3:H27" si="1">G3=D3</f>
        <v>1</v>
      </c>
    </row>
    <row r="4" spans="1:8" ht="15.75" thickBot="1" x14ac:dyDescent="0.3">
      <c r="A4" s="2">
        <v>44485</v>
      </c>
      <c r="B4" s="5">
        <v>0.31922453703703701</v>
      </c>
      <c r="C4" s="3" t="s">
        <v>3</v>
      </c>
      <c r="D4" s="6">
        <f>B5-B4</f>
        <v>0.34171296296296305</v>
      </c>
      <c r="F4">
        <f t="shared" si="0"/>
        <v>44485</v>
      </c>
      <c r="G4" s="7">
        <f>IF(F4&lt;&gt;F3,MOD(1+SUMIFS(B$2:B$29941,F$2:F$29941,F4,C$2:C$29941,"Проход, подтверждение")-SUMIFS(B$2:B$29941,F$2:F$29941,F4,C$2:C$29941,"Проход"),1),"")</f>
        <v>0.34171296296296316</v>
      </c>
      <c r="H4" t="b">
        <f t="shared" si="1"/>
        <v>1</v>
      </c>
    </row>
    <row r="5" spans="1:8" ht="15.75" thickBot="1" x14ac:dyDescent="0.3">
      <c r="A5" s="2">
        <v>44485</v>
      </c>
      <c r="B5" s="5">
        <v>0.66093750000000007</v>
      </c>
      <c r="C5" s="3" t="s">
        <v>5</v>
      </c>
      <c r="D5" s="6"/>
      <c r="F5">
        <f t="shared" si="0"/>
        <v>44485</v>
      </c>
      <c r="G5" s="7" t="str">
        <f>IF(F5&lt;&gt;F4,MOD(1+SUMIFS(B$2:B$29941,F$2:F$29941,F5,C$2:C$29941,"Проход, подтверждение")-SUMIFS(B$2:B$29941,F$2:F$29941,F5,C$2:C$29941,"Проход"),1),"")</f>
        <v/>
      </c>
      <c r="H5" t="b">
        <f t="shared" si="1"/>
        <v>1</v>
      </c>
    </row>
    <row r="6" spans="1:8" ht="15.75" thickBot="1" x14ac:dyDescent="0.3">
      <c r="A6" s="2">
        <v>44486</v>
      </c>
      <c r="B6" s="5">
        <v>0.34070601851851851</v>
      </c>
      <c r="C6" s="3" t="s">
        <v>3</v>
      </c>
      <c r="D6" s="6">
        <f>B7-B6</f>
        <v>0.29511574074074082</v>
      </c>
      <c r="F6">
        <f t="shared" si="0"/>
        <v>44486</v>
      </c>
      <c r="G6" s="7">
        <f>IF(F6&lt;&gt;F5,MOD(1+SUMIFS(B$2:B$29941,F$2:F$29941,F6,C$2:C$29941,"Проход, подтверждение")-SUMIFS(B$2:B$29941,F$2:F$29941,F6,C$2:C$29941,"Проход"),1),"")</f>
        <v>0.29511574074074098</v>
      </c>
      <c r="H6" t="b">
        <f t="shared" si="1"/>
        <v>1</v>
      </c>
    </row>
    <row r="7" spans="1:8" ht="15.75" thickBot="1" x14ac:dyDescent="0.3">
      <c r="A7" s="2">
        <v>44486</v>
      </c>
      <c r="B7" s="5">
        <v>0.63582175925925932</v>
      </c>
      <c r="C7" s="3" t="s">
        <v>5</v>
      </c>
      <c r="D7" s="6"/>
      <c r="F7">
        <f t="shared" si="0"/>
        <v>44486</v>
      </c>
      <c r="G7" s="7" t="str">
        <f>IF(F7&lt;&gt;F6,MOD(1+SUMIFS(B$2:B$29941,F$2:F$29941,F7,C$2:C$29941,"Проход, подтверждение")-SUMIFS(B$2:B$29941,F$2:F$29941,F7,C$2:C$29941,"Проход"),1),"")</f>
        <v/>
      </c>
      <c r="H7" t="b">
        <f t="shared" si="1"/>
        <v>1</v>
      </c>
    </row>
    <row r="8" spans="1:8" ht="15.75" thickBot="1" x14ac:dyDescent="0.3">
      <c r="A8" s="2">
        <v>44487</v>
      </c>
      <c r="B8" s="5">
        <v>0.41122685185185182</v>
      </c>
      <c r="C8" s="3" t="s">
        <v>3</v>
      </c>
      <c r="D8" s="6">
        <f>B9-B8</f>
        <v>1.0821759259259267E-2</v>
      </c>
      <c r="F8" s="18">
        <f>IF(OR(AND(A8&lt;&gt;A9,C8="Проход"),AND(A8&lt;&gt;A7,C8="Проход, подтверждение от ДУ")),A9+0.5,A8)</f>
        <v>44487</v>
      </c>
      <c r="G8" s="7">
        <f>IF(F8&lt;&gt;F7,MOD(1+SUMIFS(B$2:B$29941,F$2:F$29941,F8,C$2:C$29941,"Проход, подтверждение")-SUMIFS(B$2:B$29941,F$2:F$29941,F8,C$2:C$29941,"Проход"),1),"")</f>
        <v>1.0821759259259212E-2</v>
      </c>
      <c r="H8" t="b">
        <f t="shared" si="1"/>
        <v>0</v>
      </c>
    </row>
    <row r="9" spans="1:8" ht="15.75" thickBot="1" x14ac:dyDescent="0.3">
      <c r="A9" s="2">
        <v>44487</v>
      </c>
      <c r="B9" s="5">
        <v>0.42204861111111108</v>
      </c>
      <c r="C9" s="3" t="s">
        <v>5</v>
      </c>
      <c r="D9" s="6"/>
      <c r="F9" s="18">
        <f t="shared" si="0"/>
        <v>44487</v>
      </c>
      <c r="G9" s="7" t="str">
        <f>IF(F9&lt;&gt;F8,MOD(1+SUMIFS(B$2:B$29941,F$2:F$29941,F9,C$2:C$29941,"Проход, подтверждение")-SUMIFS(B$2:B$29941,F$2:F$29941,F9,C$2:C$29941,"Проход"),1),"")</f>
        <v/>
      </c>
      <c r="H9" t="b">
        <f t="shared" si="1"/>
        <v>1</v>
      </c>
    </row>
    <row r="10" spans="1:8" ht="15.75" thickBot="1" x14ac:dyDescent="0.3">
      <c r="A10" s="13">
        <v>44487</v>
      </c>
      <c r="B10" s="14">
        <v>0.88128472222222232</v>
      </c>
      <c r="C10" s="12" t="s">
        <v>3</v>
      </c>
      <c r="D10" s="15">
        <f>E1-B10+B11</f>
        <v>0.38987268518518503</v>
      </c>
      <c r="E10" s="16"/>
      <c r="F10" s="19">
        <f t="shared" si="0"/>
        <v>44488.5</v>
      </c>
      <c r="G10" s="17">
        <f>IF(F10&lt;&gt;F9,MOD(1+SUMIFS(B$2:B$29941,F$2:F$29941,F10,C$2:C$29941,"Проход, подтверждение")-SUMIFS(B$2:B$29941,F$2:F$29941,F10,C$2:C$29941,"Проход"),1),"")</f>
        <v>0.11871527777777768</v>
      </c>
      <c r="H10" s="16" t="b">
        <f t="shared" si="1"/>
        <v>0</v>
      </c>
    </row>
    <row r="11" spans="1:8" ht="15.75" thickBot="1" x14ac:dyDescent="0.3">
      <c r="A11" s="13">
        <v>44488</v>
      </c>
      <c r="B11" s="14">
        <v>0.2711689814814815</v>
      </c>
      <c r="C11" s="12" t="s">
        <v>5</v>
      </c>
      <c r="D11" s="15"/>
      <c r="E11" s="16"/>
      <c r="F11" s="19">
        <f t="shared" si="0"/>
        <v>44488</v>
      </c>
      <c r="G11" s="17">
        <f>IF(F11&lt;&gt;F10,MOD(1+SUMIFS(B$2:B$29941,F$2:F$29941,F11,C$2:C$29941,"Проход, подтверждение")-SUMIFS(B$2:B$29941,F$2:F$29941,F11,C$2:C$29941,"Проход"),1),"")</f>
        <v>0.29489583333333336</v>
      </c>
      <c r="H11" s="16" t="b">
        <f t="shared" si="1"/>
        <v>0</v>
      </c>
    </row>
    <row r="12" spans="1:8" ht="15.75" thickBot="1" x14ac:dyDescent="0.3">
      <c r="A12" s="2">
        <v>44488</v>
      </c>
      <c r="B12" s="5">
        <v>0.53649305555555549</v>
      </c>
      <c r="C12" s="3" t="s">
        <v>3</v>
      </c>
      <c r="D12" s="6">
        <f>B13-B12</f>
        <v>2.372685185185186E-2</v>
      </c>
      <c r="F12">
        <f t="shared" si="0"/>
        <v>44488</v>
      </c>
      <c r="G12" s="7" t="str">
        <f>IF(F12&lt;&gt;F11,MOD(1+SUMIFS(B$2:B$29941,F$2:F$29941,F12,C$2:C$29941,"Проход, подтверждение")-SUMIFS(B$2:B$29941,F$2:F$29941,F12,C$2:C$29941,"Проход"),1),"")</f>
        <v/>
      </c>
      <c r="H12" t="b">
        <f t="shared" si="1"/>
        <v>0</v>
      </c>
    </row>
    <row r="13" spans="1:8" ht="15.75" thickBot="1" x14ac:dyDescent="0.3">
      <c r="A13" s="2">
        <v>44488</v>
      </c>
      <c r="B13" s="5">
        <v>0.56021990740740735</v>
      </c>
      <c r="C13" s="3" t="s">
        <v>5</v>
      </c>
      <c r="D13" s="6"/>
      <c r="F13">
        <f t="shared" si="0"/>
        <v>44488</v>
      </c>
      <c r="G13" s="7" t="str">
        <f>IF(F13&lt;&gt;F12,MOD(1+SUMIFS(B$2:B$29941,F$2:F$29941,F13,C$2:C$29941,"Проход, подтверждение")-SUMIFS(B$2:B$29941,F$2:F$29941,F13,C$2:C$29941,"Проход"),1),"")</f>
        <v/>
      </c>
      <c r="H13" t="b">
        <f t="shared" si="1"/>
        <v>1</v>
      </c>
    </row>
    <row r="14" spans="1:8" ht="15.75" thickBot="1" x14ac:dyDescent="0.3">
      <c r="A14" s="2">
        <v>44490</v>
      </c>
      <c r="B14" s="5">
        <v>0.3364699074074074</v>
      </c>
      <c r="C14" s="3" t="s">
        <v>3</v>
      </c>
      <c r="D14" s="6">
        <f>B15-B14</f>
        <v>7.0011574074074101E-2</v>
      </c>
      <c r="F14">
        <f t="shared" si="0"/>
        <v>44490</v>
      </c>
      <c r="G14" s="7">
        <f>IF(F14&lt;&gt;F13,MOD(1+SUMIFS(B$2:B$29941,F$2:F$29941,F14,C$2:C$29941,"Проход, подтверждение")-SUMIFS(B$2:B$29941,F$2:F$29941,F14,C$2:C$29941,"Проход"),1),"")</f>
        <v>7.0011574074074101E-2</v>
      </c>
      <c r="H14" t="b">
        <f t="shared" si="1"/>
        <v>1</v>
      </c>
    </row>
    <row r="15" spans="1:8" ht="15.75" thickBot="1" x14ac:dyDescent="0.3">
      <c r="A15" s="2">
        <v>44490</v>
      </c>
      <c r="B15" s="5">
        <v>0.4064814814814815</v>
      </c>
      <c r="C15" s="3" t="s">
        <v>5</v>
      </c>
      <c r="D15" s="6"/>
      <c r="F15">
        <f t="shared" si="0"/>
        <v>44490</v>
      </c>
      <c r="G15" s="7" t="str">
        <f>IF(F15&lt;&gt;F14,MOD(1+SUMIFS(B$2:B$29941,F$2:F$29941,F15,C$2:C$29941,"Проход, подтверждение")-SUMIFS(B$2:B$29941,F$2:F$29941,F15,C$2:C$29941,"Проход"),1),"")</f>
        <v/>
      </c>
      <c r="H15" t="b">
        <f t="shared" si="1"/>
        <v>1</v>
      </c>
    </row>
    <row r="16" spans="1:8" ht="15.75" thickBot="1" x14ac:dyDescent="0.3">
      <c r="A16" s="2">
        <v>44501</v>
      </c>
      <c r="B16" s="5">
        <v>0.7822337962962963</v>
      </c>
      <c r="C16" s="3" t="s">
        <v>3</v>
      </c>
      <c r="D16" s="6">
        <f>B17-B16</f>
        <v>7.435185185185178E-2</v>
      </c>
      <c r="F16">
        <f t="shared" si="0"/>
        <v>44501</v>
      </c>
      <c r="G16" s="7">
        <f>IF(F16&lt;&gt;F15,MOD(1+SUMIFS(B$2:B$29941,F$2:F$29941,F16,C$2:C$29941,"Проход, подтверждение")-SUMIFS(B$2:B$29941,F$2:F$29941,F16,C$2:C$29941,"Проход"),1),"")</f>
        <v>7.435185185185178E-2</v>
      </c>
      <c r="H16" t="b">
        <f t="shared" si="1"/>
        <v>1</v>
      </c>
    </row>
    <row r="17" spans="1:8" ht="15.75" thickBot="1" x14ac:dyDescent="0.3">
      <c r="A17" s="2">
        <v>44501</v>
      </c>
      <c r="B17" s="5">
        <v>0.85658564814814808</v>
      </c>
      <c r="C17" s="3" t="s">
        <v>5</v>
      </c>
      <c r="D17" s="6"/>
      <c r="F17">
        <f t="shared" si="0"/>
        <v>44501</v>
      </c>
      <c r="G17" s="7" t="str">
        <f>IF(F17&lt;&gt;F16,MOD(1+SUMIFS(B$2:B$29941,F$2:F$29941,F17,C$2:C$29941,"Проход, подтверждение")-SUMIFS(B$2:B$29941,F$2:F$29941,F17,C$2:C$29941,"Проход"),1),"")</f>
        <v/>
      </c>
      <c r="H17" t="b">
        <f t="shared" si="1"/>
        <v>1</v>
      </c>
    </row>
    <row r="18" spans="1:8" ht="15.75" thickBot="1" x14ac:dyDescent="0.3">
      <c r="A18" s="2">
        <v>44502</v>
      </c>
      <c r="B18" s="5">
        <v>0.38030092592592596</v>
      </c>
      <c r="C18" s="3" t="s">
        <v>3</v>
      </c>
      <c r="D18" s="6">
        <f>B19-B18</f>
        <v>0.11146990740740736</v>
      </c>
      <c r="F18">
        <f t="shared" si="0"/>
        <v>44502</v>
      </c>
      <c r="G18" s="7">
        <f>IF(F18&lt;&gt;F17,MOD(1+SUMIFS(B$2:B$29941,F$2:F$29941,F18,C$2:C$29941,"Проход, подтверждение")-SUMIFS(B$2:B$29941,F$2:F$29941,F18,C$2:C$29941,"Проход"),1),"")</f>
        <v>0.11146990740740725</v>
      </c>
      <c r="H18" t="b">
        <f t="shared" si="1"/>
        <v>1</v>
      </c>
    </row>
    <row r="19" spans="1:8" ht="15.75" thickBot="1" x14ac:dyDescent="0.3">
      <c r="A19" s="2">
        <v>44502</v>
      </c>
      <c r="B19" s="5">
        <v>0.49177083333333332</v>
      </c>
      <c r="C19" s="3" t="s">
        <v>5</v>
      </c>
      <c r="D19" s="6"/>
      <c r="F19">
        <f t="shared" si="0"/>
        <v>44502</v>
      </c>
      <c r="G19" s="7" t="str">
        <f>IF(F19&lt;&gt;F18,MOD(1+SUMIFS(B$2:B$29941,F$2:F$29941,F19,C$2:C$29941,"Проход, подтверждение")-SUMIFS(B$2:B$29941,F$2:F$29941,F19,C$2:C$29941,"Проход"),1),"")</f>
        <v/>
      </c>
      <c r="H19" t="b">
        <f t="shared" si="1"/>
        <v>1</v>
      </c>
    </row>
    <row r="20" spans="1:8" ht="15.75" thickBot="1" x14ac:dyDescent="0.3">
      <c r="A20" s="2">
        <v>44503</v>
      </c>
      <c r="B20" s="5">
        <v>0.32564814814814813</v>
      </c>
      <c r="C20" s="3" t="s">
        <v>3</v>
      </c>
      <c r="D20" s="6">
        <f>B21-B20</f>
        <v>5.3182870370370339E-2</v>
      </c>
      <c r="F20">
        <f t="shared" si="0"/>
        <v>44503</v>
      </c>
      <c r="G20" s="7">
        <f>IF(F20&lt;&gt;F19,MOD(1+SUMIFS(B$2:B$29941,F$2:F$29941,F20,C$2:C$29941,"Проход, подтверждение")-SUMIFS(B$2:B$29941,F$2:F$29941,F20,C$2:C$29941,"Проход"),1),"")</f>
        <v>5.3182870370370283E-2</v>
      </c>
      <c r="H20" t="b">
        <f t="shared" si="1"/>
        <v>1</v>
      </c>
    </row>
    <row r="21" spans="1:8" ht="15.75" thickBot="1" x14ac:dyDescent="0.3">
      <c r="A21" s="2">
        <v>44503</v>
      </c>
      <c r="B21" s="5">
        <v>0.37883101851851847</v>
      </c>
      <c r="C21" s="3" t="s">
        <v>5</v>
      </c>
      <c r="D21" s="6"/>
      <c r="F21">
        <f t="shared" si="0"/>
        <v>44503</v>
      </c>
      <c r="G21" s="7" t="str">
        <f>IF(F21&lt;&gt;F20,MOD(1+SUMIFS(B$2:B$29941,F$2:F$29941,F21,C$2:C$29941,"Проход, подтверждение")-SUMIFS(B$2:B$29941,F$2:F$29941,F21,C$2:C$29941,"Проход"),1),"")</f>
        <v/>
      </c>
      <c r="H21" t="b">
        <f t="shared" si="1"/>
        <v>1</v>
      </c>
    </row>
    <row r="22" spans="1:8" ht="15.75" thickBot="1" x14ac:dyDescent="0.3">
      <c r="A22" s="13">
        <v>44509</v>
      </c>
      <c r="B22" s="14">
        <v>0.80579861111111117</v>
      </c>
      <c r="C22" s="12" t="s">
        <v>3</v>
      </c>
      <c r="D22" s="15">
        <f>E1-B22+B23</f>
        <v>0.35758101851851842</v>
      </c>
      <c r="E22" s="16"/>
      <c r="F22" s="16">
        <f>IF(OR(AND(A22&lt;&gt;A23,C22="Проход"),AND(A22&lt;&gt;A21,C22="Проход, подтверждение от ДУ")),A23+0.5,A22)</f>
        <v>44510.5</v>
      </c>
      <c r="G22" s="17">
        <f>IF(F22&lt;&gt;F21,MOD(1+SUMIFS(B$2:B$29941,F$2:F$29941,F22,C$2:C$29941,"Проход, подтверждение")-SUMIFS(B$2:B$29941,F$2:F$29941,F22,C$2:C$29941,"Проход"),1),"")</f>
        <v>0.19420138888888883</v>
      </c>
      <c r="H22" s="16" t="b">
        <f t="shared" si="1"/>
        <v>0</v>
      </c>
    </row>
    <row r="23" spans="1:8" ht="15.75" thickBot="1" x14ac:dyDescent="0.3">
      <c r="A23" s="13">
        <v>44510</v>
      </c>
      <c r="B23" s="14">
        <v>0.16339120370370372</v>
      </c>
      <c r="C23" s="12" t="s">
        <v>5</v>
      </c>
      <c r="D23" s="15"/>
      <c r="E23" s="16"/>
      <c r="F23" s="16">
        <f t="shared" si="0"/>
        <v>44510</v>
      </c>
      <c r="G23" s="17">
        <f>IF(F23&lt;&gt;F22,MOD(1+SUMIFS(B$2:B$29941,F$2:F$29941,F23,C$2:C$29941,"Проход, подтверждение")-SUMIFS(B$2:B$29941,F$2:F$29941,F23,C$2:C$29941,"Проход"),1),"")</f>
        <v>0.16339120370370375</v>
      </c>
      <c r="H23" s="16" t="b">
        <f t="shared" si="1"/>
        <v>0</v>
      </c>
    </row>
    <row r="24" spans="1:8" ht="15.75" thickBot="1" x14ac:dyDescent="0.3">
      <c r="A24" s="13">
        <v>44510</v>
      </c>
      <c r="B24" s="14">
        <v>0.66516203703703702</v>
      </c>
      <c r="C24" s="12" t="s">
        <v>3</v>
      </c>
      <c r="D24" s="15">
        <f>E1-B24+B25</f>
        <v>0.60987268518518511</v>
      </c>
      <c r="E24" s="16"/>
      <c r="F24" s="16">
        <f t="shared" si="0"/>
        <v>44511.5</v>
      </c>
      <c r="G24" s="17">
        <f>IF(F24&lt;&gt;F23,MOD(1+SUMIFS(B$2:B$29941,F$2:F$29941,F24,C$2:C$29941,"Проход, подтверждение")-SUMIFS(B$2:B$29941,F$2:F$29941,F24,C$2:C$29941,"Проход"),1),"")</f>
        <v>0.33483796296296298</v>
      </c>
      <c r="H24" s="16" t="b">
        <f t="shared" si="1"/>
        <v>0</v>
      </c>
    </row>
    <row r="25" spans="1:8" ht="15.75" thickBot="1" x14ac:dyDescent="0.3">
      <c r="A25" s="13">
        <v>44511</v>
      </c>
      <c r="B25" s="14">
        <v>0.27504629629629629</v>
      </c>
      <c r="C25" s="12" t="s">
        <v>5</v>
      </c>
      <c r="D25" s="15"/>
      <c r="E25" s="16"/>
      <c r="F25" s="16">
        <f>IF(OR(AND(A25&lt;&gt;A26,C25="Проход"),AND(A25&lt;&gt;A24,C25="Проход, подтверждение от ДУ")),A26+0.5,A25)</f>
        <v>44511</v>
      </c>
      <c r="G25" s="17">
        <f>IF(F25&lt;&gt;F24,MOD(1+SUMIFS(B$2:B$29941,F$2:F$29941,F25,C$2:C$29941,"Проход, подтверждение")-SUMIFS(B$2:B$29941,F$2:F$29941,F25,C$2:C$29941,"Проход"),1),"")</f>
        <v>0.27504629629629629</v>
      </c>
      <c r="H25" s="16" t="b">
        <f t="shared" si="1"/>
        <v>0</v>
      </c>
    </row>
    <row r="26" spans="1:8" ht="15.75" thickBot="1" x14ac:dyDescent="0.3">
      <c r="A26" s="13">
        <v>44512</v>
      </c>
      <c r="B26" s="14">
        <v>0.78831018518518514</v>
      </c>
      <c r="C26" s="12" t="s">
        <v>3</v>
      </c>
      <c r="D26" s="15">
        <f>E1-B26+B27</f>
        <v>0.49197916666666663</v>
      </c>
      <c r="E26" s="16"/>
      <c r="F26" s="16">
        <f>IF(OR(AND(A26&lt;&gt;A27,C26="Проход"),AND(A26&lt;&gt;A25,C26="Проход, подтверждение от ДУ")),A27+0.5,A26)</f>
        <v>44513.5</v>
      </c>
      <c r="G26" s="17">
        <f>IF(F26&lt;&gt;F25,MOD(1+SUMIFS(B$2:B$29941,F$2:F$29941,F26,C$2:C$29941,"Проход, подтверждение")-SUMIFS(B$2:B$29941,F$2:F$29941,F26,C$2:C$29941,"Проход"),1),"")</f>
        <v>0.21168981481481486</v>
      </c>
      <c r="H26" s="16" t="b">
        <f t="shared" si="1"/>
        <v>0</v>
      </c>
    </row>
    <row r="27" spans="1:8" ht="15.75" thickBot="1" x14ac:dyDescent="0.3">
      <c r="A27" s="13">
        <v>44513</v>
      </c>
      <c r="B27" s="14">
        <v>0.28030092592592593</v>
      </c>
      <c r="C27" s="12" t="s">
        <v>5</v>
      </c>
      <c r="D27" s="15"/>
      <c r="E27" s="16"/>
      <c r="F27" s="16" t="e">
        <f>IF(OR(AND(A27&lt;&gt;#REF!,C27="Проход"),AND(A27&lt;&gt;A26,C27="Проход, подтверждение от ДУ")),#REF!+0.5,A27)</f>
        <v>#REF!</v>
      </c>
      <c r="G27" s="17" t="e">
        <f>IF(F27&lt;&gt;F26,MOD(1+SUMIFS(B$2:B$29941,F$2:F$29941,F27,C$2:C$29941,"Проход, подтверждение")-SUMIFS(B$2:B$29941,F$2:F$29941,F27,C$2:C$29941,"Проход"),1),"")</f>
        <v>#REF!</v>
      </c>
      <c r="H27" s="16" t="e">
        <f t="shared" si="1"/>
        <v>#REF!</v>
      </c>
    </row>
    <row r="28" spans="1:8" ht="15.75" thickBot="1" x14ac:dyDescent="0.3">
      <c r="A28" s="9"/>
      <c r="B28" s="6"/>
      <c r="C28" s="4"/>
      <c r="D2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выгрузка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2022-01-21T12:33:37Z</dcterms:modified>
</cp:coreProperties>
</file>