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15930" yWindow="2490" windowWidth="21840" windowHeight="13740"/>
  </bookViews>
  <sheets>
    <sheet name="Лист1" sheetId="1" r:id="rId1"/>
    <sheet name="Лист2" sheetId="2" r:id="rId2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2" i="1"/>
  <c r="F3" i="1" l="1"/>
  <c r="F4" i="1"/>
  <c r="F5" i="1"/>
  <c r="F6" i="1"/>
  <c r="F7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2" i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2" i="1"/>
  <c r="G51" i="1" l="1"/>
  <c r="G49" i="1"/>
  <c r="G47" i="1"/>
  <c r="G45" i="1"/>
  <c r="G43" i="1"/>
  <c r="G41" i="1"/>
  <c r="G39" i="1"/>
  <c r="G37" i="1"/>
  <c r="G35" i="1"/>
  <c r="G33" i="1"/>
  <c r="G31" i="1"/>
  <c r="G29" i="1"/>
  <c r="G27" i="1"/>
  <c r="G25" i="1"/>
  <c r="G23" i="1"/>
  <c r="G21" i="1"/>
  <c r="G19" i="1"/>
  <c r="G17" i="1"/>
  <c r="G15" i="1"/>
  <c r="G13" i="1"/>
  <c r="G11" i="1"/>
  <c r="G9" i="1"/>
  <c r="G7" i="1"/>
  <c r="G5" i="1"/>
  <c r="G3" i="1"/>
  <c r="G2" i="1"/>
  <c r="H2" i="1" s="1"/>
  <c r="G50" i="1"/>
  <c r="G48" i="1"/>
  <c r="G46" i="1"/>
  <c r="G44" i="1"/>
  <c r="G42" i="1"/>
  <c r="G40" i="1"/>
  <c r="G38" i="1"/>
  <c r="G36" i="1"/>
  <c r="G34" i="1"/>
  <c r="G32" i="1"/>
  <c r="G30" i="1"/>
  <c r="G28" i="1"/>
  <c r="G26" i="1"/>
  <c r="G24" i="1"/>
  <c r="G22" i="1"/>
  <c r="G20" i="1"/>
  <c r="G18" i="1"/>
  <c r="G16" i="1"/>
  <c r="G14" i="1"/>
  <c r="G12" i="1"/>
  <c r="G10" i="1"/>
  <c r="G8" i="1"/>
  <c r="G6" i="1"/>
  <c r="G4" i="1"/>
  <c r="H3" i="1" l="1"/>
  <c r="H4" i="1" l="1"/>
  <c r="H5" i="1" s="1"/>
  <c r="H6" i="1" s="1"/>
  <c r="H7" i="1" s="1"/>
  <c r="H8" i="1" s="1"/>
  <c r="H9" i="1" s="1"/>
  <c r="H10" i="1" s="1"/>
  <c r="H11" i="1" s="1"/>
  <c r="H12" i="1" s="1"/>
  <c r="H13" i="1" s="1"/>
  <c r="H14" i="1" s="1"/>
  <c r="H15" i="1" s="1"/>
  <c r="H16" i="1" s="1"/>
  <c r="H17" i="1" s="1"/>
  <c r="H18" i="1" s="1"/>
  <c r="H19" i="1" s="1"/>
  <c r="H20" i="1" s="1"/>
  <c r="H21" i="1" s="1"/>
  <c r="H22" i="1" s="1"/>
  <c r="H23" i="1" s="1"/>
  <c r="H24" i="1" s="1"/>
  <c r="H25" i="1" s="1"/>
  <c r="H26" i="1" s="1"/>
  <c r="H27" i="1" s="1"/>
  <c r="H28" i="1" s="1"/>
  <c r="H29" i="1" s="1"/>
  <c r="H30" i="1" s="1"/>
  <c r="H31" i="1" s="1"/>
  <c r="H32" i="1" s="1"/>
  <c r="H33" i="1" s="1"/>
  <c r="H34" i="1" s="1"/>
  <c r="H35" i="1" s="1"/>
  <c r="H36" i="1" s="1"/>
  <c r="H37" i="1" s="1"/>
  <c r="H38" i="1" s="1"/>
  <c r="H39" i="1" s="1"/>
  <c r="H40" i="1" s="1"/>
  <c r="H41" i="1" s="1"/>
  <c r="H42" i="1" s="1"/>
  <c r="H43" i="1" s="1"/>
  <c r="H44" i="1" s="1"/>
  <c r="H45" i="1" s="1"/>
  <c r="H46" i="1" s="1"/>
  <c r="H47" i="1" s="1"/>
  <c r="H48" i="1" s="1"/>
  <c r="H49" i="1" s="1"/>
  <c r="H50" i="1" s="1"/>
  <c r="H51" i="1" s="1"/>
  <c r="I35" i="1" l="1"/>
  <c r="I18" i="1"/>
  <c r="I50" i="1"/>
  <c r="I33" i="1"/>
  <c r="I16" i="1"/>
  <c r="I19" i="1"/>
  <c r="I51" i="1"/>
  <c r="I34" i="1"/>
  <c r="I17" i="1"/>
  <c r="I49" i="1"/>
  <c r="I32" i="1"/>
  <c r="I11" i="1"/>
  <c r="A11" i="2" s="1"/>
  <c r="I27" i="1"/>
  <c r="I43" i="1"/>
  <c r="I10" i="1"/>
  <c r="I26" i="1"/>
  <c r="I42" i="1"/>
  <c r="I9" i="1"/>
  <c r="A9" i="2" s="1"/>
  <c r="I25" i="1"/>
  <c r="I41" i="1"/>
  <c r="I8" i="1"/>
  <c r="A8" i="2" s="1"/>
  <c r="I24" i="1"/>
  <c r="I48" i="1"/>
  <c r="I7" i="1"/>
  <c r="C7" i="2" s="1"/>
  <c r="I15" i="1"/>
  <c r="C15" i="2" s="1"/>
  <c r="I23" i="1"/>
  <c r="I31" i="1"/>
  <c r="I39" i="1"/>
  <c r="I47" i="1"/>
  <c r="I6" i="1"/>
  <c r="B6" i="2" s="1"/>
  <c r="I14" i="1"/>
  <c r="A14" i="2" s="1"/>
  <c r="I22" i="1"/>
  <c r="I30" i="1"/>
  <c r="I38" i="1"/>
  <c r="I46" i="1"/>
  <c r="I5" i="1"/>
  <c r="C5" i="2" s="1"/>
  <c r="I13" i="1"/>
  <c r="C13" i="2" s="1"/>
  <c r="I21" i="1"/>
  <c r="A21" i="2" s="1"/>
  <c r="I29" i="1"/>
  <c r="I37" i="1"/>
  <c r="I45" i="1"/>
  <c r="I4" i="1"/>
  <c r="A4" i="2" s="1"/>
  <c r="I12" i="1"/>
  <c r="B12" i="2" s="1"/>
  <c r="I20" i="1"/>
  <c r="A20" i="2" s="1"/>
  <c r="I28" i="1"/>
  <c r="I36" i="1"/>
  <c r="I2" i="1"/>
  <c r="C2" i="2" s="1"/>
  <c r="I3" i="1"/>
  <c r="C3" i="2" s="1"/>
  <c r="I40" i="1"/>
  <c r="A19" i="2"/>
  <c r="C19" i="2"/>
  <c r="B19" i="2"/>
  <c r="B10" i="2"/>
  <c r="A10" i="2"/>
  <c r="C10" i="2"/>
  <c r="B18" i="2"/>
  <c r="A18" i="2"/>
  <c r="C18" i="2"/>
  <c r="C9" i="2"/>
  <c r="A17" i="2"/>
  <c r="C17" i="2"/>
  <c r="B17" i="2"/>
  <c r="B16" i="2"/>
  <c r="A16" i="2"/>
  <c r="C16" i="2"/>
  <c r="C11" i="2"/>
  <c r="A7" i="2"/>
  <c r="B7" i="2"/>
  <c r="B15" i="2"/>
  <c r="A6" i="2"/>
  <c r="B14" i="2"/>
  <c r="A5" i="2"/>
  <c r="B5" i="2"/>
  <c r="C21" i="2"/>
  <c r="B4" i="2"/>
  <c r="C4" i="2"/>
  <c r="B20" i="2"/>
  <c r="C20" i="2"/>
  <c r="I44" i="1"/>
  <c r="A2" i="2"/>
  <c r="A3" i="2"/>
  <c r="B3" i="2"/>
  <c r="C8" i="2" l="1"/>
  <c r="B8" i="2"/>
  <c r="A13" i="2"/>
  <c r="A15" i="2"/>
  <c r="B2" i="2"/>
  <c r="A12" i="2"/>
  <c r="B13" i="2"/>
  <c r="C14" i="2"/>
  <c r="B21" i="2"/>
  <c r="C6" i="2"/>
  <c r="B11" i="2"/>
  <c r="B9" i="2"/>
  <c r="C12" i="2"/>
</calcChain>
</file>

<file path=xl/sharedStrings.xml><?xml version="1.0" encoding="utf-8"?>
<sst xmlns="http://schemas.openxmlformats.org/spreadsheetml/2006/main" count="106" uniqueCount="42">
  <si>
    <t>TimeVal</t>
  </si>
  <si>
    <t>Дверь</t>
  </si>
  <si>
    <t>Ф.И.О.</t>
  </si>
  <si>
    <t xml:space="preserve"> Выход   ТКД 6 Переходной</t>
  </si>
  <si>
    <t xml:space="preserve"> Вход   ТКД 2 ИЛК Медпункт</t>
  </si>
  <si>
    <t xml:space="preserve"> Выход   КПП5 Турникет</t>
  </si>
  <si>
    <t xml:space="preserve"> Вход   КПП5 Турникет</t>
  </si>
  <si>
    <t xml:space="preserve"> Выход   ТКД 2 ИЛК Медпункт</t>
  </si>
  <si>
    <t xml:space="preserve"> Вход   ТКД 6 Переходной</t>
  </si>
  <si>
    <t xml:space="preserve"> Вход   КПП-1 Турникет 1</t>
  </si>
  <si>
    <t xml:space="preserve"> Вход   ТКД 4 ИЛК Машзал</t>
  </si>
  <si>
    <t xml:space="preserve"> Вход   Турникет БНС</t>
  </si>
  <si>
    <t xml:space="preserve"> Выход   Турникет БНС</t>
  </si>
  <si>
    <t xml:space="preserve"> Вход   ТКД 3 ИЛК Машзал</t>
  </si>
  <si>
    <t xml:space="preserve"> Выход   КПП-1 Турникет 1</t>
  </si>
  <si>
    <t xml:space="preserve"> Выход   ТКД 5 БНС</t>
  </si>
  <si>
    <t xml:space="preserve"> Вход   ТКД 5 БНС</t>
  </si>
  <si>
    <t xml:space="preserve"> Выход   ТКД 3 ИЛК Машзал</t>
  </si>
  <si>
    <t>СЕЛЮТИН И.Н</t>
  </si>
  <si>
    <t>ГРАМОТУНОВ Р. Ю.</t>
  </si>
  <si>
    <t>ГРАМОТУНОВ Р.Ю.</t>
  </si>
  <si>
    <t>КОРОЧЕНКО А. А.</t>
  </si>
  <si>
    <t>КОРОЧЕНКО А. Н.</t>
  </si>
  <si>
    <t>СИДАШ А. П.</t>
  </si>
  <si>
    <t>ПАШКОВ М. А.</t>
  </si>
  <si>
    <t>ШМИДТ Е. Н.</t>
  </si>
  <si>
    <t>ЯМКОВАЯ А. В.</t>
  </si>
  <si>
    <t>ГЛАДКИХ Н. А.</t>
  </si>
  <si>
    <t>ТРУНОВ С. Е.</t>
  </si>
  <si>
    <t>ГАЛИМУЛЛИН Р. Р.</t>
  </si>
  <si>
    <t>НИКИТЕНКО И. Ю.</t>
  </si>
  <si>
    <t>АРТЕМЬЕВ А. Н.</t>
  </si>
  <si>
    <t>ЕЛИСЕЕВ М. В.</t>
  </si>
  <si>
    <t>КОЦУБА А. А.</t>
  </si>
  <si>
    <t>ВЕБЕР А. В.</t>
  </si>
  <si>
    <t>КИСЕЛЕВА О. Б.</t>
  </si>
  <si>
    <t>ТАРАН И. Н.</t>
  </si>
  <si>
    <t>ФРОЛОВ И. П.</t>
  </si>
  <si>
    <t>ГОРБУНОВА И. Е.</t>
  </si>
  <si>
    <t>ГОРБУНОВА И. С.</t>
  </si>
  <si>
    <t>МИРОШНИЧЕНКО А. Н.</t>
  </si>
  <si>
    <t>СЛОМИНСКИЙ А. 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</si>
</sst>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\ h:mm:ss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/>
        <bgColor theme="9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indexed="64"/>
      </patternFill>
    </fill>
  </fills>
  <borders count="4">
    <border>
      <left/>
      <right/>
      <top/>
      <bottom/>
      <diagonal/>
    </border>
    <border>
      <left style="thin">
        <color theme="9" tint="0.39997558519241921"/>
      </left>
      <right/>
      <top style="thin">
        <color theme="9" tint="0.39997558519241921"/>
      </top>
      <bottom style="thin">
        <color theme="9" tint="0.39997558519241921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/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2" xfId="0" applyFont="1" applyFill="1" applyBorder="1"/>
    <xf numFmtId="0" fontId="1" fillId="2" borderId="3" xfId="0" applyFont="1" applyFill="1" applyBorder="1"/>
    <xf numFmtId="0" fontId="0" fillId="0" borderId="2" xfId="0" applyFill="1" applyBorder="1"/>
    <xf numFmtId="0" fontId="0" fillId="0" borderId="3" xfId="0" applyFill="1" applyBorder="1"/>
    <xf numFmtId="0" fontId="0" fillId="3" borderId="2" xfId="0" applyFill="1" applyBorder="1"/>
    <xf numFmtId="0" fontId="0" fillId="3" borderId="3" xfId="0" applyFill="1" applyBorder="1"/>
    <xf numFmtId="0" fontId="0" fillId="4" borderId="2" xfId="0" applyFill="1" applyBorder="1"/>
    <xf numFmtId="0" fontId="0" fillId="4" borderId="3" xfId="0" applyFill="1" applyBorder="1"/>
    <xf numFmtId="0" fontId="0" fillId="5" borderId="2" xfId="0" applyFill="1" applyBorder="1"/>
    <xf numFmtId="0" fontId="0" fillId="5" borderId="3" xfId="0" applyFill="1" applyBorder="1"/>
    <xf numFmtId="0" fontId="0" fillId="6" borderId="2" xfId="0" applyFill="1" applyBorder="1"/>
    <xf numFmtId="0" fontId="0" fillId="6" borderId="3" xfId="0" applyFill="1" applyBorder="1"/>
    <xf numFmtId="164" fontId="0" fillId="0" borderId="1" xfId="0" applyNumberFormat="1" applyFill="1" applyBorder="1" applyAlignment="1">
      <alignment horizontal="left"/>
    </xf>
    <xf numFmtId="164" fontId="1" fillId="2" borderId="1" xfId="0" applyNumberFormat="1" applyFont="1" applyFill="1" applyBorder="1"/>
    <xf numFmtId="164" fontId="0" fillId="3" borderId="1" xfId="0" applyNumberFormat="1" applyFill="1" applyBorder="1" applyAlignment="1">
      <alignment horizontal="left"/>
    </xf>
    <xf numFmtId="164" fontId="0" fillId="4" borderId="1" xfId="0" applyNumberFormat="1" applyFill="1" applyBorder="1" applyAlignment="1">
      <alignment horizontal="left"/>
    </xf>
    <xf numFmtId="164" fontId="0" fillId="5" borderId="1" xfId="0" applyNumberFormat="1" applyFill="1" applyBorder="1" applyAlignment="1">
      <alignment horizontal="left"/>
    </xf>
    <xf numFmtId="164" fontId="0" fillId="6" borderId="1" xfId="0" applyNumberFormat="1" applyFill="1" applyBorder="1" applyAlignment="1">
      <alignment horizontal="left"/>
    </xf>
    <xf numFmtId="164" fontId="0" fillId="0" borderId="0" xfId="0" applyNumberFormat="1"/>
    <xf numFmtId="21" fontId="0" fillId="0" borderId="0" xfId="0" applyNumberFormat="1"/>
    <xf numFmtId="0" fontId="0" fillId="0" borderId="0" xfId="0" applyNumberFormat="1"/>
    <xf numFmtId="0" fontId="0" fillId="4" borderId="0" xfId="0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tabSelected="1" topLeftCell="C1" workbookViewId="0">
      <selection activeCell="E2" sqref="E2"/>
    </sheetView>
  </sheetViews>
  <sheetFormatPr defaultRowHeight="15" x14ac:dyDescent="0.25"/>
  <cols>
    <col min="1" max="1" width="46.7109375" style="19" customWidth="1"/>
    <col min="2" max="2" width="49.28515625" customWidth="1"/>
    <col min="3" max="3" width="74.5703125" customWidth="1"/>
    <col min="4" max="9" width="7.140625" customWidth="1"/>
  </cols>
  <sheetData>
    <row r="1" spans="1:9" x14ac:dyDescent="0.25">
      <c r="A1" s="14" t="s">
        <v>0</v>
      </c>
      <c r="B1" s="1" t="s">
        <v>1</v>
      </c>
      <c r="C1" s="2" t="s">
        <v>2</v>
      </c>
      <c r="E1" s="20">
        <v>6.9444444444444441E-3</v>
      </c>
      <c r="H1" s="22"/>
    </row>
    <row r="2" spans="1:9" x14ac:dyDescent="0.25">
      <c r="A2" s="13">
        <v>44562.025416666664</v>
      </c>
      <c r="B2" s="3" t="s">
        <v>3</v>
      </c>
      <c r="C2" s="4" t="s">
        <v>18</v>
      </c>
      <c r="D2" t="str">
        <f>B2&amp;"\"&amp;C2</f>
        <v xml:space="preserve"> Выход   ТКД 6 Переходной\СЕЛЮТИН И.Н</v>
      </c>
      <c r="E2" s="21">
        <f>IFERROR(MATCH(A2-E$1,A$1:A1),1)</f>
        <v>1</v>
      </c>
      <c r="F2">
        <f>IFERROR(MATCH(D2,INDEX(D$1:D1,E2):D1,)+E2-1,)</f>
        <v>0</v>
      </c>
      <c r="G2">
        <f>IFERROR(MATCH(ROW(),F:F,),)</f>
        <v>0</v>
      </c>
      <c r="H2">
        <f>IF(F2+G2,H1+1,H1)</f>
        <v>0</v>
      </c>
      <c r="I2">
        <f>SUM(INDEX(F:G,MATCH(ROW(I1),H:H,),))</f>
        <v>8</v>
      </c>
    </row>
    <row r="3" spans="1:9" x14ac:dyDescent="0.25">
      <c r="A3" s="13">
        <v>44562.02684027778</v>
      </c>
      <c r="B3" s="3" t="s">
        <v>4</v>
      </c>
      <c r="C3" s="4" t="s">
        <v>18</v>
      </c>
      <c r="D3" t="str">
        <f t="shared" ref="D3:D51" si="0">B3&amp;"\"&amp;C3</f>
        <v xml:space="preserve"> Вход   ТКД 2 ИЛК Медпункт\СЕЛЮТИН И.Н</v>
      </c>
      <c r="E3" s="21">
        <f>IFERROR(MATCH(A3-E$1,A$1:A2),1)</f>
        <v>1</v>
      </c>
      <c r="F3">
        <f>IFERROR(MATCH(D3,INDEX(D$1:D2,E3):D2,)+E3-1,)</f>
        <v>0</v>
      </c>
      <c r="G3">
        <f t="shared" ref="G3:G51" si="1">IFERROR(MATCH(ROW(),F:F,),)</f>
        <v>0</v>
      </c>
      <c r="H3">
        <f t="shared" ref="H3:H51" si="2">IF(F3+G3,H2+1,H2)</f>
        <v>0</v>
      </c>
      <c r="I3">
        <f t="shared" ref="I3:I51" si="3">SUM(INDEX(F:G,MATCH(ROW(I2),H:H,),))</f>
        <v>6</v>
      </c>
    </row>
    <row r="4" spans="1:9" x14ac:dyDescent="0.25">
      <c r="A4" s="13">
        <v>44562.028333333335</v>
      </c>
      <c r="B4" s="3" t="s">
        <v>5</v>
      </c>
      <c r="C4" s="4" t="s">
        <v>26</v>
      </c>
      <c r="D4" t="str">
        <f t="shared" si="0"/>
        <v xml:space="preserve"> Выход   КПП5 Турникет\ЯМКОВАЯ А. В.</v>
      </c>
      <c r="E4" s="21">
        <f>IFERROR(MATCH(A4-E$1,A$1:A3),1)</f>
        <v>1</v>
      </c>
      <c r="F4">
        <f>IFERROR(MATCH(D4,INDEX(D$1:D3,E4):D3,)+E4-1,)</f>
        <v>0</v>
      </c>
      <c r="G4">
        <f t="shared" si="1"/>
        <v>0</v>
      </c>
      <c r="H4">
        <f t="shared" si="2"/>
        <v>0</v>
      </c>
      <c r="I4">
        <f t="shared" si="3"/>
        <v>26</v>
      </c>
    </row>
    <row r="5" spans="1:9" x14ac:dyDescent="0.25">
      <c r="A5" s="13">
        <v>44562.029826388891</v>
      </c>
      <c r="B5" s="3" t="s">
        <v>6</v>
      </c>
      <c r="C5" s="4" t="s">
        <v>26</v>
      </c>
      <c r="D5" t="str">
        <f t="shared" si="0"/>
        <v xml:space="preserve"> Вход   КПП5 Турникет\ЯМКОВАЯ А. В.</v>
      </c>
      <c r="E5" s="21">
        <f>IFERROR(MATCH(A5-E$1,A$1:A4),1)</f>
        <v>1</v>
      </c>
      <c r="F5">
        <f>IFERROR(MATCH(D5,INDEX(D$1:D4,E5):D4,)+E5-1,)</f>
        <v>0</v>
      </c>
      <c r="G5">
        <f t="shared" si="1"/>
        <v>0</v>
      </c>
      <c r="H5">
        <f t="shared" si="2"/>
        <v>0</v>
      </c>
      <c r="I5">
        <f t="shared" si="3"/>
        <v>25</v>
      </c>
    </row>
    <row r="6" spans="1:9" x14ac:dyDescent="0.25">
      <c r="A6" s="15">
        <v>44562.037083333336</v>
      </c>
      <c r="B6" s="5" t="s">
        <v>7</v>
      </c>
      <c r="C6" s="6" t="s">
        <v>23</v>
      </c>
      <c r="D6" t="str">
        <f t="shared" si="0"/>
        <v xml:space="preserve"> Выход   ТКД 2 ИЛК Медпункт\СИДАШ А. П.</v>
      </c>
      <c r="E6" s="21">
        <f>IFERROR(MATCH(A6-E$1,A$1:A5),1)</f>
        <v>5</v>
      </c>
      <c r="F6">
        <f>IFERROR(MATCH(D6,INDEX(D$1:D5,E6):D5,)+E6-1,)</f>
        <v>0</v>
      </c>
      <c r="G6">
        <f t="shared" si="1"/>
        <v>8</v>
      </c>
      <c r="H6">
        <f t="shared" si="2"/>
        <v>1</v>
      </c>
      <c r="I6">
        <f t="shared" si="3"/>
        <v>30</v>
      </c>
    </row>
    <row r="7" spans="1:9" x14ac:dyDescent="0.25">
      <c r="A7" s="13">
        <v>44562.037511574075</v>
      </c>
      <c r="B7" s="3" t="s">
        <v>4</v>
      </c>
      <c r="C7" s="4" t="s">
        <v>23</v>
      </c>
      <c r="D7" t="str">
        <f t="shared" si="0"/>
        <v xml:space="preserve"> Вход   ТКД 2 ИЛК Медпункт\СИДАШ А. П.</v>
      </c>
      <c r="E7" s="21">
        <f>IFERROR(MATCH(A7-E$1,A$1:A6),1)</f>
        <v>5</v>
      </c>
      <c r="F7">
        <f>IFERROR(MATCH(D7,INDEX(D$1:D6,E7):D6,)+E7-1,)</f>
        <v>0</v>
      </c>
      <c r="G7">
        <f t="shared" si="1"/>
        <v>0</v>
      </c>
      <c r="H7">
        <f t="shared" si="2"/>
        <v>1</v>
      </c>
      <c r="I7">
        <f t="shared" si="3"/>
        <v>28</v>
      </c>
    </row>
    <row r="8" spans="1:9" x14ac:dyDescent="0.25">
      <c r="A8" s="15">
        <v>44562.03869212963</v>
      </c>
      <c r="B8" s="5" t="s">
        <v>7</v>
      </c>
      <c r="C8" s="6" t="s">
        <v>23</v>
      </c>
      <c r="D8" t="str">
        <f t="shared" si="0"/>
        <v xml:space="preserve"> Выход   ТКД 2 ИЛК Медпункт\СИДАШ А. П.</v>
      </c>
      <c r="E8" s="21">
        <f>IFERROR(MATCH(A8-E$1,A$1:A7),1)</f>
        <v>5</v>
      </c>
      <c r="F8">
        <f>IFERROR(MATCH(D8,INDEX(D$1:D7,E8):D7,)+E8-1,)</f>
        <v>6</v>
      </c>
      <c r="G8">
        <f t="shared" si="1"/>
        <v>0</v>
      </c>
      <c r="H8">
        <f t="shared" si="2"/>
        <v>2</v>
      </c>
      <c r="I8">
        <f t="shared" si="3"/>
        <v>49</v>
      </c>
    </row>
    <row r="9" spans="1:9" x14ac:dyDescent="0.25">
      <c r="A9" s="13">
        <v>44562.039780092593</v>
      </c>
      <c r="B9" s="3" t="s">
        <v>8</v>
      </c>
      <c r="C9" s="4" t="s">
        <v>18</v>
      </c>
      <c r="D9" t="str">
        <f t="shared" si="0"/>
        <v xml:space="preserve"> Вход   ТКД 6 Переходной\СЕЛЮТИН И.Н</v>
      </c>
      <c r="E9" s="21">
        <f>IFERROR(MATCH(A9-E$1,A$1:A8),1)</f>
        <v>5</v>
      </c>
      <c r="F9">
        <f>IFERROR(MATCH(D9,INDEX(D$1:D8,E9):D8,)+E9-1,)</f>
        <v>0</v>
      </c>
      <c r="G9">
        <f t="shared" si="1"/>
        <v>0</v>
      </c>
      <c r="H9">
        <f t="shared" si="2"/>
        <v>2</v>
      </c>
      <c r="I9">
        <f t="shared" si="3"/>
        <v>48</v>
      </c>
    </row>
    <row r="10" spans="1:9" x14ac:dyDescent="0.25">
      <c r="A10" s="13">
        <v>44562.051134259258</v>
      </c>
      <c r="B10" s="3" t="s">
        <v>7</v>
      </c>
      <c r="C10" s="4" t="s">
        <v>30</v>
      </c>
      <c r="D10" t="str">
        <f t="shared" si="0"/>
        <v xml:space="preserve"> Выход   ТКД 2 ИЛК Медпункт\НИКИТЕНКО И. Ю.</v>
      </c>
      <c r="E10" s="21">
        <f>IFERROR(MATCH(A10-E$1,A$1:A9),1)</f>
        <v>9</v>
      </c>
      <c r="F10">
        <f>IFERROR(MATCH(D10,INDEX(D$1:D9,E10):D9,)+E10-1,)</f>
        <v>0</v>
      </c>
      <c r="G10">
        <f t="shared" si="1"/>
        <v>0</v>
      </c>
      <c r="H10">
        <f t="shared" si="2"/>
        <v>2</v>
      </c>
      <c r="I10" t="e">
        <f t="shared" si="3"/>
        <v>#N/A</v>
      </c>
    </row>
    <row r="11" spans="1:9" x14ac:dyDescent="0.25">
      <c r="A11" s="13">
        <v>44562.057569444441</v>
      </c>
      <c r="B11" s="3" t="s">
        <v>9</v>
      </c>
      <c r="C11" s="4" t="s">
        <v>29</v>
      </c>
      <c r="D11" t="str">
        <f t="shared" si="0"/>
        <v xml:space="preserve"> Вход   КПП-1 Турникет 1\ГАЛИМУЛЛИН Р. Р.</v>
      </c>
      <c r="E11" s="21">
        <f>IFERROR(MATCH(A11-E$1,A$1:A10),1)</f>
        <v>9</v>
      </c>
      <c r="F11">
        <f>IFERROR(MATCH(D11,INDEX(D$1:D10,E11):D10,)+E11-1,)</f>
        <v>0</v>
      </c>
      <c r="G11">
        <f t="shared" si="1"/>
        <v>0</v>
      </c>
      <c r="H11">
        <f t="shared" si="2"/>
        <v>2</v>
      </c>
      <c r="I11" t="e">
        <f t="shared" si="3"/>
        <v>#N/A</v>
      </c>
    </row>
    <row r="12" spans="1:9" x14ac:dyDescent="0.25">
      <c r="A12" s="13">
        <v>44562.05840277778</v>
      </c>
      <c r="B12" s="3" t="s">
        <v>10</v>
      </c>
      <c r="C12" s="4" t="s">
        <v>29</v>
      </c>
      <c r="D12" t="str">
        <f t="shared" si="0"/>
        <v xml:space="preserve"> Вход   ТКД 4 ИЛК Машзал\ГАЛИМУЛЛИН Р. Р.</v>
      </c>
      <c r="E12" s="21">
        <f>IFERROR(MATCH(A12-E$1,A$1:A11),1)</f>
        <v>10</v>
      </c>
      <c r="F12">
        <f>IFERROR(MATCH(D12,INDEX(D$1:D11,E12):D11,)+E12-1,)</f>
        <v>0</v>
      </c>
      <c r="G12">
        <f t="shared" si="1"/>
        <v>0</v>
      </c>
      <c r="H12">
        <f t="shared" si="2"/>
        <v>2</v>
      </c>
      <c r="I12" t="e">
        <f t="shared" si="3"/>
        <v>#N/A</v>
      </c>
    </row>
    <row r="13" spans="1:9" x14ac:dyDescent="0.25">
      <c r="A13" s="13">
        <v>44562.074733796297</v>
      </c>
      <c r="B13" s="3" t="s">
        <v>5</v>
      </c>
      <c r="C13" s="4" t="s">
        <v>26</v>
      </c>
      <c r="D13" t="str">
        <f t="shared" si="0"/>
        <v xml:space="preserve"> Выход   КПП5 Турникет\ЯМКОВАЯ А. В.</v>
      </c>
      <c r="E13" s="21">
        <f>IFERROR(MATCH(A13-E$1,A$1:A12),1)</f>
        <v>12</v>
      </c>
      <c r="F13">
        <f>IFERROR(MATCH(D13,INDEX(D$1:D12,E13):D12,)+E13-1,)</f>
        <v>0</v>
      </c>
      <c r="G13">
        <f t="shared" si="1"/>
        <v>0</v>
      </c>
      <c r="H13">
        <f t="shared" si="2"/>
        <v>2</v>
      </c>
      <c r="I13" t="e">
        <f t="shared" si="3"/>
        <v>#N/A</v>
      </c>
    </row>
    <row r="14" spans="1:9" x14ac:dyDescent="0.25">
      <c r="A14" s="13">
        <v>44562.076840277776</v>
      </c>
      <c r="B14" s="3" t="s">
        <v>6</v>
      </c>
      <c r="C14" s="4" t="s">
        <v>26</v>
      </c>
      <c r="D14" t="str">
        <f t="shared" si="0"/>
        <v xml:space="preserve"> Вход   КПП5 Турникет\ЯМКОВАЯ А. В.</v>
      </c>
      <c r="E14" s="21">
        <f>IFERROR(MATCH(A14-E$1,A$1:A13),1)</f>
        <v>12</v>
      </c>
      <c r="F14">
        <f>IFERROR(MATCH(D14,INDEX(D$1:D13,E14):D13,)+E14-1,)</f>
        <v>0</v>
      </c>
      <c r="G14">
        <f t="shared" si="1"/>
        <v>0</v>
      </c>
      <c r="H14">
        <f t="shared" si="2"/>
        <v>2</v>
      </c>
      <c r="I14" t="e">
        <f t="shared" si="3"/>
        <v>#N/A</v>
      </c>
    </row>
    <row r="15" spans="1:9" x14ac:dyDescent="0.25">
      <c r="A15" s="13">
        <v>44562.095462962963</v>
      </c>
      <c r="B15" s="3" t="s">
        <v>11</v>
      </c>
      <c r="C15" s="4" t="s">
        <v>19</v>
      </c>
      <c r="D15" t="str">
        <f t="shared" si="0"/>
        <v xml:space="preserve"> Вход   Турникет БНС\ГРАМОТУНОВ Р. Ю.</v>
      </c>
      <c r="E15" s="21">
        <f>IFERROR(MATCH(A15-E$1,A$1:A14),1)</f>
        <v>14</v>
      </c>
      <c r="F15">
        <f>IFERROR(MATCH(D15,INDEX(D$1:D14,E15):D14,)+E15-1,)</f>
        <v>0</v>
      </c>
      <c r="G15">
        <f t="shared" si="1"/>
        <v>0</v>
      </c>
      <c r="H15">
        <f t="shared" si="2"/>
        <v>2</v>
      </c>
      <c r="I15" t="e">
        <f t="shared" si="3"/>
        <v>#N/A</v>
      </c>
    </row>
    <row r="16" spans="1:9" x14ac:dyDescent="0.25">
      <c r="A16" s="13">
        <v>44562.103634259256</v>
      </c>
      <c r="B16" s="3" t="s">
        <v>12</v>
      </c>
      <c r="C16" s="4" t="s">
        <v>20</v>
      </c>
      <c r="D16" t="str">
        <f t="shared" si="0"/>
        <v xml:space="preserve"> Выход   Турникет БНС\ГРАМОТУНОВ Р.Ю.</v>
      </c>
      <c r="E16" s="21">
        <f>IFERROR(MATCH(A16-E$1,A$1:A15),1)</f>
        <v>15</v>
      </c>
      <c r="F16">
        <f>IFERROR(MATCH(D16,INDEX(D$1:D15,E16):D15,)+E16-1,)</f>
        <v>0</v>
      </c>
      <c r="G16">
        <f t="shared" si="1"/>
        <v>0</v>
      </c>
      <c r="H16">
        <f t="shared" si="2"/>
        <v>2</v>
      </c>
      <c r="I16" t="e">
        <f t="shared" si="3"/>
        <v>#N/A</v>
      </c>
    </row>
    <row r="17" spans="1:9" x14ac:dyDescent="0.25">
      <c r="A17" s="13">
        <v>44562.104166666664</v>
      </c>
      <c r="B17" s="3" t="s">
        <v>13</v>
      </c>
      <c r="C17" s="4" t="s">
        <v>29</v>
      </c>
      <c r="D17" t="str">
        <f t="shared" si="0"/>
        <v xml:space="preserve"> Вход   ТКД 3 ИЛК Машзал\ГАЛИМУЛЛИН Р. Р.</v>
      </c>
      <c r="E17" s="21">
        <f>IFERROR(MATCH(A17-E$1,A$1:A16),1)</f>
        <v>15</v>
      </c>
      <c r="F17">
        <f>IFERROR(MATCH(D17,INDEX(D$1:D16,E17):D16,)+E17-1,)</f>
        <v>0</v>
      </c>
      <c r="G17">
        <f t="shared" si="1"/>
        <v>0</v>
      </c>
      <c r="H17">
        <f t="shared" si="2"/>
        <v>2</v>
      </c>
      <c r="I17" t="e">
        <f t="shared" si="3"/>
        <v>#N/A</v>
      </c>
    </row>
    <row r="18" spans="1:9" x14ac:dyDescent="0.25">
      <c r="A18" s="13">
        <v>44562.105162037034</v>
      </c>
      <c r="B18" s="3" t="s">
        <v>14</v>
      </c>
      <c r="C18" s="4" t="s">
        <v>29</v>
      </c>
      <c r="D18" t="str">
        <f t="shared" si="0"/>
        <v xml:space="preserve"> Выход   КПП-1 Турникет 1\ГАЛИМУЛЛИН Р. Р.</v>
      </c>
      <c r="E18" s="21">
        <f>IFERROR(MATCH(A18-E$1,A$1:A17),1)</f>
        <v>15</v>
      </c>
      <c r="F18">
        <f>IFERROR(MATCH(D18,INDEX(D$1:D17,E18):D17,)+E18-1,)</f>
        <v>0</v>
      </c>
      <c r="G18">
        <f t="shared" si="1"/>
        <v>0</v>
      </c>
      <c r="H18">
        <f t="shared" si="2"/>
        <v>2</v>
      </c>
      <c r="I18" t="e">
        <f t="shared" si="3"/>
        <v>#N/A</v>
      </c>
    </row>
    <row r="19" spans="1:9" x14ac:dyDescent="0.25">
      <c r="A19" s="13">
        <v>44562.106527777774</v>
      </c>
      <c r="B19" s="3" t="s">
        <v>3</v>
      </c>
      <c r="C19" s="4" t="s">
        <v>41</v>
      </c>
      <c r="D19" t="str">
        <f t="shared" si="0"/>
        <v xml:space="preserve"> Выход   ТКД 6 Переходной\СЛОМИНСКИЙ А. М.</v>
      </c>
      <c r="E19" s="21">
        <f>IFERROR(MATCH(A19-E$1,A$1:A18),1)</f>
        <v>15</v>
      </c>
      <c r="F19">
        <f>IFERROR(MATCH(D19,INDEX(D$1:D18,E19):D18,)+E19-1,)</f>
        <v>0</v>
      </c>
      <c r="G19">
        <f t="shared" si="1"/>
        <v>0</v>
      </c>
      <c r="H19">
        <f t="shared" si="2"/>
        <v>2</v>
      </c>
      <c r="I19" t="e">
        <f t="shared" si="3"/>
        <v>#N/A</v>
      </c>
    </row>
    <row r="20" spans="1:9" x14ac:dyDescent="0.25">
      <c r="A20" s="13">
        <v>44562.106562499997</v>
      </c>
      <c r="B20" s="3" t="s">
        <v>3</v>
      </c>
      <c r="C20" s="4" t="s">
        <v>32</v>
      </c>
      <c r="D20" t="str">
        <f t="shared" si="0"/>
        <v xml:space="preserve"> Выход   ТКД 6 Переходной\ЕЛИСЕЕВ М. В.</v>
      </c>
      <c r="E20" s="21">
        <f>IFERROR(MATCH(A20-E$1,A$1:A19),1)</f>
        <v>15</v>
      </c>
      <c r="F20">
        <f>IFERROR(MATCH(D20,INDEX(D$1:D19,E20):D19,)+E20-1,)</f>
        <v>0</v>
      </c>
      <c r="G20">
        <f t="shared" si="1"/>
        <v>0</v>
      </c>
      <c r="H20">
        <f t="shared" si="2"/>
        <v>2</v>
      </c>
      <c r="I20" t="e">
        <f t="shared" si="3"/>
        <v>#N/A</v>
      </c>
    </row>
    <row r="21" spans="1:9" x14ac:dyDescent="0.25">
      <c r="A21" s="13">
        <v>44562.108356481483</v>
      </c>
      <c r="B21" s="3" t="s">
        <v>4</v>
      </c>
      <c r="C21" s="4" t="s">
        <v>41</v>
      </c>
      <c r="D21" t="str">
        <f t="shared" si="0"/>
        <v xml:space="preserve"> Вход   ТКД 2 ИЛК Медпункт\СЛОМИНСКИЙ А. М.</v>
      </c>
      <c r="E21" s="21">
        <f>IFERROR(MATCH(A21-E$1,A$1:A20),1)</f>
        <v>15</v>
      </c>
      <c r="F21">
        <f>IFERROR(MATCH(D21,INDEX(D$1:D20,E21):D20,)+E21-1,)</f>
        <v>0</v>
      </c>
      <c r="G21">
        <f t="shared" si="1"/>
        <v>0</v>
      </c>
      <c r="H21">
        <f t="shared" si="2"/>
        <v>2</v>
      </c>
      <c r="I21" t="e">
        <f t="shared" si="3"/>
        <v>#N/A</v>
      </c>
    </row>
    <row r="22" spans="1:9" x14ac:dyDescent="0.25">
      <c r="A22" s="13">
        <v>44562.108391203707</v>
      </c>
      <c r="B22" s="3" t="s">
        <v>4</v>
      </c>
      <c r="C22" s="4" t="s">
        <v>32</v>
      </c>
      <c r="D22" t="str">
        <f t="shared" si="0"/>
        <v xml:space="preserve"> Вход   ТКД 2 ИЛК Медпункт\ЕЛИСЕЕВ М. В.</v>
      </c>
      <c r="E22" s="21">
        <f>IFERROR(MATCH(A22-E$1,A$1:A21),1)</f>
        <v>15</v>
      </c>
      <c r="F22">
        <f>IFERROR(MATCH(D22,INDEX(D$1:D21,E22):D21,)+E22-1,)</f>
        <v>0</v>
      </c>
      <c r="G22">
        <f t="shared" si="1"/>
        <v>0</v>
      </c>
      <c r="H22">
        <f t="shared" si="2"/>
        <v>2</v>
      </c>
      <c r="I22" t="e">
        <f t="shared" si="3"/>
        <v>#N/A</v>
      </c>
    </row>
    <row r="23" spans="1:9" x14ac:dyDescent="0.25">
      <c r="A23" s="13">
        <v>44562.119618055556</v>
      </c>
      <c r="B23" s="3" t="s">
        <v>7</v>
      </c>
      <c r="C23" s="4" t="s">
        <v>40</v>
      </c>
      <c r="D23" t="str">
        <f t="shared" si="0"/>
        <v xml:space="preserve"> Выход   ТКД 2 ИЛК Медпункт\МИРОШНИЧЕНКО А. Н.</v>
      </c>
      <c r="E23" s="21">
        <f>IFERROR(MATCH(A23-E$1,A$1:A22),1)</f>
        <v>22</v>
      </c>
      <c r="F23">
        <f>IFERROR(MATCH(D23,INDEX(D$1:D22,E23):D22,)+E23-1,)</f>
        <v>0</v>
      </c>
      <c r="G23">
        <f t="shared" si="1"/>
        <v>0</v>
      </c>
      <c r="H23">
        <f t="shared" si="2"/>
        <v>2</v>
      </c>
      <c r="I23" t="e">
        <f t="shared" si="3"/>
        <v>#N/A</v>
      </c>
    </row>
    <row r="24" spans="1:9" x14ac:dyDescent="0.25">
      <c r="A24" s="13">
        <v>44562.125868055555</v>
      </c>
      <c r="B24" s="3" t="s">
        <v>4</v>
      </c>
      <c r="C24" s="4" t="s">
        <v>39</v>
      </c>
      <c r="D24" t="str">
        <f t="shared" si="0"/>
        <v xml:space="preserve"> Вход   ТКД 2 ИЛК Медпункт\ГОРБУНОВА И. С.</v>
      </c>
      <c r="E24" s="21">
        <f>IFERROR(MATCH(A24-E$1,A$1:A23),1)</f>
        <v>22</v>
      </c>
      <c r="F24">
        <f>IFERROR(MATCH(D24,INDEX(D$1:D23,E24):D23,)+E24-1,)</f>
        <v>0</v>
      </c>
      <c r="G24">
        <f t="shared" si="1"/>
        <v>0</v>
      </c>
      <c r="H24">
        <f t="shared" si="2"/>
        <v>2</v>
      </c>
      <c r="I24" t="e">
        <f t="shared" si="3"/>
        <v>#N/A</v>
      </c>
    </row>
    <row r="25" spans="1:9" x14ac:dyDescent="0.25">
      <c r="A25" s="16">
        <v>44562.13925925926</v>
      </c>
      <c r="B25" s="7" t="s">
        <v>6</v>
      </c>
      <c r="C25" s="8" t="s">
        <v>26</v>
      </c>
      <c r="D25" t="str">
        <f t="shared" si="0"/>
        <v xml:space="preserve"> Вход   КПП5 Турникет\ЯМКОВАЯ А. В.</v>
      </c>
      <c r="E25" s="21">
        <f>IFERROR(MATCH(A25-E$1,A$1:A24),1)</f>
        <v>24</v>
      </c>
      <c r="F25">
        <f>IFERROR(MATCH(D25,INDEX(D$1:D24,E25):D24,)+E25-1,)</f>
        <v>0</v>
      </c>
      <c r="G25">
        <f t="shared" si="1"/>
        <v>26</v>
      </c>
      <c r="H25">
        <f t="shared" si="2"/>
        <v>3</v>
      </c>
      <c r="I25" t="e">
        <f t="shared" si="3"/>
        <v>#N/A</v>
      </c>
    </row>
    <row r="26" spans="1:9" x14ac:dyDescent="0.25">
      <c r="A26" s="16">
        <v>44562.140810185185</v>
      </c>
      <c r="B26" s="7" t="s">
        <v>6</v>
      </c>
      <c r="C26" s="8" t="s">
        <v>26</v>
      </c>
      <c r="D26" t="str">
        <f t="shared" si="0"/>
        <v xml:space="preserve"> Вход   КПП5 Турникет\ЯМКОВАЯ А. В.</v>
      </c>
      <c r="E26" s="21">
        <f>IFERROR(MATCH(A26-E$1,A$1:A25),1)</f>
        <v>24</v>
      </c>
      <c r="F26">
        <f>IFERROR(MATCH(D26,INDEX(D$1:D25,E26):D25,)+E26-1,)</f>
        <v>25</v>
      </c>
      <c r="G26">
        <f t="shared" si="1"/>
        <v>0</v>
      </c>
      <c r="H26">
        <f t="shared" si="2"/>
        <v>4</v>
      </c>
      <c r="I26" t="e">
        <f t="shared" si="3"/>
        <v>#N/A</v>
      </c>
    </row>
    <row r="27" spans="1:9" x14ac:dyDescent="0.25">
      <c r="A27" s="13">
        <v>44562.160243055558</v>
      </c>
      <c r="B27" s="3" t="s">
        <v>7</v>
      </c>
      <c r="C27" s="4" t="s">
        <v>28</v>
      </c>
      <c r="D27" t="str">
        <f t="shared" si="0"/>
        <v xml:space="preserve"> Выход   ТКД 2 ИЛК Медпункт\ТРУНОВ С. Е.</v>
      </c>
      <c r="E27" s="21">
        <f>IFERROR(MATCH(A27-E$1,A$1:A26),1)</f>
        <v>26</v>
      </c>
      <c r="F27">
        <f>IFERROR(MATCH(D27,INDEX(D$1:D26,E27):D26,)+E27-1,)</f>
        <v>0</v>
      </c>
      <c r="G27">
        <f t="shared" si="1"/>
        <v>0</v>
      </c>
      <c r="H27">
        <f t="shared" si="2"/>
        <v>4</v>
      </c>
      <c r="I27" t="e">
        <f t="shared" si="3"/>
        <v>#N/A</v>
      </c>
    </row>
    <row r="28" spans="1:9" x14ac:dyDescent="0.25">
      <c r="A28" s="17">
        <v>44562.167083333334</v>
      </c>
      <c r="B28" s="9" t="s">
        <v>16</v>
      </c>
      <c r="C28" s="10" t="s">
        <v>25</v>
      </c>
      <c r="D28" t="str">
        <f t="shared" si="0"/>
        <v xml:space="preserve"> Вход   ТКД 5 БНС\ШМИДТ Е. Н.</v>
      </c>
      <c r="E28" s="21">
        <f>IFERROR(MATCH(A28-E$1,A$1:A27),1)</f>
        <v>26</v>
      </c>
      <c r="F28">
        <f>IFERROR(MATCH(D28,INDEX(D$1:D27,E28):D27,)+E28-1,)</f>
        <v>0</v>
      </c>
      <c r="G28">
        <f t="shared" si="1"/>
        <v>30</v>
      </c>
      <c r="H28">
        <f t="shared" si="2"/>
        <v>5</v>
      </c>
      <c r="I28" t="e">
        <f t="shared" si="3"/>
        <v>#N/A</v>
      </c>
    </row>
    <row r="29" spans="1:9" x14ac:dyDescent="0.25">
      <c r="A29" s="13">
        <v>44562.167731481481</v>
      </c>
      <c r="B29" s="3" t="s">
        <v>15</v>
      </c>
      <c r="C29" s="4" t="s">
        <v>25</v>
      </c>
      <c r="D29" t="str">
        <f t="shared" si="0"/>
        <v xml:space="preserve"> Выход   ТКД 5 БНС\ШМИДТ Е. Н.</v>
      </c>
      <c r="E29" s="21">
        <f>IFERROR(MATCH(A29-E$1,A$1:A28),1)</f>
        <v>27</v>
      </c>
      <c r="F29">
        <f>IFERROR(MATCH(D29,INDEX(D$1:D28,E29):D28,)+E29-1,)</f>
        <v>0</v>
      </c>
      <c r="G29">
        <f t="shared" si="1"/>
        <v>0</v>
      </c>
      <c r="H29">
        <f t="shared" si="2"/>
        <v>5</v>
      </c>
      <c r="I29" t="e">
        <f t="shared" si="3"/>
        <v>#N/A</v>
      </c>
    </row>
    <row r="30" spans="1:9" x14ac:dyDescent="0.25">
      <c r="A30" s="17">
        <v>44562.168692129628</v>
      </c>
      <c r="B30" s="9" t="s">
        <v>16</v>
      </c>
      <c r="C30" s="10" t="s">
        <v>25</v>
      </c>
      <c r="D30" t="str">
        <f t="shared" si="0"/>
        <v xml:space="preserve"> Вход   ТКД 5 БНС\ШМИДТ Е. Н.</v>
      </c>
      <c r="E30" s="21">
        <f>IFERROR(MATCH(A30-E$1,A$1:A29),1)</f>
        <v>27</v>
      </c>
      <c r="F30">
        <f>IFERROR(MATCH(D30,INDEX(D$1:D29,E30):D29,)+E30-1,)</f>
        <v>28</v>
      </c>
      <c r="G30">
        <f t="shared" si="1"/>
        <v>0</v>
      </c>
      <c r="H30">
        <f t="shared" si="2"/>
        <v>6</v>
      </c>
      <c r="I30" t="e">
        <f t="shared" si="3"/>
        <v>#N/A</v>
      </c>
    </row>
    <row r="31" spans="1:9" x14ac:dyDescent="0.25">
      <c r="A31" s="13">
        <v>44562.189918981479</v>
      </c>
      <c r="B31" s="3" t="s">
        <v>5</v>
      </c>
      <c r="C31" s="4" t="s">
        <v>26</v>
      </c>
      <c r="D31" t="str">
        <f t="shared" si="0"/>
        <v xml:space="preserve"> Выход   КПП5 Турникет\ЯМКОВАЯ А. В.</v>
      </c>
      <c r="E31" s="21">
        <f>IFERROR(MATCH(A31-E$1,A$1:A30),1)</f>
        <v>30</v>
      </c>
      <c r="F31">
        <f>IFERROR(MATCH(D31,INDEX(D$1:D30,E31):D30,)+E31-1,)</f>
        <v>0</v>
      </c>
      <c r="G31">
        <f t="shared" si="1"/>
        <v>0</v>
      </c>
      <c r="H31">
        <f t="shared" si="2"/>
        <v>6</v>
      </c>
      <c r="I31" t="e">
        <f t="shared" si="3"/>
        <v>#N/A</v>
      </c>
    </row>
    <row r="32" spans="1:9" x14ac:dyDescent="0.25">
      <c r="A32" s="13">
        <v>44562.190370370372</v>
      </c>
      <c r="B32" s="3" t="s">
        <v>4</v>
      </c>
      <c r="C32" s="4" t="s">
        <v>35</v>
      </c>
      <c r="D32" t="str">
        <f t="shared" si="0"/>
        <v xml:space="preserve"> Вход   ТКД 2 ИЛК Медпункт\КИСЕЛЕВА О. Б.</v>
      </c>
      <c r="E32" s="21">
        <f>IFERROR(MATCH(A32-E$1,A$1:A31),1)</f>
        <v>30</v>
      </c>
      <c r="F32">
        <f>IFERROR(MATCH(D32,INDEX(D$1:D31,E32):D31,)+E32-1,)</f>
        <v>0</v>
      </c>
      <c r="G32">
        <f t="shared" si="1"/>
        <v>0</v>
      </c>
      <c r="H32">
        <f t="shared" si="2"/>
        <v>6</v>
      </c>
      <c r="I32" t="e">
        <f t="shared" si="3"/>
        <v>#N/A</v>
      </c>
    </row>
    <row r="33" spans="1:9" x14ac:dyDescent="0.25">
      <c r="A33" s="13">
        <v>44562.191458333335</v>
      </c>
      <c r="B33" s="3" t="s">
        <v>6</v>
      </c>
      <c r="C33" s="4" t="s">
        <v>26</v>
      </c>
      <c r="D33" t="str">
        <f t="shared" si="0"/>
        <v xml:space="preserve"> Вход   КПП5 Турникет\ЯМКОВАЯ А. В.</v>
      </c>
      <c r="E33" s="21">
        <f>IFERROR(MATCH(A33-E$1,A$1:A32),1)</f>
        <v>30</v>
      </c>
      <c r="F33">
        <f>IFERROR(MATCH(D33,INDEX(D$1:D32,E33):D32,)+E33-1,)</f>
        <v>0</v>
      </c>
      <c r="G33">
        <f t="shared" si="1"/>
        <v>0</v>
      </c>
      <c r="H33">
        <f t="shared" si="2"/>
        <v>6</v>
      </c>
      <c r="I33" t="e">
        <f t="shared" si="3"/>
        <v>#N/A</v>
      </c>
    </row>
    <row r="34" spans="1:9" x14ac:dyDescent="0.25">
      <c r="A34" s="13">
        <v>44562.203831018516</v>
      </c>
      <c r="B34" s="3" t="s">
        <v>7</v>
      </c>
      <c r="C34" s="4" t="s">
        <v>38</v>
      </c>
      <c r="D34" t="str">
        <f t="shared" si="0"/>
        <v xml:space="preserve"> Выход   ТКД 2 ИЛК Медпункт\ГОРБУНОВА И. Е.</v>
      </c>
      <c r="E34" s="21">
        <f>IFERROR(MATCH(A34-E$1,A$1:A33),1)</f>
        <v>33</v>
      </c>
      <c r="F34">
        <f>IFERROR(MATCH(D34,INDEX(D$1:D33,E34):D33,)+E34-1,)</f>
        <v>0</v>
      </c>
      <c r="G34">
        <f t="shared" si="1"/>
        <v>0</v>
      </c>
      <c r="H34">
        <f t="shared" si="2"/>
        <v>6</v>
      </c>
      <c r="I34" t="e">
        <f t="shared" si="3"/>
        <v>#N/A</v>
      </c>
    </row>
    <row r="35" spans="1:9" x14ac:dyDescent="0.25">
      <c r="A35" s="13">
        <v>44562.238402777781</v>
      </c>
      <c r="B35" s="3" t="s">
        <v>5</v>
      </c>
      <c r="C35" s="4" t="s">
        <v>26</v>
      </c>
      <c r="D35" t="str">
        <f t="shared" si="0"/>
        <v xml:space="preserve"> Выход   КПП5 Турникет\ЯМКОВАЯ А. В.</v>
      </c>
      <c r="E35" s="21">
        <f>IFERROR(MATCH(A35-E$1,A$1:A34),1)</f>
        <v>34</v>
      </c>
      <c r="F35">
        <f>IFERROR(MATCH(D35,INDEX(D$1:D34,E35):D34,)+E35-1,)</f>
        <v>0</v>
      </c>
      <c r="G35">
        <f t="shared" si="1"/>
        <v>0</v>
      </c>
      <c r="H35">
        <f t="shared" si="2"/>
        <v>6</v>
      </c>
      <c r="I35" t="e">
        <f t="shared" si="3"/>
        <v>#N/A</v>
      </c>
    </row>
    <row r="36" spans="1:9" x14ac:dyDescent="0.25">
      <c r="A36" s="13">
        <v>44562.239930555559</v>
      </c>
      <c r="B36" s="3" t="s">
        <v>6</v>
      </c>
      <c r="C36" s="4" t="s">
        <v>26</v>
      </c>
      <c r="D36" t="str">
        <f t="shared" si="0"/>
        <v xml:space="preserve"> Вход   КПП5 Турникет\ЯМКОВАЯ А. В.</v>
      </c>
      <c r="E36" s="21">
        <f>IFERROR(MATCH(A36-E$1,A$1:A35),1)</f>
        <v>34</v>
      </c>
      <c r="F36">
        <f>IFERROR(MATCH(D36,INDEX(D$1:D35,E36):D35,)+E36-1,)</f>
        <v>0</v>
      </c>
      <c r="G36">
        <f t="shared" si="1"/>
        <v>0</v>
      </c>
      <c r="H36">
        <f t="shared" si="2"/>
        <v>6</v>
      </c>
      <c r="I36" t="e">
        <f t="shared" si="3"/>
        <v>#N/A</v>
      </c>
    </row>
    <row r="37" spans="1:9" x14ac:dyDescent="0.25">
      <c r="A37" s="13">
        <v>44562.260011574072</v>
      </c>
      <c r="B37" s="3" t="s">
        <v>9</v>
      </c>
      <c r="C37" s="4" t="s">
        <v>27</v>
      </c>
      <c r="D37" t="str">
        <f t="shared" si="0"/>
        <v xml:space="preserve"> Вход   КПП-1 Турникет 1\ГЛАДКИХ Н. А.</v>
      </c>
      <c r="E37" s="21">
        <f>IFERROR(MATCH(A37-E$1,A$1:A36),1)</f>
        <v>36</v>
      </c>
      <c r="F37">
        <f>IFERROR(MATCH(D37,INDEX(D$1:D36,E37):D36,)+E37-1,)</f>
        <v>0</v>
      </c>
      <c r="G37">
        <f t="shared" si="1"/>
        <v>0</v>
      </c>
      <c r="H37">
        <f t="shared" si="2"/>
        <v>6</v>
      </c>
      <c r="I37" t="e">
        <f t="shared" si="3"/>
        <v>#N/A</v>
      </c>
    </row>
    <row r="38" spans="1:9" x14ac:dyDescent="0.25">
      <c r="A38" s="13">
        <v>44562.260960648149</v>
      </c>
      <c r="B38" s="3" t="s">
        <v>10</v>
      </c>
      <c r="C38" s="4" t="s">
        <v>27</v>
      </c>
      <c r="D38" t="str">
        <f t="shared" si="0"/>
        <v xml:space="preserve"> Вход   ТКД 4 ИЛК Машзал\ГЛАДКИХ Н. А.</v>
      </c>
      <c r="E38" s="21">
        <f>IFERROR(MATCH(A38-E$1,A$1:A37),1)</f>
        <v>36</v>
      </c>
      <c r="F38">
        <f>IFERROR(MATCH(D38,INDEX(D$1:D37,E38):D37,)+E38-1,)</f>
        <v>0</v>
      </c>
      <c r="G38">
        <f t="shared" si="1"/>
        <v>0</v>
      </c>
      <c r="H38">
        <f t="shared" si="2"/>
        <v>6</v>
      </c>
      <c r="I38" t="e">
        <f t="shared" si="3"/>
        <v>#N/A</v>
      </c>
    </row>
    <row r="39" spans="1:9" x14ac:dyDescent="0.25">
      <c r="A39" s="13">
        <v>44562.261284722219</v>
      </c>
      <c r="B39" s="3" t="s">
        <v>7</v>
      </c>
      <c r="C39" s="4" t="s">
        <v>37</v>
      </c>
      <c r="D39" t="str">
        <f t="shared" si="0"/>
        <v xml:space="preserve"> Выход   ТКД 2 ИЛК Медпункт\ФРОЛОВ И. П.</v>
      </c>
      <c r="E39" s="21">
        <f>IFERROR(MATCH(A39-E$1,A$1:A38),1)</f>
        <v>36</v>
      </c>
      <c r="F39">
        <f>IFERROR(MATCH(D39,INDEX(D$1:D38,E39):D38,)+E39-1,)</f>
        <v>0</v>
      </c>
      <c r="G39">
        <f t="shared" si="1"/>
        <v>0</v>
      </c>
      <c r="H39">
        <f t="shared" si="2"/>
        <v>6</v>
      </c>
      <c r="I39" t="e">
        <f t="shared" si="3"/>
        <v>#N/A</v>
      </c>
    </row>
    <row r="40" spans="1:9" x14ac:dyDescent="0.25">
      <c r="A40" s="13">
        <v>44562.261342592596</v>
      </c>
      <c r="B40" s="3" t="s">
        <v>16</v>
      </c>
      <c r="C40" s="4" t="s">
        <v>36</v>
      </c>
      <c r="D40" t="str">
        <f t="shared" si="0"/>
        <v xml:space="preserve"> Вход   ТКД 5 БНС\ТАРАН И. Н.</v>
      </c>
      <c r="E40" s="21">
        <f>IFERROR(MATCH(A40-E$1,A$1:A39),1)</f>
        <v>36</v>
      </c>
      <c r="F40">
        <f>IFERROR(MATCH(D40,INDEX(D$1:D39,E40):D39,)+E40-1,)</f>
        <v>0</v>
      </c>
      <c r="G40">
        <f t="shared" si="1"/>
        <v>0</v>
      </c>
      <c r="H40">
        <f t="shared" si="2"/>
        <v>6</v>
      </c>
      <c r="I40" t="e">
        <f t="shared" si="3"/>
        <v>#N/A</v>
      </c>
    </row>
    <row r="41" spans="1:9" x14ac:dyDescent="0.25">
      <c r="A41" s="13">
        <v>44562.263067129628</v>
      </c>
      <c r="B41" s="3" t="s">
        <v>7</v>
      </c>
      <c r="C41" s="4" t="s">
        <v>21</v>
      </c>
      <c r="D41" t="str">
        <f t="shared" si="0"/>
        <v xml:space="preserve"> Выход   ТКД 2 ИЛК Медпункт\КОРОЧЕНКО А. А.</v>
      </c>
      <c r="E41" s="21">
        <f>IFERROR(MATCH(A41-E$1,A$1:A40),1)</f>
        <v>36</v>
      </c>
      <c r="F41">
        <f>IFERROR(MATCH(D41,INDEX(D$1:D40,E41):D40,)+E41-1,)</f>
        <v>0</v>
      </c>
      <c r="G41">
        <f t="shared" si="1"/>
        <v>0</v>
      </c>
      <c r="H41">
        <f t="shared" si="2"/>
        <v>6</v>
      </c>
      <c r="I41" t="e">
        <f t="shared" si="3"/>
        <v>#N/A</v>
      </c>
    </row>
    <row r="42" spans="1:9" x14ac:dyDescent="0.25">
      <c r="A42" s="13">
        <v>44562.267962962964</v>
      </c>
      <c r="B42" s="3" t="s">
        <v>4</v>
      </c>
      <c r="C42" s="4" t="s">
        <v>21</v>
      </c>
      <c r="D42" t="str">
        <f t="shared" si="0"/>
        <v xml:space="preserve"> Вход   ТКД 2 ИЛК Медпункт\КОРОЧЕНКО А. А.</v>
      </c>
      <c r="E42" s="21">
        <f>IFERROR(MATCH(A42-E$1,A$1:A41),1)</f>
        <v>38</v>
      </c>
      <c r="F42">
        <f>IFERROR(MATCH(D42,INDEX(D$1:D41,E42):D41,)+E42-1,)</f>
        <v>0</v>
      </c>
      <c r="G42">
        <f t="shared" si="1"/>
        <v>0</v>
      </c>
      <c r="H42">
        <f t="shared" si="2"/>
        <v>6</v>
      </c>
      <c r="I42" t="e">
        <f t="shared" si="3"/>
        <v>#N/A</v>
      </c>
    </row>
    <row r="43" spans="1:9" x14ac:dyDescent="0.25">
      <c r="A43" s="13">
        <v>44562.269409722219</v>
      </c>
      <c r="B43" s="3" t="s">
        <v>4</v>
      </c>
      <c r="C43" s="4" t="s">
        <v>22</v>
      </c>
      <c r="D43" t="str">
        <f t="shared" si="0"/>
        <v xml:space="preserve"> Вход   ТКД 2 ИЛК Медпункт\КОРОЧЕНКО А. Н.</v>
      </c>
      <c r="E43" s="21">
        <f>IFERROR(MATCH(A43-E$1,A$1:A42),1)</f>
        <v>40</v>
      </c>
      <c r="F43">
        <f>IFERROR(MATCH(D43,INDEX(D$1:D42,E43):D42,)+E43-1,)</f>
        <v>0</v>
      </c>
      <c r="G43">
        <f t="shared" si="1"/>
        <v>0</v>
      </c>
      <c r="H43">
        <f t="shared" si="2"/>
        <v>6</v>
      </c>
      <c r="I43" t="e">
        <f t="shared" si="3"/>
        <v>#N/A</v>
      </c>
    </row>
    <row r="44" spans="1:9" x14ac:dyDescent="0.25">
      <c r="A44" s="13">
        <v>44562.271215277775</v>
      </c>
      <c r="B44" s="3" t="s">
        <v>9</v>
      </c>
      <c r="C44" s="4" t="s">
        <v>24</v>
      </c>
      <c r="D44" t="str">
        <f t="shared" si="0"/>
        <v xml:space="preserve"> Вход   КПП-1 Турникет 1\ПАШКОВ М. А.</v>
      </c>
      <c r="E44" s="21">
        <f>IFERROR(MATCH(A44-E$1,A$1:A43),1)</f>
        <v>41</v>
      </c>
      <c r="F44">
        <f>IFERROR(MATCH(D44,INDEX(D$1:D43,E44):D43,)+E44-1,)</f>
        <v>0</v>
      </c>
      <c r="G44">
        <f t="shared" si="1"/>
        <v>0</v>
      </c>
      <c r="H44">
        <f t="shared" si="2"/>
        <v>6</v>
      </c>
      <c r="I44" t="e">
        <f t="shared" si="3"/>
        <v>#N/A</v>
      </c>
    </row>
    <row r="45" spans="1:9" x14ac:dyDescent="0.25">
      <c r="A45" s="13">
        <v>44562.271828703706</v>
      </c>
      <c r="B45" s="3" t="s">
        <v>4</v>
      </c>
      <c r="C45" s="4" t="s">
        <v>24</v>
      </c>
      <c r="D45" t="str">
        <f t="shared" si="0"/>
        <v xml:space="preserve"> Вход   ТКД 2 ИЛК Медпункт\ПАШКОВ М. А.</v>
      </c>
      <c r="E45" s="21">
        <f>IFERROR(MATCH(A45-E$1,A$1:A44),1)</f>
        <v>41</v>
      </c>
      <c r="F45">
        <f>IFERROR(MATCH(D45,INDEX(D$1:D44,E45):D44,)+E45-1,)</f>
        <v>0</v>
      </c>
      <c r="G45">
        <f t="shared" si="1"/>
        <v>0</v>
      </c>
      <c r="H45">
        <f t="shared" si="2"/>
        <v>6</v>
      </c>
      <c r="I45" t="e">
        <f t="shared" si="3"/>
        <v>#N/A</v>
      </c>
    </row>
    <row r="46" spans="1:9" x14ac:dyDescent="0.25">
      <c r="A46" s="13">
        <v>44562.272696759261</v>
      </c>
      <c r="B46" s="3" t="s">
        <v>7</v>
      </c>
      <c r="C46" s="4" t="s">
        <v>35</v>
      </c>
      <c r="D46" t="str">
        <f t="shared" si="0"/>
        <v xml:space="preserve"> Выход   ТКД 2 ИЛК Медпункт\КИСЕЛЕВА О. Б.</v>
      </c>
      <c r="E46" s="21">
        <f>IFERROR(MATCH(A46-E$1,A$1:A45),1)</f>
        <v>41</v>
      </c>
      <c r="F46">
        <f>IFERROR(MATCH(D46,INDEX(D$1:D45,E46):D45,)+E46-1,)</f>
        <v>0</v>
      </c>
      <c r="G46">
        <f t="shared" si="1"/>
        <v>0</v>
      </c>
      <c r="H46">
        <f t="shared" si="2"/>
        <v>6</v>
      </c>
      <c r="I46" t="e">
        <f t="shared" si="3"/>
        <v>#N/A</v>
      </c>
    </row>
    <row r="47" spans="1:9" x14ac:dyDescent="0.25">
      <c r="A47" s="13">
        <v>44562.2734837963</v>
      </c>
      <c r="B47" s="3" t="s">
        <v>17</v>
      </c>
      <c r="C47" s="4" t="s">
        <v>34</v>
      </c>
      <c r="D47" t="str">
        <f t="shared" si="0"/>
        <v xml:space="preserve"> Выход   ТКД 3 ИЛК Машзал\ВЕБЕР А. В.</v>
      </c>
      <c r="E47" s="21">
        <f>IFERROR(MATCH(A47-E$1,A$1:A46),1)</f>
        <v>41</v>
      </c>
      <c r="F47">
        <f>IFERROR(MATCH(D47,INDEX(D$1:D46,E47):D46,)+E47-1,)</f>
        <v>0</v>
      </c>
      <c r="G47">
        <f t="shared" si="1"/>
        <v>0</v>
      </c>
      <c r="H47">
        <f t="shared" si="2"/>
        <v>6</v>
      </c>
      <c r="I47" t="e">
        <f t="shared" si="3"/>
        <v>#N/A</v>
      </c>
    </row>
    <row r="48" spans="1:9" x14ac:dyDescent="0.25">
      <c r="A48" s="18">
        <v>44562.27888888889</v>
      </c>
      <c r="B48" s="11" t="s">
        <v>9</v>
      </c>
      <c r="C48" s="12" t="s">
        <v>31</v>
      </c>
      <c r="D48" t="str">
        <f t="shared" si="0"/>
        <v xml:space="preserve"> Вход   КПП-1 Турникет 1\АРТЕМЬЕВ А. Н.</v>
      </c>
      <c r="E48" s="21">
        <f>IFERROR(MATCH(A48-E$1,A$1:A47),1)</f>
        <v>45</v>
      </c>
      <c r="F48">
        <f>IFERROR(MATCH(D48,INDEX(D$1:D47,E48):D47,)+E48-1,)</f>
        <v>0</v>
      </c>
      <c r="G48">
        <f t="shared" si="1"/>
        <v>49</v>
      </c>
      <c r="H48">
        <f t="shared" si="2"/>
        <v>7</v>
      </c>
      <c r="I48" t="e">
        <f t="shared" si="3"/>
        <v>#N/A</v>
      </c>
    </row>
    <row r="49" spans="1:9" x14ac:dyDescent="0.25">
      <c r="A49" s="18">
        <v>44562.279652777775</v>
      </c>
      <c r="B49" s="11" t="s">
        <v>9</v>
      </c>
      <c r="C49" s="12" t="s">
        <v>31</v>
      </c>
      <c r="D49" t="str">
        <f t="shared" si="0"/>
        <v xml:space="preserve"> Вход   КПП-1 Турникет 1\АРТЕМЬЕВ А. Н.</v>
      </c>
      <c r="E49" s="21">
        <f>IFERROR(MATCH(A49-E$1,A$1:A48),1)</f>
        <v>46</v>
      </c>
      <c r="F49">
        <f>IFERROR(MATCH(D49,INDEX(D$1:D48,E49):D48,)+E49-1,)</f>
        <v>48</v>
      </c>
      <c r="G49">
        <f t="shared" si="1"/>
        <v>0</v>
      </c>
      <c r="H49">
        <f t="shared" si="2"/>
        <v>8</v>
      </c>
      <c r="I49" t="e">
        <f t="shared" si="3"/>
        <v>#N/A</v>
      </c>
    </row>
    <row r="50" spans="1:9" x14ac:dyDescent="0.25">
      <c r="A50" s="13">
        <v>44562.280486111114</v>
      </c>
      <c r="B50" s="3" t="s">
        <v>7</v>
      </c>
      <c r="C50" s="4" t="s">
        <v>33</v>
      </c>
      <c r="D50" t="str">
        <f t="shared" si="0"/>
        <v xml:space="preserve"> Выход   ТКД 2 ИЛК Медпункт\КОЦУБА А. А.</v>
      </c>
      <c r="E50" s="21">
        <f>IFERROR(MATCH(A50-E$1,A$1:A49),1)</f>
        <v>47</v>
      </c>
      <c r="F50">
        <f>IFERROR(MATCH(D50,INDEX(D$1:D49,E50):D49,)+E50-1,)</f>
        <v>0</v>
      </c>
      <c r="G50">
        <f t="shared" si="1"/>
        <v>0</v>
      </c>
      <c r="H50">
        <f t="shared" si="2"/>
        <v>8</v>
      </c>
      <c r="I50" t="e">
        <f t="shared" si="3"/>
        <v>#N/A</v>
      </c>
    </row>
    <row r="51" spans="1:9" x14ac:dyDescent="0.25">
      <c r="A51" s="13">
        <v>44562.281319444446</v>
      </c>
      <c r="B51" s="3" t="s">
        <v>4</v>
      </c>
      <c r="C51" s="4" t="s">
        <v>31</v>
      </c>
      <c r="D51" t="str">
        <f t="shared" si="0"/>
        <v xml:space="preserve"> Вход   ТКД 2 ИЛК Медпункт\АРТЕМЬЕВ А. Н.</v>
      </c>
      <c r="E51" s="21">
        <f>IFERROR(MATCH(A51-E$1,A$1:A50),1)</f>
        <v>47</v>
      </c>
      <c r="F51">
        <f>IFERROR(MATCH(D51,INDEX(D$1:D50,E51):D50,)+E51-1,)</f>
        <v>0</v>
      </c>
      <c r="G51">
        <f t="shared" si="1"/>
        <v>0</v>
      </c>
      <c r="H51">
        <f t="shared" si="2"/>
        <v>8</v>
      </c>
      <c r="I51" t="e">
        <f t="shared" si="3"/>
        <v>#N/A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A2" sqref="A2:C21"/>
    </sheetView>
  </sheetViews>
  <sheetFormatPr defaultRowHeight="15" x14ac:dyDescent="0.25"/>
  <cols>
    <col min="1" max="1" width="46.7109375" style="19" customWidth="1"/>
    <col min="2" max="2" width="49.28515625" customWidth="1"/>
    <col min="3" max="3" width="74.5703125" customWidth="1"/>
  </cols>
  <sheetData>
    <row r="1" spans="1:3" x14ac:dyDescent="0.25">
      <c r="A1" s="14" t="s">
        <v>0</v>
      </c>
      <c r="B1" s="1" t="s">
        <v>1</v>
      </c>
      <c r="C1" s="2" t="s">
        <v>2</v>
      </c>
    </row>
    <row r="2" spans="1:3" x14ac:dyDescent="0.25">
      <c r="A2" s="13">
        <f>INDEX(Лист1!A:A,Лист1!$I2)</f>
        <v>44562.03869212963</v>
      </c>
      <c r="B2" s="3" t="str">
        <f>INDEX(Лист1!B:B,Лист1!$I2)</f>
        <v xml:space="preserve"> Выход   ТКД 2 ИЛК Медпункт</v>
      </c>
      <c r="C2" s="4" t="str">
        <f>INDEX(Лист1!C:C,Лист1!$I2)</f>
        <v>СИДАШ А. П.</v>
      </c>
    </row>
    <row r="3" spans="1:3" x14ac:dyDescent="0.25">
      <c r="A3" s="13">
        <f>INDEX(Лист1!A:A,Лист1!$I3)</f>
        <v>44562.037083333336</v>
      </c>
      <c r="B3" s="3" t="str">
        <f>INDEX(Лист1!B:B,Лист1!$I3)</f>
        <v xml:space="preserve"> Выход   ТКД 2 ИЛК Медпункт</v>
      </c>
      <c r="C3" s="4" t="str">
        <f>INDEX(Лист1!C:C,Лист1!$I3)</f>
        <v>СИДАШ А. П.</v>
      </c>
    </row>
    <row r="4" spans="1:3" x14ac:dyDescent="0.25">
      <c r="A4" s="13">
        <f>INDEX(Лист1!A:A,Лист1!$I4)</f>
        <v>44562.140810185185</v>
      </c>
      <c r="B4" s="3" t="str">
        <f>INDEX(Лист1!B:B,Лист1!$I4)</f>
        <v xml:space="preserve"> Вход   КПП5 Турникет</v>
      </c>
      <c r="C4" s="4" t="str">
        <f>INDEX(Лист1!C:C,Лист1!$I4)</f>
        <v>ЯМКОВАЯ А. В.</v>
      </c>
    </row>
    <row r="5" spans="1:3" x14ac:dyDescent="0.25">
      <c r="A5" s="13">
        <f>INDEX(Лист1!A:A,Лист1!$I5)</f>
        <v>44562.13925925926</v>
      </c>
      <c r="B5" s="3" t="str">
        <f>INDEX(Лист1!B:B,Лист1!$I5)</f>
        <v xml:space="preserve"> Вход   КПП5 Турникет</v>
      </c>
      <c r="C5" s="4" t="str">
        <f>INDEX(Лист1!C:C,Лист1!$I5)</f>
        <v>ЯМКОВАЯ А. В.</v>
      </c>
    </row>
    <row r="6" spans="1:3" x14ac:dyDescent="0.25">
      <c r="A6" s="13">
        <f>INDEX(Лист1!A:A,Лист1!$I6)</f>
        <v>44562.168692129628</v>
      </c>
      <c r="B6" s="3" t="str">
        <f>INDEX(Лист1!B:B,Лист1!$I6)</f>
        <v xml:space="preserve"> Вход   ТКД 5 БНС</v>
      </c>
      <c r="C6" s="4" t="str">
        <f>INDEX(Лист1!C:C,Лист1!$I6)</f>
        <v>ШМИДТ Е. Н.</v>
      </c>
    </row>
    <row r="7" spans="1:3" x14ac:dyDescent="0.25">
      <c r="A7" s="13">
        <f>INDEX(Лист1!A:A,Лист1!$I7)</f>
        <v>44562.167083333334</v>
      </c>
      <c r="B7" s="3" t="str">
        <f>INDEX(Лист1!B:B,Лист1!$I7)</f>
        <v xml:space="preserve"> Вход   ТКД 5 БНС</v>
      </c>
      <c r="C7" s="4" t="str">
        <f>INDEX(Лист1!C:C,Лист1!$I7)</f>
        <v>ШМИДТ Е. Н.</v>
      </c>
    </row>
    <row r="8" spans="1:3" x14ac:dyDescent="0.25">
      <c r="A8" s="13">
        <f>INDEX(Лист1!A:A,Лист1!$I8)</f>
        <v>44562.279652777775</v>
      </c>
      <c r="B8" s="3" t="str">
        <f>INDEX(Лист1!B:B,Лист1!$I8)</f>
        <v xml:space="preserve"> Вход   КПП-1 Турникет 1</v>
      </c>
      <c r="C8" s="4" t="str">
        <f>INDEX(Лист1!C:C,Лист1!$I8)</f>
        <v>АРТЕМЬЕВ А. Н.</v>
      </c>
    </row>
    <row r="9" spans="1:3" x14ac:dyDescent="0.25">
      <c r="A9" s="13">
        <f>INDEX(Лист1!A:A,Лист1!$I9)</f>
        <v>44562.27888888889</v>
      </c>
      <c r="B9" s="3" t="str">
        <f>INDEX(Лист1!B:B,Лист1!$I9)</f>
        <v xml:space="preserve"> Вход   КПП-1 Турникет 1</v>
      </c>
      <c r="C9" s="4" t="str">
        <f>INDEX(Лист1!C:C,Лист1!$I9)</f>
        <v>АРТЕМЬЕВ А. Н.</v>
      </c>
    </row>
    <row r="10" spans="1:3" x14ac:dyDescent="0.25">
      <c r="A10" s="13" t="e">
        <f>INDEX(Лист1!A:A,Лист1!$I10)</f>
        <v>#N/A</v>
      </c>
      <c r="B10" s="3" t="e">
        <f>INDEX(Лист1!B:B,Лист1!$I10)</f>
        <v>#N/A</v>
      </c>
      <c r="C10" s="4" t="e">
        <f>INDEX(Лист1!C:C,Лист1!$I10)</f>
        <v>#N/A</v>
      </c>
    </row>
    <row r="11" spans="1:3" x14ac:dyDescent="0.25">
      <c r="A11" s="13" t="e">
        <f>INDEX(Лист1!A:A,Лист1!$I11)</f>
        <v>#N/A</v>
      </c>
      <c r="B11" s="3" t="e">
        <f>INDEX(Лист1!B:B,Лист1!$I11)</f>
        <v>#N/A</v>
      </c>
      <c r="C11" s="4" t="e">
        <f>INDEX(Лист1!C:C,Лист1!$I11)</f>
        <v>#N/A</v>
      </c>
    </row>
    <row r="12" spans="1:3" x14ac:dyDescent="0.25">
      <c r="A12" s="13" t="e">
        <f>INDEX(Лист1!A:A,Лист1!$I12)</f>
        <v>#N/A</v>
      </c>
      <c r="B12" s="3" t="e">
        <f>INDEX(Лист1!B:B,Лист1!$I12)</f>
        <v>#N/A</v>
      </c>
      <c r="C12" s="4" t="e">
        <f>INDEX(Лист1!C:C,Лист1!$I12)</f>
        <v>#N/A</v>
      </c>
    </row>
    <row r="13" spans="1:3" x14ac:dyDescent="0.25">
      <c r="A13" s="13" t="e">
        <f>INDEX(Лист1!A:A,Лист1!$I13)</f>
        <v>#N/A</v>
      </c>
      <c r="B13" s="3" t="e">
        <f>INDEX(Лист1!B:B,Лист1!$I13)</f>
        <v>#N/A</v>
      </c>
      <c r="C13" s="4" t="e">
        <f>INDEX(Лист1!C:C,Лист1!$I13)</f>
        <v>#N/A</v>
      </c>
    </row>
    <row r="14" spans="1:3" x14ac:dyDescent="0.25">
      <c r="A14" s="13" t="e">
        <f>INDEX(Лист1!A:A,Лист1!$I14)</f>
        <v>#N/A</v>
      </c>
      <c r="B14" s="3" t="e">
        <f>INDEX(Лист1!B:B,Лист1!$I14)</f>
        <v>#N/A</v>
      </c>
      <c r="C14" s="4" t="e">
        <f>INDEX(Лист1!C:C,Лист1!$I14)</f>
        <v>#N/A</v>
      </c>
    </row>
    <row r="15" spans="1:3" x14ac:dyDescent="0.25">
      <c r="A15" s="13" t="e">
        <f>INDEX(Лист1!A:A,Лист1!$I15)</f>
        <v>#N/A</v>
      </c>
      <c r="B15" s="3" t="e">
        <f>INDEX(Лист1!B:B,Лист1!$I15)</f>
        <v>#N/A</v>
      </c>
      <c r="C15" s="4" t="e">
        <f>INDEX(Лист1!C:C,Лист1!$I15)</f>
        <v>#N/A</v>
      </c>
    </row>
    <row r="16" spans="1:3" x14ac:dyDescent="0.25">
      <c r="A16" s="13" t="e">
        <f>INDEX(Лист1!A:A,Лист1!$I16)</f>
        <v>#N/A</v>
      </c>
      <c r="B16" s="3" t="e">
        <f>INDEX(Лист1!B:B,Лист1!$I16)</f>
        <v>#N/A</v>
      </c>
      <c r="C16" s="4" t="e">
        <f>INDEX(Лист1!C:C,Лист1!$I16)</f>
        <v>#N/A</v>
      </c>
    </row>
    <row r="17" spans="1:3" x14ac:dyDescent="0.25">
      <c r="A17" s="13" t="e">
        <f>INDEX(Лист1!A:A,Лист1!$I17)</f>
        <v>#N/A</v>
      </c>
      <c r="B17" s="3" t="e">
        <f>INDEX(Лист1!B:B,Лист1!$I17)</f>
        <v>#N/A</v>
      </c>
      <c r="C17" s="4" t="e">
        <f>INDEX(Лист1!C:C,Лист1!$I17)</f>
        <v>#N/A</v>
      </c>
    </row>
    <row r="18" spans="1:3" x14ac:dyDescent="0.25">
      <c r="A18" s="13" t="e">
        <f>INDEX(Лист1!A:A,Лист1!$I18)</f>
        <v>#N/A</v>
      </c>
      <c r="B18" s="3" t="e">
        <f>INDEX(Лист1!B:B,Лист1!$I18)</f>
        <v>#N/A</v>
      </c>
      <c r="C18" s="4" t="e">
        <f>INDEX(Лист1!C:C,Лист1!$I18)</f>
        <v>#N/A</v>
      </c>
    </row>
    <row r="19" spans="1:3" x14ac:dyDescent="0.25">
      <c r="A19" s="13" t="e">
        <f>INDEX(Лист1!A:A,Лист1!$I19)</f>
        <v>#N/A</v>
      </c>
      <c r="B19" s="3" t="e">
        <f>INDEX(Лист1!B:B,Лист1!$I19)</f>
        <v>#N/A</v>
      </c>
      <c r="C19" s="4" t="e">
        <f>INDEX(Лист1!C:C,Лист1!$I19)</f>
        <v>#N/A</v>
      </c>
    </row>
    <row r="20" spans="1:3" x14ac:dyDescent="0.25">
      <c r="A20" s="13" t="e">
        <f>INDEX(Лист1!A:A,Лист1!$I20)</f>
        <v>#N/A</v>
      </c>
      <c r="B20" s="3" t="e">
        <f>INDEX(Лист1!B:B,Лист1!$I20)</f>
        <v>#N/A</v>
      </c>
      <c r="C20" s="4" t="e">
        <f>INDEX(Лист1!C:C,Лист1!$I20)</f>
        <v>#N/A</v>
      </c>
    </row>
    <row r="21" spans="1:3" x14ac:dyDescent="0.25">
      <c r="A21" s="13" t="e">
        <f>INDEX(Лист1!A:A,Лист1!$I21)</f>
        <v>#N/A</v>
      </c>
      <c r="B21" s="3" t="e">
        <f>INDEX(Лист1!B:B,Лист1!$I21)</f>
        <v>#N/A</v>
      </c>
      <c r="C21" s="4" t="e">
        <f>INDEX(Лист1!C:C,Лист1!$I21)</f>
        <v>#N/A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Илья Нефедкин</dc:creator>
  <cp:lastModifiedBy>Коля</cp:lastModifiedBy>
  <dcterms:created xsi:type="dcterms:W3CDTF">2022-01-25T11:50:45Z</dcterms:created>
  <dcterms:modified xsi:type="dcterms:W3CDTF">2022-01-26T09:13:29Z</dcterms:modified>
</cp:coreProperties>
</file>