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Новая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<sst xmlns="http://schemas.openxmlformats.org/spreadsheetml/2006/main" count="7" uniqueCount="7">
  <si>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Хлеб</t>
  </si>
  <si>
    <t>Продукт</t>
  </si>
  <si>
    <t>Демпинг</t>
  </si>
  <si>
    <t>риск</t>
  </si>
  <si>
    <t>цена 1</t>
  </si>
  <si>
    <t>цена 2</t>
  </si>
  <si>
    <t>Мука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</si>
</sst>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  <numFmt numFmtId="165" formatCode="#,##0\ [$₽-485]"/>
    <numFmt numFmtId="166" formatCode="#,##0.0"/>
  </numFmts>
  <fonts count="48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Calibri"/>
      <family val="2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AF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9" fontId="41" fillId="0" borderId="10" xfId="0" applyNumberFormat="1" applyFont="1" applyBorder="1" applyAlignment="1">
      <alignment horizontal="center" vertical="center" wrapText="1"/>
    </xf>
    <xf numFmtId="9" fontId="41" fillId="0" borderId="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5" fillId="0" borderId="0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/>
    </xf>
    <xf numFmtId="164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166" fontId="46" fillId="2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zoomScale="80" zoomScaleNormal="80" zoomScalePageLayoutView="0" workbookViewId="0" topLeftCell="C1">
      <selection activeCell="O2" sqref="O2:S3"/>
    </sheetView>
  </sheetViews>
  <sheetFormatPr defaultColWidth="9.140625" defaultRowHeight="15"/>
  <cols>
    <col min="1" max="1" width="12.8515625" style="1" customWidth="1"/>
    <col min="2" max="2" width="11.8515625" style="1" customWidth="1"/>
    <col min="3" max="3" width="14.140625" style="1" customWidth="1"/>
    <col min="4" max="4" width="10.421875" style="1" customWidth="1"/>
    <col min="5" max="5" width="6.8515625" style="29" customWidth="1"/>
    <col min="6" max="6" width="6.140625" style="14" customWidth="1"/>
    <col min="7" max="7" width="8.57421875" style="25" customWidth="1"/>
    <col min="8" max="8" width="10.00390625" style="13" customWidth="1"/>
    <col min="9" max="9" width="6.140625" style="14" customWidth="1"/>
    <col min="10" max="10" width="11.57421875" style="14" customWidth="1"/>
    <col min="11" max="11" width="10.00390625" style="14" customWidth="1"/>
    <col min="12" max="13" width="10.00390625" style="25" customWidth="1"/>
    <col min="14" max="14" width="3.57421875" style="1" customWidth="1"/>
    <col min="15" max="15" width="8.140625" style="1" customWidth="1"/>
    <col min="16" max="16" width="9.8515625" style="1" customWidth="1"/>
    <col min="17" max="17" width="9.140625" style="1" customWidth="1"/>
    <col min="18" max="18" width="9.7109375" style="1" customWidth="1"/>
    <col min="19" max="19" width="8.28125" style="1" customWidth="1"/>
    <col min="20" max="20" width="3.00390625" style="2" customWidth="1"/>
    <col min="21" max="21" width="9.8515625" style="1" customWidth="1"/>
    <col min="22" max="22" width="8.28125" style="1" customWidth="1"/>
    <col min="23" max="23" width="8.140625" style="1" customWidth="1"/>
    <col min="24" max="24" width="7.57421875" style="1" customWidth="1"/>
    <col min="25" max="25" width="8.57421875" style="1" customWidth="1"/>
    <col min="26" max="26" width="7.00390625" style="14" customWidth="1"/>
    <col min="27" max="27" width="13.7109375" style="32" customWidth="1"/>
    <col min="28" max="16384" width="9.140625" style="1" customWidth="1"/>
  </cols>
  <sheetData>
    <row r="1" spans="1:27" ht="33" customHeight="1">
      <c r="A1" s="3" t="s">
        <v>1</v>
      </c>
      <c r="B1" s="4" t="s">
        <v>4</v>
      </c>
      <c r="C1" s="4" t="s">
        <v>5</v>
      </c>
      <c r="D1" s="5" t="s">
        <v>2</v>
      </c>
      <c r="E1" s="27" t="s">
        <v>3</v>
      </c>
      <c r="F1" s="18"/>
      <c r="G1" s="24"/>
      <c r="H1" s="20"/>
      <c r="I1" s="20"/>
      <c r="J1" s="19"/>
      <c r="K1" s="21"/>
      <c r="L1" s="26"/>
      <c r="M1" s="26"/>
      <c r="N1" s="6"/>
      <c r="O1" s="7"/>
      <c r="P1" s="7"/>
      <c r="Q1" s="7"/>
      <c r="R1" s="7"/>
      <c r="S1" s="7"/>
      <c r="T1" s="8"/>
      <c r="U1" s="9"/>
      <c r="V1" s="9"/>
      <c r="W1" s="9"/>
      <c r="X1" s="9"/>
      <c r="Y1" s="9"/>
      <c r="Z1" s="16"/>
      <c r="AA1" s="30"/>
    </row>
    <row r="2" spans="1:27" s="2" customFormat="1" ht="18" customHeight="1">
      <c r="A2" s="10" t="s">
        <v>0</v>
      </c>
      <c r="B2" s="10">
        <v>35</v>
      </c>
      <c r="C2" s="10">
        <v>34</v>
      </c>
      <c r="D2" s="10">
        <v>30</v>
      </c>
      <c r="E2" s="28">
        <v>0.006</v>
      </c>
      <c r="F2" s="15"/>
      <c r="G2" s="22">
        <v>80000</v>
      </c>
      <c r="H2" s="23">
        <f>G2*E2</f>
        <v>480</v>
      </c>
      <c r="I2" s="23">
        <f>_xlfn.IFERROR(HARMEAN(B2,C2),"")</f>
        <v>34.492753623188406</v>
      </c>
      <c r="J2" s="23">
        <f>_xlfn.IFERROR(I2-D2,"")</f>
        <v>4.492753623188406</v>
      </c>
      <c r="K2" s="23">
        <f>_xlfn.IFERROR(H2/J2,"")</f>
        <v>106.83870967741935</v>
      </c>
      <c r="L2" s="22">
        <f>_xlfn.IFERROR(H2/J2,"")</f>
        <v>106.83870967741935</v>
      </c>
      <c r="M2" s="22">
        <f>IF(SUM(U2,V2,W2,X2,Y2)=0,"",SUM(U2,V2,W2,X2,Y2))</f>
        <v>106.83870967741933</v>
      </c>
      <c r="N2" s="6"/>
      <c r="O2" s="33">
        <f>IF(B2*1/1.003=0,"",B2*1/1.003)</f>
        <v>34.895314057826525</v>
      </c>
      <c r="P2" s="33">
        <f>_xlfn.IFERROR(AVERAGE(O2,Q2),"")</f>
        <v>34.74940702891326</v>
      </c>
      <c r="Q2" s="33">
        <f>_xlfn.IFERROR(AVERAGE(B2,C2)*1.003,"")</f>
        <v>34.6035</v>
      </c>
      <c r="R2" s="33">
        <f>_xlfn.IFERROR(IF(AVERAGE(Q2,S2)/1.004=0,"",AVERAGE(Q2,S2)/1.004),"")</f>
        <v>34.114444763319604</v>
      </c>
      <c r="S2" s="33">
        <f>IF(C2*1/1.003=0,"",C2*1/1.003)</f>
        <v>33.898305084745765</v>
      </c>
      <c r="T2" s="11"/>
      <c r="U2" s="12">
        <f>_xlfn.IFERROR(K2*20/100,"")</f>
        <v>21.367741935483867</v>
      </c>
      <c r="V2" s="12">
        <f>_xlfn.IFERROR(K2*15/100,"")</f>
        <v>16.0258064516129</v>
      </c>
      <c r="W2" s="12">
        <f>_xlfn.IFERROR(K2*20/100,"")</f>
        <v>21.367741935483867</v>
      </c>
      <c r="X2" s="12">
        <f>_xlfn.IFERROR(K2*20/100,"")</f>
        <v>21.367741935483867</v>
      </c>
      <c r="Y2" s="12">
        <f>_xlfn.IFERROR(K2*25/100,"")</f>
        <v>26.709677419354833</v>
      </c>
      <c r="Z2" s="17"/>
      <c r="AA2" s="31">
        <f>_xlfn.IFERROR(O2*U2+P2*V2+Q2*W2+R2*X2+S2*Y2,"")</f>
        <v>3676.2814408148633</v>
      </c>
    </row>
    <row r="3" spans="1:27" ht="17.25">
      <c r="A3" s="10" t="s">
        <v>6</v>
      </c>
      <c r="B3" s="10"/>
      <c r="C3" s="10"/>
      <c r="D3" s="10"/>
      <c r="E3" s="28">
        <v>0.006</v>
      </c>
      <c r="F3" s="15"/>
      <c r="G3" s="22">
        <v>80000</v>
      </c>
      <c r="H3" s="23">
        <f>G3*E3</f>
        <v>480</v>
      </c>
      <c r="I3" s="23">
        <f>_xlfn.IFERROR(HARMEAN(B3,C3),"")</f>
      </c>
      <c r="J3" s="23">
        <f>_xlfn.IFERROR(I3-D3,"")</f>
      </c>
      <c r="K3" s="23">
        <f>_xlfn.IFERROR(H3/J3,"")</f>
      </c>
      <c r="L3" s="22">
        <f>_xlfn.IFERROR(H3/J3,"")</f>
      </c>
      <c r="M3" s="22">
        <f>IF(SUM(U3,V3,W3,X3,Y3)=0,"",SUM(U3,V3,W3,X3,Y3))</f>
      </c>
      <c r="N3" s="6"/>
      <c r="O3" s="33">
        <f>IF(B3*1/1.003=0,"",B3*1/1.003)</f>
      </c>
      <c r="P3" s="33">
        <f>_xlfn.IFERROR(AVERAGE(O3,Q3),"")</f>
      </c>
      <c r="Q3" s="33">
        <f>_xlfn.IFERROR(AVERAGE(B3,C3)*1.003,"")</f>
      </c>
      <c r="R3" s="33">
        <f>_xlfn.IFERROR(IF(AVERAGE(Q3,S3)/1.004=0,"",AVERAGE(Q3,S3)/1.004),"")</f>
      </c>
      <c r="S3" s="33">
        <f>IF(C3*1/1.003=0,"",C3*1/1.003)</f>
      </c>
      <c r="T3" s="11"/>
      <c r="U3" s="12">
        <f>_xlfn.IFERROR(K3*20/100,"")</f>
      </c>
      <c r="V3" s="12">
        <f>_xlfn.IFERROR(K3*15/100,"")</f>
      </c>
      <c r="W3" s="12">
        <f>_xlfn.IFERROR(K3*20/100,"")</f>
      </c>
      <c r="X3" s="12">
        <f>_xlfn.IFERROR(K3*20/100,"")</f>
      </c>
      <c r="Y3" s="12">
        <f>_xlfn.IFERROR(K3*25/100,"")</f>
      </c>
      <c r="Z3" s="17"/>
      <c r="AA3" s="31">
        <f>_xlfn.IFERROR(O3*U3+P3*V3+Q3*W3+R3*X3+S3*Y3,"")</f>
      </c>
    </row>
  </sheetData>
  <sheetProtection/>
  <conditionalFormatting sqref="L2:L3">
    <cfRule type="expression" priority="1" dxfId="0">
      <formula>$L$2&gt;$M$2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Михаил</cp:lastModifiedBy>
  <dcterms:created xsi:type="dcterms:W3CDTF">2015-06-04T18:17:20Z</dcterms:created>
  <dcterms:modified xsi:type="dcterms:W3CDTF">2022-02-11T08:16:00Z</dcterms:modified>
  <cp:category/>
  <cp:version/>
  <cp:contentType/>
  <cp:contentStatus/>
</cp:coreProperties>
</file>