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Users\buichikgv\Desktop\"/>
    </mc:Choice>
  </mc:AlternateContent>
  <bookViews>
    <workbookView xWindow="0" yWindow="0" windowWidth="21600" windowHeight="9600"/>
  </bookViews>
  <sheets>
    <sheet name="Лист1" sheetId="1" r:id="rId1"/>
    <sheet name="завод Стр.Фарфор" sheetId="10" state="hidden" r:id="rId2"/>
  </sheets>
  <definedNames>
    <definedName name="_xlnm._FilterDatabase" localSheetId="0" hidden="1">Лист1!$A$2:$U$17</definedName>
    <definedName name="F17d1">Лист1!$Q$13</definedName>
    <definedName name="Z_BCD2E795_5D38_46DD_9EA5_5B0255E17FEC_.wvu.Cols" localSheetId="0" hidden="1">Лист1!$V:$AO</definedName>
    <definedName name="Z_BCD2E795_5D38_46DD_9EA5_5B0255E17FEC_.wvu.FilterData" localSheetId="0" hidden="1">Лист1!$A$2:$U$17</definedName>
    <definedName name="Z_BCD2E795_5D38_46DD_9EA5_5B0255E17FEC_.wvu.PrintArea" localSheetId="0" hidden="1">Лист1!$A$1:$U$49</definedName>
    <definedName name="Z_BCD2E795_5D38_46DD_9EA5_5B0255E17FEC_.wvu.Rows" localSheetId="0" hidden="1">Лист1!#REF!,Лист1!$38:$38</definedName>
    <definedName name="_xlnm.Print_Area" localSheetId="0">Лист1!$A$1:$U$49</definedName>
  </definedNames>
  <calcPr calcId="162913"/>
  <customWorkbookViews>
    <customWorkbookView name="dispo - Личное представление" guid="{BCD2E795-5D38-46DD-9EA5-5B0255E17FEC}" mergeInterval="0" personalView="1" maximized="1" xWindow="-8" yWindow="-8" windowWidth="1456" windowHeight="876" activeSheetId="2"/>
  </customWorkbookViews>
</workbook>
</file>

<file path=xl/calcChain.xml><?xml version="1.0" encoding="utf-8"?>
<calcChain xmlns="http://schemas.openxmlformats.org/spreadsheetml/2006/main">
  <c r="H14" i="1" l="1"/>
  <c r="U49" i="1" l="1"/>
  <c r="H10" i="1" l="1"/>
  <c r="O34" i="1" l="1"/>
  <c r="T37" i="1"/>
  <c r="T36" i="1"/>
  <c r="D24" i="1" l="1"/>
  <c r="T22" i="1" l="1"/>
  <c r="D34" i="1" l="1"/>
  <c r="H34" i="1"/>
  <c r="K34" i="1"/>
  <c r="L34" i="1"/>
  <c r="M34" i="1"/>
  <c r="N34" i="1"/>
  <c r="P34" i="1"/>
  <c r="Q34" i="1"/>
  <c r="J34" i="1"/>
  <c r="E24" i="1"/>
  <c r="J24" i="1"/>
  <c r="E23" i="1"/>
  <c r="J14" i="1"/>
  <c r="R34" i="1" l="1"/>
  <c r="I34" i="1"/>
  <c r="O30" i="1"/>
  <c r="T34" i="1" l="1"/>
  <c r="O44" i="1"/>
  <c r="P19" i="1" l="1"/>
  <c r="Q18" i="1" l="1"/>
  <c r="P18" i="1"/>
  <c r="O18" i="1"/>
  <c r="N18" i="1"/>
  <c r="M18" i="1"/>
  <c r="L18" i="1"/>
  <c r="K18" i="1"/>
  <c r="H18" i="1"/>
  <c r="G18" i="1"/>
  <c r="D18" i="1" l="1"/>
  <c r="T42" i="1" l="1"/>
  <c r="T41" i="1"/>
  <c r="T47" i="1"/>
  <c r="T46" i="1"/>
  <c r="H46" i="1" l="1"/>
  <c r="D46" i="1"/>
  <c r="H44" i="1"/>
  <c r="D44" i="1"/>
  <c r="H39" i="1"/>
  <c r="D39" i="1"/>
  <c r="P10" i="1" l="1"/>
  <c r="D23" i="1" l="1"/>
  <c r="O23" i="1"/>
  <c r="T27" i="1" l="1"/>
  <c r="L14" i="1" l="1"/>
  <c r="J23" i="1" l="1"/>
  <c r="T13" i="1" l="1"/>
  <c r="K14" i="1" l="1"/>
  <c r="G10" i="1" l="1"/>
  <c r="L24" i="1"/>
  <c r="E10" i="1" l="1"/>
  <c r="J10" i="1"/>
  <c r="D19" i="1" l="1"/>
  <c r="N19" i="1" l="1"/>
  <c r="K30" i="1"/>
  <c r="P14" i="1" l="1"/>
  <c r="D14" i="1" l="1"/>
  <c r="K10" i="1" l="1"/>
  <c r="M10" i="1" l="1"/>
  <c r="M9" i="1"/>
  <c r="N39" i="1" l="1"/>
  <c r="L39" i="1"/>
  <c r="E19" i="1" l="1"/>
  <c r="L23" i="1"/>
  <c r="H9" i="1" l="1"/>
  <c r="E18" i="1" l="1"/>
  <c r="T25" i="1"/>
  <c r="T26" i="1"/>
  <c r="G23" i="1"/>
  <c r="O24" i="1"/>
  <c r="K19" i="1" l="1"/>
  <c r="T20" i="1"/>
  <c r="O19" i="1"/>
  <c r="P9" i="1"/>
  <c r="C49" i="1"/>
  <c r="R18" i="1" l="1"/>
  <c r="Q24" i="1"/>
  <c r="P24" i="1"/>
  <c r="Q19" i="1"/>
  <c r="Q10" i="1"/>
  <c r="N24" i="1"/>
  <c r="M24" i="1"/>
  <c r="K24" i="1"/>
  <c r="H24" i="1"/>
  <c r="G24" i="1"/>
  <c r="O10" i="1"/>
  <c r="M19" i="1"/>
  <c r="L19" i="1"/>
  <c r="H19" i="1"/>
  <c r="G19" i="1"/>
  <c r="N10" i="1"/>
  <c r="L10" i="1"/>
  <c r="J9" i="1"/>
  <c r="E9" i="1"/>
  <c r="J18" i="1"/>
  <c r="J30" i="1"/>
  <c r="J44" i="1"/>
  <c r="I10" i="1"/>
  <c r="D10" i="1"/>
  <c r="D9" i="1"/>
  <c r="O39" i="1"/>
  <c r="Q30" i="1"/>
  <c r="P30" i="1"/>
  <c r="N30" i="1"/>
  <c r="M30" i="1"/>
  <c r="H30" i="1"/>
  <c r="D30" i="1"/>
  <c r="J19" i="1" l="1"/>
  <c r="I19" i="1" s="1"/>
  <c r="I18" i="1"/>
  <c r="I24" i="1"/>
  <c r="R24" i="1"/>
  <c r="R10" i="1"/>
  <c r="R19" i="1"/>
  <c r="T24" i="1" l="1"/>
  <c r="L30" i="1"/>
  <c r="O14" i="1" l="1"/>
  <c r="J39" i="1" l="1"/>
  <c r="M39" i="1" l="1"/>
  <c r="G28" i="1"/>
  <c r="F24" i="1" l="1"/>
  <c r="T21" i="1" l="1"/>
  <c r="K23" i="1" l="1"/>
  <c r="T12" i="1" l="1"/>
  <c r="M23" i="1" l="1"/>
  <c r="L9" i="1" l="1"/>
  <c r="K9" i="1" l="1"/>
  <c r="H23" i="1" l="1"/>
  <c r="I23" i="1" l="1"/>
  <c r="F23" i="1"/>
  <c r="T11" i="1" l="1"/>
  <c r="Q23" i="1" l="1"/>
  <c r="P23" i="1"/>
  <c r="N23" i="1"/>
  <c r="R23" i="1" l="1"/>
  <c r="T23" i="1" s="1"/>
  <c r="Q14" i="1" l="1"/>
  <c r="G9" i="1"/>
  <c r="I9" i="1"/>
  <c r="N9" i="1"/>
  <c r="O9" i="1"/>
  <c r="O49" i="1" s="1"/>
  <c r="Q9" i="1"/>
  <c r="M14" i="1"/>
  <c r="N14" i="1"/>
  <c r="T16" i="1"/>
  <c r="T17" i="1"/>
  <c r="F18" i="1"/>
  <c r="I30" i="1"/>
  <c r="T32" i="1"/>
  <c r="T33" i="1"/>
  <c r="K39" i="1"/>
  <c r="P39" i="1"/>
  <c r="Q39" i="1"/>
  <c r="D41" i="1"/>
  <c r="H41" i="1"/>
  <c r="K44" i="1"/>
  <c r="L44" i="1"/>
  <c r="M44" i="1"/>
  <c r="N44" i="1"/>
  <c r="P44" i="1"/>
  <c r="Q44" i="1"/>
  <c r="R39" i="1" l="1"/>
  <c r="T39" i="1" s="1"/>
  <c r="R44" i="1"/>
  <c r="T44" i="1" s="1"/>
  <c r="L49" i="1"/>
  <c r="K49" i="1"/>
  <c r="M49" i="1"/>
  <c r="D49" i="1"/>
  <c r="N49" i="1"/>
  <c r="P49" i="1"/>
  <c r="H49" i="1"/>
  <c r="Q49" i="1"/>
  <c r="F19" i="1"/>
  <c r="T19" i="1"/>
  <c r="F9" i="1"/>
  <c r="E49" i="1"/>
  <c r="I14" i="1"/>
  <c r="G49" i="1"/>
  <c r="I41" i="1"/>
  <c r="I39" i="1"/>
  <c r="R14" i="1"/>
  <c r="R9" i="1"/>
  <c r="T9" i="1" s="1"/>
  <c r="I44" i="1"/>
  <c r="R30" i="1"/>
  <c r="T30" i="1" s="1"/>
  <c r="I46" i="1"/>
  <c r="T14" i="1" l="1"/>
  <c r="T10" i="1"/>
  <c r="I49" i="1"/>
  <c r="R49" i="1"/>
  <c r="T49" i="1" l="1"/>
  <c r="J49" i="1"/>
  <c r="T18" i="1"/>
  <c r="F49" i="1"/>
</calcChain>
</file>

<file path=xl/sharedStrings.xml><?xml version="1.0" encoding="utf-8"?>
<sst xmlns="http://schemas.openxmlformats.org/spreadsheetml/2006/main" count="251" uniqueCount="138">
  <si>
    <t>н/к</t>
  </si>
  <si>
    <t>план</t>
  </si>
  <si>
    <t>факт</t>
  </si>
  <si>
    <t>п/ф</t>
  </si>
  <si>
    <t>рассортировано</t>
  </si>
  <si>
    <t>не рассортировано</t>
  </si>
  <si>
    <t>годная</t>
  </si>
  <si>
    <t>бой</t>
  </si>
  <si>
    <t>снято</t>
  </si>
  <si>
    <t>возврат</t>
  </si>
  <si>
    <t>остаток</t>
  </si>
  <si>
    <t>для пола м2</t>
  </si>
  <si>
    <t>цех №2</t>
  </si>
  <si>
    <t>цех №3</t>
  </si>
  <si>
    <t>цех №1</t>
  </si>
  <si>
    <t>АТМ-110</t>
  </si>
  <si>
    <t>АТМ-140</t>
  </si>
  <si>
    <t>FMS 2850</t>
  </si>
  <si>
    <t>FMS 2550</t>
  </si>
  <si>
    <t>всего</t>
  </si>
  <si>
    <t>+/-</t>
  </si>
  <si>
    <t>склад утеля</t>
  </si>
  <si>
    <t>…</t>
  </si>
  <si>
    <t>ММС-180</t>
  </si>
  <si>
    <t>загр. в п. печи</t>
  </si>
  <si>
    <t>FМS 2500</t>
  </si>
  <si>
    <t xml:space="preserve"> </t>
  </si>
  <si>
    <t xml:space="preserve"> ---</t>
  </si>
  <si>
    <t>потери</t>
  </si>
  <si>
    <r>
      <t>потери</t>
    </r>
    <r>
      <rPr>
        <b/>
        <sz val="16"/>
        <color indexed="8"/>
        <rFont val="Arial Cyr"/>
        <charset val="204"/>
      </rPr>
      <t xml:space="preserve"> прес.</t>
    </r>
    <r>
      <rPr>
        <b/>
        <sz val="18"/>
        <color indexed="8"/>
        <rFont val="Arial Cyr"/>
        <charset val="204"/>
      </rPr>
      <t>%</t>
    </r>
  </si>
  <si>
    <t>конвейер №1</t>
  </si>
  <si>
    <t>отпрeс-но</t>
  </si>
  <si>
    <t xml:space="preserve">  </t>
  </si>
  <si>
    <r>
      <t>потер. обж.</t>
    </r>
    <r>
      <rPr>
        <b/>
        <sz val="16"/>
        <color indexed="8"/>
        <rFont val="Arial Cyr"/>
        <charset val="204"/>
      </rPr>
      <t>%</t>
    </r>
  </si>
  <si>
    <t>шт.</t>
  </si>
  <si>
    <r>
      <rPr>
        <b/>
        <sz val="16"/>
        <rFont val="Arial Cyr"/>
        <charset val="204"/>
      </rPr>
      <t>сдано</t>
    </r>
    <r>
      <rPr>
        <b/>
        <sz val="13"/>
        <rFont val="Arial Cyr"/>
        <charset val="204"/>
      </rPr>
      <t xml:space="preserve"> </t>
    </r>
    <r>
      <rPr>
        <b/>
        <sz val="16"/>
        <rFont val="Arial Cyr"/>
        <charset val="204"/>
      </rPr>
      <t>на</t>
    </r>
    <r>
      <rPr>
        <b/>
        <sz val="13"/>
        <rFont val="Arial Cyr"/>
        <charset val="204"/>
      </rPr>
      <t xml:space="preserve"> </t>
    </r>
    <r>
      <rPr>
        <b/>
        <sz val="16"/>
        <rFont val="Arial Cyr"/>
        <charset val="204"/>
      </rPr>
      <t>склад</t>
    </r>
    <r>
      <rPr>
        <b/>
        <sz val="13"/>
        <rFont val="Arial Cyr"/>
        <charset val="204"/>
      </rPr>
      <t xml:space="preserve"> за предыду-щие сутки</t>
    </r>
  </si>
  <si>
    <t>Обжиг</t>
  </si>
  <si>
    <t>Сдано на склад</t>
  </si>
  <si>
    <r>
      <t>снят</t>
    </r>
    <r>
      <rPr>
        <b/>
        <sz val="16"/>
        <color indexed="8"/>
        <rFont val="Arial Cyr"/>
        <charset val="204"/>
      </rPr>
      <t>о</t>
    </r>
  </si>
  <si>
    <r>
      <rPr>
        <b/>
        <sz val="16"/>
        <color indexed="8"/>
        <rFont val="Arial Cyr"/>
        <charset val="204"/>
      </rPr>
      <t>сдано на склад</t>
    </r>
    <r>
      <rPr>
        <b/>
        <sz val="13"/>
        <color indexed="8"/>
        <rFont val="Arial Cyr"/>
        <charset val="204"/>
      </rPr>
      <t xml:space="preserve"> за предыду-щие сутки</t>
    </r>
  </si>
  <si>
    <t>FМS 2950</t>
  </si>
  <si>
    <r>
      <t>потери</t>
    </r>
    <r>
      <rPr>
        <b/>
        <sz val="16"/>
        <color indexed="8"/>
        <rFont val="Arial Cyr"/>
        <charset val="204"/>
      </rPr>
      <t>декор.</t>
    </r>
  </si>
  <si>
    <r>
      <t>потер.</t>
    </r>
    <r>
      <rPr>
        <b/>
        <sz val="16"/>
        <color indexed="8"/>
        <rFont val="Arial Cyr"/>
        <charset val="204"/>
      </rPr>
      <t xml:space="preserve"> обж.%</t>
    </r>
  </si>
  <si>
    <t>запас в р/б =&gt;&gt;</t>
  </si>
  <si>
    <t>Итого   ==&gt;&gt;&gt;</t>
  </si>
  <si>
    <t>конвейер №4</t>
  </si>
  <si>
    <t>FMS 2850/111</t>
  </si>
  <si>
    <t>FMS 2500/113</t>
  </si>
  <si>
    <t>уккуу</t>
  </si>
  <si>
    <t>400 х 275</t>
  </si>
  <si>
    <t>формат</t>
  </si>
  <si>
    <t>Литьё</t>
  </si>
  <si>
    <t>Рассортировано</t>
  </si>
  <si>
    <t xml:space="preserve">
Основные виды дефектов за сутки</t>
  </si>
  <si>
    <t xml:space="preserve">
Залито
форм</t>
  </si>
  <si>
    <t xml:space="preserve">
Годных
отливок</t>
  </si>
  <si>
    <t xml:space="preserve">
Выставлено</t>
  </si>
  <si>
    <t xml:space="preserve">
Поступило для глазуровки</t>
  </si>
  <si>
    <t xml:space="preserve">
Заглазурова
но</t>
  </si>
  <si>
    <t xml:space="preserve">
Установлено на вагонетки
</t>
  </si>
  <si>
    <t xml:space="preserve">
Вышло из печей</t>
  </si>
  <si>
    <t xml:space="preserve">
План
1 сортом за сутки</t>
  </si>
  <si>
    <t xml:space="preserve">
Факт
1 сортом
за сутки</t>
  </si>
  <si>
    <t xml:space="preserve">
Потери
план
</t>
  </si>
  <si>
    <t xml:space="preserve">
Потери с нарастающим</t>
  </si>
  <si>
    <t>За сутки</t>
  </si>
  <si>
    <t>С накоплением</t>
  </si>
  <si>
    <t>За месяц</t>
  </si>
  <si>
    <t xml:space="preserve">План (с учётом графика упаковки)
</t>
  </si>
  <si>
    <t xml:space="preserve">
Факт упаковано</t>
  </si>
  <si>
    <t xml:space="preserve">
План на
дату </t>
  </si>
  <si>
    <t xml:space="preserve">
Факт</t>
  </si>
  <si>
    <t xml:space="preserve">
План
на месяц</t>
  </si>
  <si>
    <t xml:space="preserve">
До выполнения </t>
  </si>
  <si>
    <t xml:space="preserve">
Выполнение </t>
  </si>
  <si>
    <t>%</t>
  </si>
  <si>
    <t>Бачки</t>
  </si>
  <si>
    <t>Писсуары</t>
  </si>
  <si>
    <t>Пьедесталы</t>
  </si>
  <si>
    <t>Умывальники</t>
  </si>
  <si>
    <t>Унитазы</t>
  </si>
  <si>
    <t>Итого:</t>
  </si>
  <si>
    <t>FМР 2950</t>
  </si>
  <si>
    <t>загр. в ут. печи</t>
  </si>
  <si>
    <t xml:space="preserve">
Виды изделий</t>
  </si>
  <si>
    <t xml:space="preserve">                                                                      </t>
  </si>
  <si>
    <t xml:space="preserve">                                                                                  </t>
  </si>
  <si>
    <t>\</t>
  </si>
  <si>
    <t>НЕОПРЕДЕЛЕННАЯ  МЦ</t>
  </si>
  <si>
    <r>
      <t>конвейер</t>
    </r>
    <r>
      <rPr>
        <b/>
        <sz val="16"/>
        <color indexed="8"/>
        <rFont val="Arial Cyr"/>
        <charset val="204"/>
      </rPr>
      <t xml:space="preserve"> </t>
    </r>
    <r>
      <rPr>
        <b/>
        <sz val="14"/>
        <color indexed="8"/>
        <rFont val="Arial Cyr"/>
        <charset val="204"/>
      </rPr>
      <t>№2</t>
    </r>
  </si>
  <si>
    <t>конвейер№3</t>
  </si>
  <si>
    <t>FМS 2500/105</t>
  </si>
  <si>
    <t>200 х 200</t>
  </si>
  <si>
    <t xml:space="preserve">
Потери факт за сутки</t>
  </si>
  <si>
    <t>FМS 2850/111</t>
  </si>
  <si>
    <r>
      <t>АТМ</t>
    </r>
    <r>
      <rPr>
        <b/>
        <sz val="8"/>
        <color rgb="FF000000"/>
        <rFont val="Arial Cyr"/>
        <charset val="204"/>
      </rPr>
      <t xml:space="preserve"> </t>
    </r>
    <r>
      <rPr>
        <b/>
        <sz val="17"/>
        <color rgb="FF000000"/>
        <rFont val="Arial Cyr"/>
        <charset val="204"/>
      </rPr>
      <t>-</t>
    </r>
    <r>
      <rPr>
        <b/>
        <sz val="8"/>
        <color rgb="FF000000"/>
        <rFont val="Arial Cyr"/>
        <charset val="204"/>
      </rPr>
      <t xml:space="preserve"> </t>
    </r>
    <r>
      <rPr>
        <b/>
        <sz val="17"/>
        <color rgb="FF000000"/>
        <rFont val="Arial Cyr"/>
        <charset val="204"/>
      </rPr>
      <t xml:space="preserve">65                                                                                                                                      </t>
    </r>
  </si>
  <si>
    <t xml:space="preserve">  Линия остановлена на ремонт.</t>
  </si>
  <si>
    <t>потеридекор.</t>
  </si>
  <si>
    <t xml:space="preserve">Биде </t>
  </si>
  <si>
    <t>900 х 300</t>
  </si>
  <si>
    <t>600 х 300</t>
  </si>
  <si>
    <t>500 х 200</t>
  </si>
  <si>
    <r>
      <t>Рапорт по работе завода "Стройфарфор" за сутки</t>
    </r>
    <r>
      <rPr>
        <b/>
        <sz val="19"/>
        <rFont val="Arial"/>
        <family val="2"/>
        <charset val="204"/>
      </rPr>
      <t xml:space="preserve"> 29.01.2022</t>
    </r>
    <r>
      <rPr>
        <sz val="19"/>
        <rFont val="Arial"/>
        <family val="2"/>
        <charset val="204"/>
      </rPr>
      <t xml:space="preserve"> г.</t>
    </r>
  </si>
  <si>
    <t xml:space="preserve"> пузыри</t>
  </si>
  <si>
    <t xml:space="preserve">                    -</t>
  </si>
  <si>
    <t xml:space="preserve"> треск чаши</t>
  </si>
  <si>
    <t xml:space="preserve"> треск сифона</t>
  </si>
  <si>
    <t xml:space="preserve"> отколы</t>
  </si>
  <si>
    <t xml:space="preserve"> втяжки, вмятины</t>
  </si>
  <si>
    <r>
      <rPr>
        <b/>
        <i/>
        <sz val="17.5"/>
        <rFont val="Arial Cyr"/>
        <charset val="204"/>
      </rPr>
      <t>сорт.:</t>
    </r>
    <r>
      <rPr>
        <i/>
        <sz val="17.5"/>
        <rFont val="Arial Cyr"/>
        <charset val="204"/>
      </rPr>
      <t xml:space="preserve"> грес 0645 N.</t>
    </r>
  </si>
  <si>
    <t xml:space="preserve"> В работе 14 ч. 20 мин. - полные ёмкости.</t>
  </si>
  <si>
    <t xml:space="preserve"> В работе 15 ч. - нехватка шликера.</t>
  </si>
  <si>
    <t xml:space="preserve"> В работе 23 ч. 45 мин. - масса Е-922, Р=30 тн/час. </t>
  </si>
  <si>
    <t xml:space="preserve"> В работе 17 ч. 30 мин. - запуск в 02-30.</t>
  </si>
  <si>
    <r>
      <rPr>
        <b/>
        <i/>
        <sz val="18"/>
        <color indexed="8"/>
        <rFont val="Arial Cyr"/>
        <charset val="204"/>
      </rPr>
      <t xml:space="preserve"> сорт.:</t>
    </r>
    <r>
      <rPr>
        <i/>
        <sz val="18"/>
        <color indexed="8"/>
        <rFont val="Arial Cyr"/>
        <charset val="204"/>
      </rPr>
      <t xml:space="preserve"> рис. "Бунгало Р-3". </t>
    </r>
  </si>
  <si>
    <r>
      <rPr>
        <b/>
        <i/>
        <sz val="18"/>
        <rFont val="Arial Cyr"/>
        <charset val="204"/>
      </rPr>
      <t xml:space="preserve">  Политая печь: </t>
    </r>
    <r>
      <rPr>
        <i/>
        <sz val="18"/>
        <rFont val="Arial Cyr"/>
        <charset val="204"/>
      </rPr>
      <t xml:space="preserve">простой 3 мин.: переходы (см.20-8-20). Рис. "Тренд 7С"=&gt;"Табу черный рельеф"=&gt;"Табу белый рельеф".                                                                              Основные виды брака: отбитости, сдиры, засорка, капли со свода.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8"/>
        <rFont val="Arial Cyr"/>
        <charset val="204"/>
      </rPr>
      <t>Утельная печь:</t>
    </r>
    <r>
      <rPr>
        <i/>
        <sz val="18"/>
        <rFont val="Arial Cyr"/>
        <charset val="204"/>
      </rPr>
      <t xml:space="preserve"> простой 18 мин.: сход ремня на загрузке в печь-6мин.(см.20-8); чистка решётки каретки, уборка пресса-12мин. Формат 600х300 мм. "Тренд".</t>
    </r>
  </si>
  <si>
    <t xml:space="preserve">  Простой 18 мин.: переходы-6мин.(см.20-8-20); мойка установок-12мин. Рис. "Эллада 3П"=&gt;"Винтаж 2П"=&gt;"Ванкувер 7"=&gt;"Шварцвальд 3".                                                        Масса ЕК-134, время обжига 47 мин. Основные виды брака: пузыри, прыщи, отбитости, плешины. </t>
  </si>
  <si>
    <r>
      <t xml:space="preserve">  Политая печь: </t>
    </r>
    <r>
      <rPr>
        <i/>
        <sz val="18"/>
        <color indexed="8"/>
        <rFont val="Arial Cyr"/>
        <charset val="204"/>
      </rPr>
      <t xml:space="preserve">простой 10 мин.: переход (см.8-20). Рис. "Монте Р-7"=&gt;"Илиада 3".  Основные виды брака: углубления глазури, прыщи, засорка, отбитости.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8"/>
        <color indexed="8"/>
        <rFont val="Arial Cyr"/>
        <charset val="204"/>
      </rPr>
      <t xml:space="preserve">Утельная печь: </t>
    </r>
    <r>
      <rPr>
        <i/>
        <sz val="18"/>
        <color indexed="8"/>
        <rFont val="Arial Cyr"/>
        <charset val="204"/>
      </rPr>
      <t xml:space="preserve">простой 99 мин.: сбой на загрузке в сушилку-9мин.(см.20-8); ремонтные работы на участке выгрузке из печи-90мин.(см.8-20). Формат 900х300 мм. </t>
    </r>
  </si>
  <si>
    <t xml:space="preserve">  Простой 21 мин.: замена комплекта изостатических пуансонов-10мин.(см.20-8); сбой на накопителе загрузке в печь-11мин.(см.20-8). Рис."Осло".                                Масса ЕК-134, время обжига 47 мин. Основные виды брака: отбитости.</t>
  </si>
  <si>
    <t xml:space="preserve">  Простой 117 мин.: переходы-101мин.(см.20-8-20); сбои на загрузке печи-16мин.(см.20-8-20).                                                                                                                                              Рис. Грес 0645 N (1200 х 600мм.)=&gt;"Шторм"(1200 х 600мм.)=&gt;"Бунгало 3"(600 х 600мм.)=&gt;"Шторм"(1200 х 600мм.)=&gt;"Лава"(1200 х 600мм.)=&gt;"Намиб 3"(600 х 600мм.).  Масса Е-922. Основные виды брака: затеки глазури, треск, отбитости.</t>
  </si>
  <si>
    <t xml:space="preserve">  Простой 23 мин.: пробы рис."Табу черный"-8мин.(см.8-20); сбои на загрузке печи-9мин.(см.8-20); уборка загрузки в печь-6мин.(см.20-8). Грес 0645 N.                           Масса Е-922.  Основные виды брака: отбитости.</t>
  </si>
  <si>
    <r>
      <rPr>
        <b/>
        <sz val="27"/>
        <color rgb="FF000000"/>
        <rFont val="Arial Cyr"/>
        <charset val="204"/>
      </rPr>
      <t xml:space="preserve">  Р А П О Р Т                                  </t>
    </r>
    <r>
      <rPr>
        <b/>
        <sz val="8"/>
        <color rgb="FF000000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</si>
  <si>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FMS 2950</t>
  </si>
  <si>
    <t>FMP 2950</t>
  </si>
  <si>
    <t>FMS 2500</t>
  </si>
  <si>
    <t>ЦЕХ №3</t>
  </si>
  <si>
    <t>FMS 2500/105</t>
  </si>
  <si>
    <t>ЦЕХ №2</t>
  </si>
  <si>
    <t>загрузка печи</t>
  </si>
  <si>
    <t>выгрузка печи</t>
  </si>
  <si>
    <t>загрузка сушилки</t>
  </si>
  <si>
    <t>выгрузка сушилки</t>
  </si>
  <si>
    <t>6 мин.</t>
  </si>
  <si>
    <t>9 мин.</t>
  </si>
  <si>
    <t>90 мин</t>
  </si>
  <si>
    <t>11 мин.</t>
  </si>
  <si>
    <t>16 мин.</t>
  </si>
  <si>
    <t>9 мин., 6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</si>
</sst>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0.0"/>
    <numFmt numFmtId="166" formatCode="0.00;[Red]0.00"/>
    <numFmt numFmtId="167" formatCode="#,##0.0"/>
    <numFmt numFmtId="168" formatCode="0;\-0;\0"/>
    <numFmt numFmtId="169" formatCode="0.00;\-0.00;\0"/>
    <numFmt numFmtId="170" formatCode="0.0;\-0.0;\0"/>
  </numFmts>
  <fonts count="1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i/>
      <sz val="12"/>
      <name val="Arial Cyr"/>
      <charset val="204"/>
    </font>
    <font>
      <i/>
      <sz val="10"/>
      <color indexed="8"/>
      <name val="Arial Cyr"/>
      <charset val="204"/>
    </font>
    <font>
      <b/>
      <sz val="14"/>
      <color indexed="8"/>
      <name val="Arial Cyr"/>
      <charset val="204"/>
    </font>
    <font>
      <sz val="22"/>
      <name val="Arial Cyr"/>
      <charset val="204"/>
    </font>
    <font>
      <b/>
      <sz val="20"/>
      <color indexed="8"/>
      <name val="Arial Cyr"/>
      <charset val="204"/>
    </font>
    <font>
      <b/>
      <sz val="20"/>
      <color indexed="10"/>
      <name val="Arial Cyr"/>
      <charset val="204"/>
    </font>
    <font>
      <b/>
      <sz val="16"/>
      <color indexed="8"/>
      <name val="Arial Cyr"/>
      <charset val="204"/>
    </font>
    <font>
      <b/>
      <sz val="20"/>
      <color indexed="60"/>
      <name val="Arial Cyr"/>
      <charset val="204"/>
    </font>
    <font>
      <b/>
      <sz val="36"/>
      <color indexed="60"/>
      <name val="Arial Cyr"/>
      <charset val="204"/>
    </font>
    <font>
      <sz val="10"/>
      <color indexed="60"/>
      <name val="Arial Cyr"/>
      <charset val="204"/>
    </font>
    <font>
      <i/>
      <sz val="18"/>
      <color indexed="8"/>
      <name val="Arial Cyr"/>
      <charset val="204"/>
    </font>
    <font>
      <sz val="20"/>
      <color indexed="8"/>
      <name val="Arial Cyr"/>
      <charset val="204"/>
    </font>
    <font>
      <b/>
      <sz val="36"/>
      <color indexed="8"/>
      <name val="Arial Cyr"/>
      <charset val="204"/>
    </font>
    <font>
      <sz val="10"/>
      <color indexed="8"/>
      <name val="Arial Cyr"/>
      <charset val="204"/>
    </font>
    <font>
      <b/>
      <sz val="20"/>
      <name val="Arial Cyr"/>
      <charset val="204"/>
    </font>
    <font>
      <b/>
      <sz val="2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8"/>
      <name val="Arial Cyr"/>
      <charset val="204"/>
    </font>
    <font>
      <b/>
      <sz val="16"/>
      <name val="Arial Cyr"/>
      <charset val="204"/>
    </font>
    <font>
      <sz val="20"/>
      <name val="Arial Cyr"/>
      <charset val="204"/>
    </font>
    <font>
      <b/>
      <sz val="36"/>
      <name val="Arial Cyr"/>
      <charset val="204"/>
    </font>
    <font>
      <b/>
      <sz val="20"/>
      <color indexed="12"/>
      <name val="Arial Cyr"/>
      <charset val="204"/>
    </font>
    <font>
      <b/>
      <sz val="36"/>
      <color indexed="12"/>
      <name val="Arial Cyr"/>
      <charset val="204"/>
    </font>
    <font>
      <sz val="10"/>
      <color indexed="12"/>
      <name val="Arial Cyr"/>
      <charset val="204"/>
    </font>
    <font>
      <sz val="10"/>
      <color indexed="10"/>
      <name val="Arial Cyr"/>
      <charset val="204"/>
    </font>
    <font>
      <sz val="10"/>
      <color indexed="11"/>
      <name val="Arial Cyr"/>
      <charset val="204"/>
    </font>
    <font>
      <sz val="20"/>
      <color indexed="10"/>
      <name val="Arial Cyr"/>
      <charset val="204"/>
    </font>
    <font>
      <i/>
      <sz val="11"/>
      <color indexed="8"/>
      <name val="Arial"/>
      <family val="2"/>
      <charset val="204"/>
    </font>
    <font>
      <sz val="36"/>
      <name val="Arial Cyr"/>
      <charset val="204"/>
    </font>
    <font>
      <b/>
      <sz val="18"/>
      <color indexed="8"/>
      <name val="Arial Cyr"/>
      <charset val="204"/>
    </font>
    <font>
      <b/>
      <sz val="12"/>
      <color indexed="8"/>
      <name val="Arial Cyr"/>
      <charset val="204"/>
    </font>
    <font>
      <b/>
      <sz val="18"/>
      <color indexed="8"/>
      <name val="Arial Cyr"/>
      <charset val="204"/>
    </font>
    <font>
      <b/>
      <sz val="20"/>
      <color indexed="8"/>
      <name val="Arial Cyr"/>
      <charset val="204"/>
    </font>
    <font>
      <b/>
      <sz val="16"/>
      <color indexed="8"/>
      <name val="Arial Cyr"/>
      <charset val="204"/>
    </font>
    <font>
      <b/>
      <sz val="28"/>
      <color indexed="8"/>
      <name val="Arial Cyr"/>
      <charset val="204"/>
    </font>
    <font>
      <b/>
      <sz val="20"/>
      <color indexed="63"/>
      <name val="Arial Cyr"/>
      <charset val="204"/>
    </font>
    <font>
      <b/>
      <sz val="13"/>
      <name val="Arial Cyr"/>
      <charset val="204"/>
    </font>
    <font>
      <sz val="10"/>
      <color indexed="8"/>
      <name val="Arial"/>
      <family val="2"/>
    </font>
    <font>
      <b/>
      <sz val="13"/>
      <color indexed="8"/>
      <name val="Arial Cyr"/>
      <charset val="204"/>
    </font>
    <font>
      <b/>
      <sz val="19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Arial Cyr"/>
      <charset val="204"/>
    </font>
    <font>
      <b/>
      <sz val="36"/>
      <color theme="3"/>
      <name val="Arial Cyr"/>
      <charset val="204"/>
    </font>
    <font>
      <sz val="10"/>
      <color rgb="FF000000"/>
      <name val="Arial Cyr"/>
      <charset val="204"/>
    </font>
    <font>
      <b/>
      <sz val="20"/>
      <color rgb="FF000000"/>
      <name val="Arial Cyr"/>
      <charset val="204"/>
    </font>
    <font>
      <b/>
      <sz val="18"/>
      <color rgb="FF000000"/>
      <name val="Arial"/>
      <family val="2"/>
      <charset val="204"/>
    </font>
    <font>
      <b/>
      <sz val="18"/>
      <color rgb="FF000000"/>
      <name val="Arial Cyr"/>
      <charset val="204"/>
    </font>
    <font>
      <b/>
      <sz val="14"/>
      <color rgb="FF000000"/>
      <name val="Arial Cyr"/>
      <charset val="204"/>
    </font>
    <font>
      <b/>
      <sz val="24"/>
      <color rgb="FF000000"/>
      <name val="Arial Cyr"/>
      <charset val="204"/>
    </font>
    <font>
      <b/>
      <sz val="28"/>
      <color rgb="FF000000"/>
      <name val="Arial Cyr"/>
      <charset val="204"/>
    </font>
    <font>
      <b/>
      <sz val="13"/>
      <color rgb="FF000000"/>
      <name val="Arial Cyr"/>
      <charset val="204"/>
    </font>
    <font>
      <sz val="18"/>
      <color rgb="FF000000"/>
      <name val="Arial Cyr"/>
      <charset val="204"/>
    </font>
    <font>
      <b/>
      <sz val="20"/>
      <color rgb="FF0000FF"/>
      <name val="Arial Cyr"/>
      <charset val="204"/>
    </font>
    <font>
      <b/>
      <sz val="20"/>
      <color rgb="FFC00000"/>
      <name val="Arial Cyr"/>
      <charset val="204"/>
    </font>
    <font>
      <sz val="20"/>
      <color rgb="FFC00000"/>
      <name val="Arial Cyr"/>
      <charset val="204"/>
    </font>
    <font>
      <b/>
      <sz val="22"/>
      <color rgb="FF000000"/>
      <name val="Arial Cyr"/>
      <charset val="204"/>
    </font>
    <font>
      <b/>
      <sz val="36"/>
      <color rgb="FF000000"/>
      <name val="Arial Cyr"/>
      <charset val="204"/>
    </font>
    <font>
      <sz val="36"/>
      <color rgb="FF000000"/>
      <name val="Arial Cyr"/>
      <charset val="204"/>
    </font>
    <font>
      <b/>
      <sz val="22"/>
      <color theme="5" tint="-0.249977111117893"/>
      <name val="Arial Cyr"/>
      <charset val="204"/>
    </font>
    <font>
      <sz val="28"/>
      <color rgb="FF000000"/>
      <name val="Arial Cyr"/>
      <charset val="204"/>
    </font>
    <font>
      <b/>
      <sz val="16"/>
      <color rgb="FF000000"/>
      <name val="Arial Cyr"/>
      <charset val="204"/>
    </font>
    <font>
      <b/>
      <sz val="18"/>
      <color theme="5" tint="-0.249977111117893"/>
      <name val="Arial Cyr"/>
      <charset val="204"/>
    </font>
    <font>
      <sz val="10"/>
      <color rgb="FFC00000"/>
      <name val="Arial Cyr"/>
      <charset val="204"/>
    </font>
    <font>
      <sz val="36"/>
      <color theme="3"/>
      <name val="Arial Cyr"/>
      <charset val="204"/>
    </font>
    <font>
      <b/>
      <sz val="8"/>
      <color rgb="FF000000"/>
      <name val="Arial Cyr"/>
      <charset val="204"/>
    </font>
    <font>
      <i/>
      <sz val="18"/>
      <name val="Arial Cyr"/>
      <charset val="204"/>
    </font>
    <font>
      <sz val="18"/>
      <name val="Arial Cyr"/>
      <charset val="204"/>
    </font>
    <font>
      <b/>
      <sz val="20"/>
      <color rgb="FFCC00CC"/>
      <name val="Arial Cyr"/>
      <charset val="204"/>
    </font>
    <font>
      <b/>
      <sz val="13"/>
      <color indexed="8"/>
      <name val="Arial"/>
      <family val="2"/>
      <charset val="204"/>
    </font>
    <font>
      <i/>
      <sz val="17"/>
      <name val="Arial Cyr"/>
      <charset val="204"/>
    </font>
    <font>
      <b/>
      <sz val="17"/>
      <color rgb="FF000000"/>
      <name val="Arial Cyr"/>
      <charset val="204"/>
    </font>
    <font>
      <b/>
      <sz val="20"/>
      <color rgb="FFFF0000"/>
      <name val="Arial Cyr"/>
      <charset val="204"/>
    </font>
    <font>
      <sz val="20"/>
      <color rgb="FFFF0000"/>
      <name val="Arial Cyr"/>
      <charset val="204"/>
    </font>
    <font>
      <b/>
      <sz val="2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.5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6"/>
      <name val="Arial Cyr"/>
      <charset val="204"/>
    </font>
    <font>
      <b/>
      <sz val="16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5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21"/>
      <name val="Arial Cyr"/>
      <charset val="204"/>
    </font>
    <font>
      <b/>
      <sz val="21"/>
      <color rgb="FF000000"/>
      <name val="Arial Cyr"/>
      <charset val="204"/>
    </font>
    <font>
      <sz val="21"/>
      <color rgb="FF000000"/>
      <name val="Arial Cyr"/>
      <charset val="204"/>
    </font>
    <font>
      <sz val="10"/>
      <color indexed="8"/>
      <name val="Arial"/>
      <family val="2"/>
      <charset val="204"/>
    </font>
    <font>
      <sz val="19"/>
      <name val="Arial"/>
      <family val="2"/>
      <charset val="204"/>
    </font>
    <font>
      <b/>
      <sz val="19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20"/>
      <color rgb="FF9E0000"/>
      <name val="Arial Cyr"/>
      <charset val="204"/>
    </font>
    <font>
      <sz val="10"/>
      <color indexed="8"/>
      <name val="Arial"/>
      <family val="2"/>
      <charset val="204"/>
    </font>
    <font>
      <b/>
      <sz val="27"/>
      <color rgb="FF000000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20"/>
      <color theme="1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8"/>
      <color indexed="8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7.5"/>
      <name val="Arial Cyr"/>
      <charset val="204"/>
    </font>
    <font>
      <i/>
      <sz val="18"/>
      <color rgb="FF000000"/>
      <name val="Arial Cyr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17.5"/>
      <name val="Arial Cyr"/>
      <charset val="204"/>
    </font>
    <font>
      <sz val="10"/>
      <color indexed="8"/>
      <name val="Arial"/>
      <family val="2"/>
      <charset val="204"/>
    </font>
    <font>
      <b/>
      <i/>
      <sz val="17.5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9E9D4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FFFAB"/>
        <bgColor indexed="64"/>
      </patternFill>
    </fill>
    <fill>
      <patternFill patternType="solid">
        <fgColor rgb="FFFFFDAB"/>
        <bgColor indexed="64"/>
      </patternFill>
    </fill>
    <fill>
      <patternFill patternType="solid">
        <fgColor rgb="FFFFFDB9"/>
        <bgColor indexed="64"/>
      </patternFill>
    </fill>
    <fill>
      <patternFill patternType="gray125">
        <bgColor rgb="FFFFFDB9"/>
      </patternFill>
    </fill>
    <fill>
      <patternFill patternType="solid">
        <fgColor rgb="FFDDFFDD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50"/>
        <bgColor indexed="64"/>
      </patternFill>
    </fill>
  </fills>
  <borders count="203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 style="medium">
        <color indexed="8"/>
      </top>
      <bottom/>
      <diagonal/>
    </border>
    <border>
      <left style="thick">
        <color auto="1"/>
      </left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medium">
        <color auto="1"/>
      </top>
      <bottom/>
      <diagonal/>
    </border>
    <border>
      <left style="thick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auto="1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ck">
        <color auto="1"/>
      </left>
      <right style="medium">
        <color auto="1"/>
      </right>
      <top/>
      <bottom style="thin">
        <color indexed="8"/>
      </bottom>
      <diagonal/>
    </border>
    <border>
      <left style="thick">
        <color auto="1"/>
      </left>
      <right style="medium">
        <color auto="1"/>
      </right>
      <top style="medium">
        <color indexed="8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8"/>
      </bottom>
      <diagonal/>
    </border>
    <border>
      <left style="thick">
        <color auto="1"/>
      </left>
      <right/>
      <top style="medium">
        <color indexed="8"/>
      </top>
      <bottom/>
      <diagonal/>
    </border>
    <border>
      <left style="medium">
        <color auto="1"/>
      </left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indexed="8"/>
      </top>
      <bottom/>
      <diagonal/>
    </border>
    <border>
      <left style="thin">
        <color indexed="8"/>
      </left>
      <right style="thick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n">
        <color indexed="8"/>
      </bottom>
      <diagonal/>
    </border>
    <border>
      <left/>
      <right/>
      <top style="thick">
        <color auto="1"/>
      </top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auto="1"/>
      </left>
      <right/>
      <top style="medium">
        <color auto="1"/>
      </top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thick">
        <color indexed="8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8"/>
      </bottom>
      <diagonal/>
    </border>
    <border>
      <left style="thick">
        <color auto="1"/>
      </left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thick">
        <color auto="1"/>
      </right>
      <top style="medium">
        <color indexed="8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9">
    <xf numFmtId="0" fontId="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62" fillId="0" borderId="0"/>
    <xf numFmtId="0" fontId="59" fillId="0" borderId="0"/>
    <xf numFmtId="0" fontId="20" fillId="0" borderId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6" fillId="0" borderId="0">
      <alignment vertical="top"/>
    </xf>
    <xf numFmtId="0" fontId="97" fillId="0" borderId="0">
      <alignment vertical="top"/>
    </xf>
    <xf numFmtId="0" fontId="98" fillId="0" borderId="0">
      <alignment vertical="top"/>
    </xf>
    <xf numFmtId="0" fontId="99" fillId="0" borderId="0">
      <alignment vertical="top"/>
    </xf>
    <xf numFmtId="0" fontId="100" fillId="0" borderId="0">
      <alignment vertical="top"/>
    </xf>
    <xf numFmtId="0" fontId="102" fillId="0" borderId="0">
      <alignment vertical="top"/>
    </xf>
    <xf numFmtId="0" fontId="103" fillId="0" borderId="0">
      <alignment vertical="top"/>
    </xf>
    <xf numFmtId="0" fontId="104" fillId="0" borderId="0">
      <alignment vertical="top"/>
    </xf>
    <xf numFmtId="0" fontId="105" fillId="0" borderId="0">
      <alignment vertical="top"/>
    </xf>
    <xf numFmtId="0" fontId="105" fillId="0" borderId="0">
      <alignment vertical="top"/>
    </xf>
    <xf numFmtId="0" fontId="111" fillId="0" borderId="0">
      <alignment vertical="top"/>
    </xf>
    <xf numFmtId="0" fontId="113" fillId="0" borderId="0">
      <alignment vertical="top"/>
    </xf>
    <xf numFmtId="0" fontId="114" fillId="0" borderId="0">
      <alignment vertical="top"/>
    </xf>
    <xf numFmtId="0" fontId="115" fillId="0" borderId="0">
      <alignment vertical="top"/>
    </xf>
    <xf numFmtId="0" fontId="116" fillId="0" borderId="0">
      <alignment vertical="top"/>
    </xf>
    <xf numFmtId="0" fontId="120" fillId="0" borderId="0">
      <alignment vertical="top"/>
    </xf>
    <xf numFmtId="0" fontId="17" fillId="0" borderId="0"/>
    <xf numFmtId="0" fontId="18" fillId="0" borderId="0"/>
    <xf numFmtId="0" fontId="16" fillId="0" borderId="0"/>
    <xf numFmtId="0" fontId="15" fillId="0" borderId="0"/>
    <xf numFmtId="0" fontId="14" fillId="0" borderId="0"/>
    <xf numFmtId="0" fontId="123" fillId="0" borderId="0">
      <alignment vertical="top"/>
    </xf>
    <xf numFmtId="0" fontId="13" fillId="0" borderId="0"/>
    <xf numFmtId="0" fontId="12" fillId="0" borderId="0"/>
    <xf numFmtId="0" fontId="124" fillId="0" borderId="0">
      <alignment vertical="top"/>
    </xf>
    <xf numFmtId="0" fontId="11" fillId="0" borderId="0"/>
    <xf numFmtId="0" fontId="10" fillId="0" borderId="0"/>
    <xf numFmtId="0" fontId="9" fillId="0" borderId="0"/>
    <xf numFmtId="0" fontId="126" fillId="0" borderId="0">
      <alignment vertical="top"/>
    </xf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28" fillId="0" borderId="0">
      <alignment vertical="top"/>
    </xf>
    <xf numFmtId="0" fontId="129" fillId="0" borderId="0">
      <alignment vertical="top"/>
    </xf>
    <xf numFmtId="0" fontId="130" fillId="0" borderId="0">
      <alignment vertical="top"/>
    </xf>
    <xf numFmtId="0" fontId="132" fillId="0" borderId="0">
      <alignment vertical="top"/>
    </xf>
    <xf numFmtId="0" fontId="133" fillId="0" borderId="0">
      <alignment vertical="top"/>
    </xf>
    <xf numFmtId="0" fontId="135" fillId="0" borderId="0">
      <alignment vertical="top"/>
    </xf>
    <xf numFmtId="0" fontId="136" fillId="0" borderId="0">
      <alignment vertical="top"/>
    </xf>
    <xf numFmtId="0" fontId="140" fillId="0" borderId="0">
      <alignment vertical="top"/>
    </xf>
    <xf numFmtId="0" fontId="142" fillId="0" borderId="0">
      <alignment vertical="top"/>
    </xf>
    <xf numFmtId="0" fontId="144" fillId="0" borderId="0">
      <alignment vertical="top"/>
    </xf>
    <xf numFmtId="0" fontId="145" fillId="0" borderId="0">
      <alignment vertical="top"/>
    </xf>
    <xf numFmtId="0" fontId="146" fillId="0" borderId="0">
      <alignment vertical="top"/>
    </xf>
  </cellStyleXfs>
  <cellXfs count="55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1" fillId="0" borderId="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 applyBorder="1" applyAlignment="1"/>
    <xf numFmtId="0" fontId="38" fillId="0" borderId="0" xfId="0" applyFont="1" applyFill="1" applyAlignment="1"/>
    <xf numFmtId="0" fontId="38" fillId="0" borderId="0" xfId="0" applyFont="1" applyAlignment="1"/>
    <xf numFmtId="0" fontId="0" fillId="0" borderId="0" xfId="0"/>
    <xf numFmtId="0" fontId="66" fillId="3" borderId="16" xfId="0" applyFont="1" applyFill="1" applyBorder="1" applyAlignment="1">
      <alignment horizontal="center" vertical="center"/>
    </xf>
    <xf numFmtId="0" fontId="67" fillId="3" borderId="16" xfId="0" applyFont="1" applyFill="1" applyBorder="1" applyAlignment="1">
      <alignment horizontal="center"/>
    </xf>
    <xf numFmtId="0" fontId="68" fillId="3" borderId="16" xfId="0" applyFont="1" applyFill="1" applyBorder="1" applyAlignment="1">
      <alignment horizontal="center" vertical="center"/>
    </xf>
    <xf numFmtId="0" fontId="68" fillId="3" borderId="71" xfId="0" applyFont="1" applyFill="1" applyBorder="1" applyAlignment="1">
      <alignment horizontal="center" vertical="center"/>
    </xf>
    <xf numFmtId="0" fontId="75" fillId="3" borderId="58" xfId="0" applyFont="1" applyFill="1" applyBorder="1" applyAlignment="1">
      <alignment horizontal="center" vertical="center"/>
    </xf>
    <xf numFmtId="0" fontId="35" fillId="3" borderId="58" xfId="0" applyFont="1" applyFill="1" applyBorder="1" applyAlignment="1">
      <alignment horizontal="center" vertical="center"/>
    </xf>
    <xf numFmtId="0" fontId="43" fillId="3" borderId="58" xfId="0" applyFont="1" applyFill="1" applyBorder="1" applyAlignment="1">
      <alignment horizontal="center" vertical="center"/>
    </xf>
    <xf numFmtId="3" fontId="35" fillId="3" borderId="58" xfId="0" applyNumberFormat="1" applyFont="1" applyFill="1" applyBorder="1" applyAlignment="1">
      <alignment horizontal="center" vertical="center"/>
    </xf>
    <xf numFmtId="2" fontId="35" fillId="3" borderId="58" xfId="0" applyNumberFormat="1" applyFont="1" applyFill="1" applyBorder="1" applyAlignment="1">
      <alignment horizontal="center" vertical="center"/>
    </xf>
    <xf numFmtId="0" fontId="74" fillId="3" borderId="58" xfId="0" applyFont="1" applyFill="1" applyBorder="1" applyAlignment="1">
      <alignment horizontal="center" vertical="center"/>
    </xf>
    <xf numFmtId="0" fontId="35" fillId="3" borderId="58" xfId="0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/>
    </xf>
    <xf numFmtId="1" fontId="26" fillId="3" borderId="58" xfId="0" applyNumberFormat="1" applyFont="1" applyFill="1" applyBorder="1" applyAlignment="1">
      <alignment horizontal="center" vertical="center"/>
    </xf>
    <xf numFmtId="0" fontId="43" fillId="3" borderId="25" xfId="0" applyFont="1" applyFill="1" applyBorder="1" applyAlignment="1">
      <alignment horizontal="center" vertical="center"/>
    </xf>
    <xf numFmtId="3" fontId="35" fillId="3" borderId="25" xfId="0" applyNumberFormat="1" applyFont="1" applyFill="1" applyBorder="1" applyAlignment="1">
      <alignment horizontal="center" vertical="center"/>
    </xf>
    <xf numFmtId="0" fontId="74" fillId="3" borderId="25" xfId="0" applyFont="1" applyFill="1" applyBorder="1" applyAlignment="1">
      <alignment horizontal="center" vertical="center"/>
    </xf>
    <xf numFmtId="0" fontId="95" fillId="3" borderId="0" xfId="0" applyFont="1" applyFill="1" applyAlignment="1">
      <alignment horizontal="center" vertical="center"/>
    </xf>
    <xf numFmtId="1" fontId="26" fillId="3" borderId="25" xfId="0" applyNumberFormat="1" applyFont="1" applyFill="1" applyBorder="1" applyAlignment="1">
      <alignment horizontal="center" vertical="center"/>
    </xf>
    <xf numFmtId="2" fontId="57" fillId="3" borderId="25" xfId="0" applyNumberFormat="1" applyFont="1" applyFill="1" applyBorder="1" applyAlignment="1">
      <alignment horizontal="center" vertical="center"/>
    </xf>
    <xf numFmtId="2" fontId="89" fillId="3" borderId="25" xfId="0" applyNumberFormat="1" applyFont="1" applyFill="1" applyBorder="1" applyAlignment="1">
      <alignment horizontal="center" vertical="center"/>
    </xf>
    <xf numFmtId="0" fontId="40" fillId="3" borderId="24" xfId="0" applyFont="1" applyFill="1" applyBorder="1" applyAlignment="1">
      <alignment horizontal="center" vertical="center" wrapText="1"/>
    </xf>
    <xf numFmtId="0" fontId="40" fillId="3" borderId="25" xfId="0" applyFont="1" applyFill="1" applyBorder="1" applyAlignment="1">
      <alignment horizontal="center" vertical="center" wrapText="1"/>
    </xf>
    <xf numFmtId="2" fontId="63" fillId="3" borderId="4" xfId="0" applyNumberFormat="1" applyFont="1" applyFill="1" applyBorder="1" applyAlignment="1">
      <alignment horizontal="center" vertical="center"/>
    </xf>
    <xf numFmtId="2" fontId="63" fillId="3" borderId="5" xfId="0" applyNumberFormat="1" applyFont="1" applyFill="1" applyBorder="1" applyAlignment="1">
      <alignment horizontal="center" vertical="center"/>
    </xf>
    <xf numFmtId="0" fontId="40" fillId="3" borderId="36" xfId="0" applyFont="1" applyFill="1" applyBorder="1" applyAlignment="1">
      <alignment horizontal="center" vertical="center" wrapText="1"/>
    </xf>
    <xf numFmtId="1" fontId="75" fillId="3" borderId="36" xfId="0" applyNumberFormat="1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/>
    </xf>
    <xf numFmtId="1" fontId="35" fillId="3" borderId="36" xfId="0" applyNumberFormat="1" applyFont="1" applyFill="1" applyBorder="1" applyAlignment="1">
      <alignment horizontal="center" vertical="center"/>
    </xf>
    <xf numFmtId="1" fontId="43" fillId="3" borderId="36" xfId="0" applyNumberFormat="1" applyFont="1" applyFill="1" applyBorder="1" applyAlignment="1">
      <alignment horizontal="center" vertical="center"/>
    </xf>
    <xf numFmtId="0" fontId="35" fillId="3" borderId="36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/>
    </xf>
    <xf numFmtId="2" fontId="57" fillId="3" borderId="36" xfId="0" applyNumberFormat="1" applyFont="1" applyFill="1" applyBorder="1" applyAlignment="1">
      <alignment horizontal="center" vertical="center"/>
    </xf>
    <xf numFmtId="0" fontId="40" fillId="3" borderId="26" xfId="0" applyFont="1" applyFill="1" applyBorder="1" applyAlignment="1">
      <alignment horizontal="center" vertical="center" wrapText="1"/>
    </xf>
    <xf numFmtId="1" fontId="75" fillId="3" borderId="25" xfId="0" applyNumberFormat="1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/>
    </xf>
    <xf numFmtId="0" fontId="35" fillId="3" borderId="36" xfId="0" applyNumberFormat="1" applyFont="1" applyFill="1" applyBorder="1" applyAlignment="1">
      <alignment horizontal="center" vertical="center"/>
    </xf>
    <xf numFmtId="0" fontId="26" fillId="3" borderId="36" xfId="0" applyNumberFormat="1" applyFont="1" applyFill="1" applyBorder="1" applyAlignment="1">
      <alignment horizontal="center" vertical="center"/>
    </xf>
    <xf numFmtId="1" fontId="75" fillId="3" borderId="25" xfId="7" applyNumberFormat="1" applyFont="1" applyFill="1" applyBorder="1" applyAlignment="1">
      <alignment horizontal="center" vertical="center"/>
    </xf>
    <xf numFmtId="0" fontId="35" fillId="3" borderId="25" xfId="0" applyNumberFormat="1" applyFont="1" applyFill="1" applyBorder="1" applyAlignment="1">
      <alignment horizontal="center" vertical="center"/>
    </xf>
    <xf numFmtId="1" fontId="35" fillId="3" borderId="25" xfId="0" applyNumberFormat="1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 wrapText="1"/>
    </xf>
    <xf numFmtId="0" fontId="26" fillId="3" borderId="25" xfId="0" applyNumberFormat="1" applyFont="1" applyFill="1" applyBorder="1" applyAlignment="1">
      <alignment horizontal="center" vertical="center"/>
    </xf>
    <xf numFmtId="2" fontId="63" fillId="3" borderId="36" xfId="0" applyNumberFormat="1" applyFont="1" applyFill="1" applyBorder="1" applyAlignment="1">
      <alignment horizontal="center" vertical="center"/>
    </xf>
    <xf numFmtId="2" fontId="63" fillId="3" borderId="24" xfId="0" applyNumberFormat="1" applyFont="1" applyFill="1" applyBorder="1" applyAlignment="1">
      <alignment horizontal="center" vertical="center"/>
    </xf>
    <xf numFmtId="2" fontId="63" fillId="3" borderId="27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/>
    </xf>
    <xf numFmtId="0" fontId="51" fillId="3" borderId="3" xfId="0" applyFont="1" applyFill="1" applyBorder="1" applyAlignment="1">
      <alignment horizontal="center" vertical="center" wrapText="1"/>
    </xf>
    <xf numFmtId="0" fontId="51" fillId="3" borderId="28" xfId="0" applyFont="1" applyFill="1" applyBorder="1" applyAlignment="1">
      <alignment horizontal="center" vertical="center" wrapText="1"/>
    </xf>
    <xf numFmtId="0" fontId="69" fillId="3" borderId="3" xfId="0" applyFont="1" applyFill="1" applyBorder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2" fontId="66" fillId="3" borderId="3" xfId="0" applyNumberFormat="1" applyFont="1" applyFill="1" applyBorder="1" applyAlignment="1">
      <alignment horizontal="center" vertical="center" wrapText="1"/>
    </xf>
    <xf numFmtId="2" fontId="63" fillId="3" borderId="19" xfId="0" applyNumberFormat="1" applyFont="1" applyFill="1" applyBorder="1" applyAlignment="1">
      <alignment horizontal="center" vertical="center"/>
    </xf>
    <xf numFmtId="2" fontId="63" fillId="3" borderId="3" xfId="0" applyNumberFormat="1" applyFont="1" applyFill="1" applyBorder="1" applyAlignment="1">
      <alignment horizontal="center" vertical="center"/>
    </xf>
    <xf numFmtId="2" fontId="63" fillId="3" borderId="54" xfId="0" applyNumberFormat="1" applyFont="1" applyFill="1" applyBorder="1" applyAlignment="1">
      <alignment horizontal="center" vertical="center"/>
    </xf>
    <xf numFmtId="2" fontId="63" fillId="3" borderId="12" xfId="0" applyNumberFormat="1" applyFont="1" applyFill="1" applyBorder="1" applyAlignment="1">
      <alignment horizontal="center" vertical="center"/>
    </xf>
    <xf numFmtId="2" fontId="35" fillId="3" borderId="3" xfId="0" applyNumberFormat="1" applyFont="1" applyFill="1" applyBorder="1" applyAlignment="1">
      <alignment horizontal="center" vertical="center" wrapText="1"/>
    </xf>
    <xf numFmtId="2" fontId="63" fillId="3" borderId="6" xfId="0" applyNumberFormat="1" applyFont="1" applyFill="1" applyBorder="1" applyAlignment="1">
      <alignment horizontal="center" vertical="center"/>
    </xf>
    <xf numFmtId="2" fontId="63" fillId="3" borderId="7" xfId="0" applyNumberFormat="1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68" fillId="3" borderId="16" xfId="0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center"/>
    </xf>
    <xf numFmtId="0" fontId="75" fillId="3" borderId="36" xfId="0" applyFont="1" applyFill="1" applyBorder="1" applyAlignment="1">
      <alignment horizontal="center" vertical="center"/>
    </xf>
    <xf numFmtId="0" fontId="75" fillId="3" borderId="25" xfId="0" applyFont="1" applyFill="1" applyBorder="1" applyAlignment="1">
      <alignment horizontal="center" vertical="center"/>
    </xf>
    <xf numFmtId="2" fontId="35" fillId="3" borderId="36" xfId="0" applyNumberFormat="1" applyFont="1" applyFill="1" applyBorder="1" applyAlignment="1">
      <alignment horizontal="center" vertical="center"/>
    </xf>
    <xf numFmtId="2" fontId="35" fillId="3" borderId="25" xfId="0" applyNumberFormat="1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 wrapText="1"/>
    </xf>
    <xf numFmtId="0" fontId="64" fillId="3" borderId="3" xfId="0" applyFont="1" applyFill="1" applyBorder="1" applyAlignment="1">
      <alignment horizontal="center"/>
    </xf>
    <xf numFmtId="0" fontId="69" fillId="3" borderId="3" xfId="0" applyFont="1" applyFill="1" applyBorder="1" applyAlignment="1">
      <alignment horizontal="center" vertical="center"/>
    </xf>
    <xf numFmtId="0" fontId="0" fillId="3" borderId="139" xfId="0" applyFill="1" applyBorder="1"/>
    <xf numFmtId="0" fontId="0" fillId="3" borderId="139" xfId="0" applyFill="1" applyBorder="1" applyAlignment="1">
      <alignment horizontal="center" vertical="center"/>
    </xf>
    <xf numFmtId="0" fontId="0" fillId="3" borderId="141" xfId="0" applyFill="1" applyBorder="1"/>
    <xf numFmtId="0" fontId="0" fillId="3" borderId="73" xfId="0" applyFill="1" applyBorder="1"/>
    <xf numFmtId="0" fontId="0" fillId="3" borderId="142" xfId="0" applyFill="1" applyBorder="1"/>
    <xf numFmtId="0" fontId="0" fillId="3" borderId="143" xfId="0" applyFill="1" applyBorder="1"/>
    <xf numFmtId="0" fontId="0" fillId="3" borderId="139" xfId="0" applyFill="1" applyBorder="1" applyAlignment="1">
      <alignment horizontal="center"/>
    </xf>
    <xf numFmtId="0" fontId="101" fillId="3" borderId="139" xfId="0" applyFont="1" applyFill="1" applyBorder="1" applyAlignment="1">
      <alignment horizontal="left" vertical="center" wrapText="1"/>
    </xf>
    <xf numFmtId="0" fontId="0" fillId="3" borderId="144" xfId="0" applyFill="1" applyBorder="1"/>
    <xf numFmtId="0" fontId="0" fillId="3" borderId="145" xfId="0" applyFill="1" applyBorder="1"/>
    <xf numFmtId="0" fontId="0" fillId="3" borderId="146" xfId="0" applyFill="1" applyBorder="1"/>
    <xf numFmtId="0" fontId="0" fillId="3" borderId="147" xfId="0" applyFill="1" applyBorder="1"/>
    <xf numFmtId="0" fontId="41" fillId="3" borderId="139" xfId="0" applyFont="1" applyFill="1" applyBorder="1"/>
    <xf numFmtId="0" fontId="0" fillId="3" borderId="149" xfId="0" applyFill="1" applyBorder="1"/>
    <xf numFmtId="0" fontId="90" fillId="4" borderId="113" xfId="10" applyFont="1" applyFill="1" applyBorder="1" applyAlignment="1">
      <alignment horizontal="center" vertical="center" wrapText="1" readingOrder="1"/>
    </xf>
    <xf numFmtId="0" fontId="90" fillId="4" borderId="117" xfId="10" applyFont="1" applyFill="1" applyBorder="1" applyAlignment="1">
      <alignment horizontal="center" vertical="center" wrapText="1" readingOrder="1"/>
    </xf>
    <xf numFmtId="0" fontId="90" fillId="4" borderId="108" xfId="10" applyFont="1" applyFill="1" applyBorder="1" applyAlignment="1">
      <alignment horizontal="center" vertical="center" wrapText="1" readingOrder="1"/>
    </xf>
    <xf numFmtId="0" fontId="90" fillId="4" borderId="110" xfId="10" applyFont="1" applyFill="1" applyBorder="1" applyAlignment="1">
      <alignment horizontal="center" vertical="center" wrapText="1" readingOrder="1"/>
    </xf>
    <xf numFmtId="0" fontId="75" fillId="5" borderId="135" xfId="0" applyFont="1" applyFill="1" applyBorder="1" applyAlignment="1">
      <alignment horizontal="center" wrapText="1"/>
    </xf>
    <xf numFmtId="0" fontId="81" fillId="6" borderId="64" xfId="0" applyFont="1" applyFill="1" applyBorder="1" applyAlignment="1">
      <alignment vertical="center" wrapText="1"/>
    </xf>
    <xf numFmtId="0" fontId="92" fillId="8" borderId="8" xfId="0" applyFont="1" applyFill="1" applyBorder="1" applyAlignment="1">
      <alignment horizontal="center" vertical="center" wrapText="1"/>
    </xf>
    <xf numFmtId="0" fontId="92" fillId="8" borderId="54" xfId="0" applyFont="1" applyFill="1" applyBorder="1" applyAlignment="1">
      <alignment horizontal="center" vertical="center" wrapText="1"/>
    </xf>
    <xf numFmtId="0" fontId="92" fillId="8" borderId="3" xfId="0" applyFont="1" applyFill="1" applyBorder="1" applyAlignment="1">
      <alignment horizontal="center" vertical="center" wrapText="1"/>
    </xf>
    <xf numFmtId="0" fontId="92" fillId="8" borderId="26" xfId="0" applyFont="1" applyFill="1" applyBorder="1" applyAlignment="1">
      <alignment horizontal="center" vertical="center"/>
    </xf>
    <xf numFmtId="0" fontId="35" fillId="8" borderId="32" xfId="0" applyFont="1" applyFill="1" applyBorder="1" applyAlignment="1">
      <alignment horizontal="center" vertical="center"/>
    </xf>
    <xf numFmtId="0" fontId="125" fillId="8" borderId="18" xfId="0" applyFont="1" applyFill="1" applyBorder="1" applyAlignment="1">
      <alignment horizontal="center" vertical="center"/>
    </xf>
    <xf numFmtId="0" fontId="0" fillId="0" borderId="73" xfId="0" applyFill="1" applyBorder="1" applyAlignment="1"/>
    <xf numFmtId="0" fontId="0" fillId="0" borderId="139" xfId="0" applyFill="1" applyBorder="1" applyAlignment="1"/>
    <xf numFmtId="0" fontId="38" fillId="0" borderId="73" xfId="0" applyFont="1" applyFill="1" applyBorder="1" applyAlignment="1"/>
    <xf numFmtId="0" fontId="38" fillId="0" borderId="139" xfId="0" applyFont="1" applyFill="1" applyBorder="1" applyAlignment="1"/>
    <xf numFmtId="0" fontId="0" fillId="0" borderId="73" xfId="0" applyFill="1" applyBorder="1" applyAlignment="1">
      <alignment wrapText="1"/>
    </xf>
    <xf numFmtId="0" fontId="0" fillId="0" borderId="139" xfId="0" applyFill="1" applyBorder="1" applyAlignment="1">
      <alignment wrapText="1"/>
    </xf>
    <xf numFmtId="0" fontId="31" fillId="0" borderId="73" xfId="0" applyFont="1" applyFill="1" applyBorder="1" applyAlignment="1">
      <alignment vertical="top" wrapText="1"/>
    </xf>
    <xf numFmtId="0" fontId="31" fillId="0" borderId="139" xfId="0" applyFont="1" applyFill="1" applyBorder="1" applyAlignment="1">
      <alignment vertical="top" wrapText="1"/>
    </xf>
    <xf numFmtId="0" fontId="34" fillId="0" borderId="139" xfId="0" applyFont="1" applyFill="1" applyBorder="1" applyAlignment="1">
      <alignment vertical="top" wrapText="1"/>
    </xf>
    <xf numFmtId="0" fontId="24" fillId="0" borderId="140" xfId="0" applyFont="1" applyFill="1" applyBorder="1" applyAlignment="1">
      <alignment horizontal="center" vertical="center"/>
    </xf>
    <xf numFmtId="0" fontId="19" fillId="0" borderId="140" xfId="0" applyFont="1" applyFill="1" applyBorder="1" applyAlignment="1">
      <alignment horizontal="center" vertical="center"/>
    </xf>
    <xf numFmtId="0" fontId="20" fillId="0" borderId="140" xfId="0" applyFont="1" applyFill="1" applyBorder="1" applyAlignment="1">
      <alignment horizontal="center" vertical="center"/>
    </xf>
    <xf numFmtId="0" fontId="0" fillId="0" borderId="140" xfId="0" applyFont="1" applyFill="1" applyBorder="1" applyAlignment="1">
      <alignment horizontal="center" vertical="center"/>
    </xf>
    <xf numFmtId="0" fontId="20" fillId="0" borderId="140" xfId="0" applyFont="1" applyFill="1" applyBorder="1" applyAlignment="1"/>
    <xf numFmtId="0" fontId="0" fillId="0" borderId="140" xfId="0" applyFill="1" applyBorder="1" applyAlignment="1"/>
    <xf numFmtId="0" fontId="21" fillId="0" borderId="139" xfId="0" applyFont="1" applyFill="1" applyBorder="1" applyAlignment="1">
      <alignment horizontal="center" vertical="center"/>
    </xf>
    <xf numFmtId="0" fontId="37" fillId="0" borderId="139" xfId="0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/>
    </xf>
    <xf numFmtId="0" fontId="0" fillId="0" borderId="139" xfId="0" applyFill="1" applyBorder="1" applyAlignment="1">
      <alignment horizontal="center" vertical="center"/>
    </xf>
    <xf numFmtId="0" fontId="37" fillId="0" borderId="139" xfId="0" applyFont="1" applyFill="1" applyBorder="1" applyAlignment="1"/>
    <xf numFmtId="0" fontId="36" fillId="0" borderId="139" xfId="0" applyFont="1" applyFill="1" applyBorder="1" applyAlignment="1">
      <alignment horizontal="center" vertical="center"/>
    </xf>
    <xf numFmtId="0" fontId="40" fillId="0" borderId="139" xfId="0" applyFont="1" applyFill="1" applyBorder="1" applyAlignment="1">
      <alignment horizontal="center" vertical="center"/>
    </xf>
    <xf numFmtId="0" fontId="35" fillId="0" borderId="139" xfId="0" applyFont="1" applyFill="1" applyBorder="1" applyAlignment="1">
      <alignment horizontal="center" vertical="center"/>
    </xf>
    <xf numFmtId="0" fontId="42" fillId="0" borderId="139" xfId="0" applyFont="1" applyFill="1" applyBorder="1" applyAlignment="1">
      <alignment horizontal="center" vertical="center"/>
    </xf>
    <xf numFmtId="165" fontId="35" fillId="0" borderId="139" xfId="0" applyNumberFormat="1" applyFont="1" applyFill="1" applyBorder="1" applyAlignment="1">
      <alignment horizontal="center" vertical="center"/>
    </xf>
    <xf numFmtId="0" fontId="41" fillId="0" borderId="139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horizontal="center" vertical="center"/>
    </xf>
    <xf numFmtId="0" fontId="106" fillId="0" borderId="139" xfId="0" applyFont="1" applyFill="1" applyBorder="1" applyAlignment="1">
      <alignment horizontal="center" vertical="center"/>
    </xf>
    <xf numFmtId="49" fontId="49" fillId="0" borderId="139" xfId="0" applyNumberFormat="1" applyFont="1" applyFill="1" applyBorder="1" applyAlignment="1">
      <alignment horizontal="left" vertical="top"/>
    </xf>
    <xf numFmtId="0" fontId="34" fillId="0" borderId="139" xfId="0" applyFont="1" applyFill="1" applyBorder="1" applyAlignment="1">
      <alignment horizontal="center" vertical="center"/>
    </xf>
    <xf numFmtId="0" fontId="29" fillId="0" borderId="139" xfId="0" applyFont="1" applyFill="1" applyBorder="1" applyAlignment="1">
      <alignment horizontal="center" vertical="center"/>
    </xf>
    <xf numFmtId="0" fontId="28" fillId="0" borderId="139" xfId="0" applyFont="1" applyFill="1" applyBorder="1" applyAlignment="1">
      <alignment horizontal="center" vertical="center"/>
    </xf>
    <xf numFmtId="0" fontId="30" fillId="0" borderId="139" xfId="0" applyFont="1" applyFill="1" applyBorder="1" applyAlignment="1">
      <alignment horizontal="center" vertical="center"/>
    </xf>
    <xf numFmtId="165" fontId="26" fillId="0" borderId="139" xfId="0" applyNumberFormat="1" applyFont="1" applyFill="1" applyBorder="1" applyAlignment="1">
      <alignment horizontal="center" vertical="center"/>
    </xf>
    <xf numFmtId="0" fontId="46" fillId="0" borderId="139" xfId="0" applyFont="1" applyFill="1" applyBorder="1" applyAlignment="1">
      <alignment horizontal="center" vertical="center"/>
    </xf>
    <xf numFmtId="0" fontId="31" fillId="0" borderId="139" xfId="0" applyFont="1" applyFill="1" applyBorder="1" applyAlignment="1">
      <alignment horizontal="center" vertical="center"/>
    </xf>
    <xf numFmtId="0" fontId="23" fillId="0" borderId="139" xfId="0" applyFont="1" applyFill="1" applyBorder="1" applyAlignment="1">
      <alignment horizontal="center" vertical="center"/>
    </xf>
    <xf numFmtId="0" fontId="77" fillId="0" borderId="139" xfId="0" applyFont="1" applyFill="1" applyBorder="1" applyAlignment="1">
      <alignment horizontal="center" vertical="center"/>
    </xf>
    <xf numFmtId="0" fontId="33" fillId="0" borderId="139" xfId="0" applyFont="1" applyFill="1" applyBorder="1" applyAlignment="1">
      <alignment horizontal="center" vertical="center"/>
    </xf>
    <xf numFmtId="0" fontId="65" fillId="0" borderId="139" xfId="0" applyFont="1" applyFill="1" applyBorder="1" applyAlignment="1"/>
    <xf numFmtId="0" fontId="32" fillId="0" borderId="139" xfId="0" applyFont="1" applyFill="1" applyBorder="1" applyAlignment="1">
      <alignment horizontal="center" vertical="center"/>
    </xf>
    <xf numFmtId="0" fontId="47" fillId="0" borderId="139" xfId="0" applyFont="1" applyFill="1" applyBorder="1" applyAlignment="1">
      <alignment horizontal="center" vertical="center"/>
    </xf>
    <xf numFmtId="0" fontId="51" fillId="3" borderId="8" xfId="0" applyFont="1" applyFill="1" applyBorder="1" applyAlignment="1">
      <alignment horizontal="center" vertical="center" wrapText="1"/>
    </xf>
    <xf numFmtId="2" fontId="63" fillId="3" borderId="150" xfId="0" applyNumberFormat="1" applyFont="1" applyFill="1" applyBorder="1" applyAlignment="1">
      <alignment horizontal="center" vertical="center"/>
    </xf>
    <xf numFmtId="3" fontId="90" fillId="2" borderId="164" xfId="10" applyNumberFormat="1" applyFont="1" applyFill="1" applyBorder="1" applyAlignment="1">
      <alignment horizontal="center" vertical="center" wrapText="1"/>
    </xf>
    <xf numFmtId="3" fontId="90" fillId="2" borderId="165" xfId="10" applyNumberFormat="1" applyFont="1" applyFill="1" applyBorder="1" applyAlignment="1">
      <alignment horizontal="center" vertical="center" wrapText="1"/>
    </xf>
    <xf numFmtId="168" fontId="90" fillId="2" borderId="165" xfId="10" applyNumberFormat="1" applyFont="1" applyFill="1" applyBorder="1" applyAlignment="1">
      <alignment horizontal="center" vertical="center" wrapText="1"/>
    </xf>
    <xf numFmtId="4" fontId="90" fillId="2" borderId="165" xfId="10" applyNumberFormat="1" applyFont="1" applyFill="1" applyBorder="1" applyAlignment="1">
      <alignment horizontal="center" vertical="center" wrapText="1"/>
    </xf>
    <xf numFmtId="170" fontId="90" fillId="2" borderId="166" xfId="10" applyNumberFormat="1" applyFont="1" applyFill="1" applyBorder="1" applyAlignment="1">
      <alignment horizontal="center" vertical="center" wrapText="1"/>
    </xf>
    <xf numFmtId="1" fontId="125" fillId="8" borderId="32" xfId="0" applyNumberFormat="1" applyFont="1" applyFill="1" applyBorder="1" applyAlignment="1">
      <alignment horizontal="center" vertical="center"/>
    </xf>
    <xf numFmtId="0" fontId="43" fillId="8" borderId="32" xfId="0" applyNumberFormat="1" applyFont="1" applyFill="1" applyBorder="1" applyAlignment="1">
      <alignment horizontal="center" vertical="center"/>
    </xf>
    <xf numFmtId="0" fontId="35" fillId="8" borderId="33" xfId="0" applyFont="1" applyFill="1" applyBorder="1" applyAlignment="1">
      <alignment horizontal="center" vertical="center"/>
    </xf>
    <xf numFmtId="1" fontId="35" fillId="8" borderId="17" xfId="0" applyNumberFormat="1" applyFont="1" applyFill="1" applyBorder="1" applyAlignment="1">
      <alignment horizontal="center" vertical="center"/>
    </xf>
    <xf numFmtId="0" fontId="35" fillId="8" borderId="17" xfId="0" applyFont="1" applyFill="1" applyBorder="1" applyAlignment="1">
      <alignment horizontal="center" vertical="center"/>
    </xf>
    <xf numFmtId="2" fontId="89" fillId="8" borderId="34" xfId="0" applyNumberFormat="1" applyFont="1" applyFill="1" applyBorder="1" applyAlignment="1">
      <alignment horizontal="center" vertical="center"/>
    </xf>
    <xf numFmtId="0" fontId="43" fillId="8" borderId="32" xfId="0" applyFont="1" applyFill="1" applyBorder="1" applyAlignment="1">
      <alignment horizontal="center" vertical="center"/>
    </xf>
    <xf numFmtId="0" fontId="125" fillId="8" borderId="32" xfId="0" applyFont="1" applyFill="1" applyBorder="1" applyAlignment="1">
      <alignment horizontal="center" vertical="center"/>
    </xf>
    <xf numFmtId="0" fontId="125" fillId="8" borderId="37" xfId="0" applyFont="1" applyFill="1" applyBorder="1" applyAlignment="1">
      <alignment horizontal="center" vertical="center"/>
    </xf>
    <xf numFmtId="0" fontId="131" fillId="8" borderId="17" xfId="0" applyFont="1" applyFill="1" applyBorder="1" applyAlignment="1">
      <alignment horizontal="center" vertical="center"/>
    </xf>
    <xf numFmtId="1" fontId="35" fillId="8" borderId="69" xfId="0" applyNumberFormat="1" applyFont="1" applyFill="1" applyBorder="1" applyAlignment="1">
      <alignment horizontal="center" vertical="center"/>
    </xf>
    <xf numFmtId="3" fontId="35" fillId="8" borderId="70" xfId="0" applyNumberFormat="1" applyFont="1" applyFill="1" applyBorder="1" applyAlignment="1">
      <alignment horizontal="center" vertical="center"/>
    </xf>
    <xf numFmtId="2" fontId="89" fillId="8" borderId="63" xfId="0" applyNumberFormat="1" applyFont="1" applyFill="1" applyBorder="1" applyAlignment="1">
      <alignment horizontal="center" vertical="center"/>
    </xf>
    <xf numFmtId="2" fontId="35" fillId="8" borderId="16" xfId="0" applyNumberFormat="1" applyFont="1" applyFill="1" applyBorder="1" applyAlignment="1">
      <alignment horizontal="center" vertical="center"/>
    </xf>
    <xf numFmtId="2" fontId="125" fillId="8" borderId="51" xfId="0" applyNumberFormat="1" applyFont="1" applyFill="1" applyBorder="1" applyAlignment="1">
      <alignment horizontal="center" vertical="center"/>
    </xf>
    <xf numFmtId="3" fontId="125" fillId="8" borderId="34" xfId="0" applyNumberFormat="1" applyFont="1" applyFill="1" applyBorder="1" applyAlignment="1">
      <alignment horizontal="center" vertical="center"/>
    </xf>
    <xf numFmtId="3" fontId="112" fillId="3" borderId="169" xfId="10" applyNumberFormat="1" applyFont="1" applyFill="1" applyBorder="1" applyAlignment="1">
      <alignment horizontal="center" vertical="center" wrapText="1"/>
    </xf>
    <xf numFmtId="3" fontId="112" fillId="3" borderId="170" xfId="10" applyNumberFormat="1" applyFont="1" applyFill="1" applyBorder="1" applyAlignment="1">
      <alignment horizontal="center" vertical="center" wrapText="1"/>
    </xf>
    <xf numFmtId="167" fontId="112" fillId="3" borderId="170" xfId="10" applyNumberFormat="1" applyFont="1" applyFill="1" applyBorder="1" applyAlignment="1">
      <alignment horizontal="center" vertical="center" wrapText="1"/>
    </xf>
    <xf numFmtId="3" fontId="112" fillId="3" borderId="168" xfId="10" applyNumberFormat="1" applyFont="1" applyFill="1" applyBorder="1" applyAlignment="1">
      <alignment horizontal="center" vertical="center" wrapText="1"/>
    </xf>
    <xf numFmtId="3" fontId="112" fillId="3" borderId="171" xfId="10" applyNumberFormat="1" applyFont="1" applyFill="1" applyBorder="1" applyAlignment="1">
      <alignment horizontal="center" vertical="center" wrapText="1"/>
    </xf>
    <xf numFmtId="167" fontId="112" fillId="3" borderId="171" xfId="10" applyNumberFormat="1" applyFont="1" applyFill="1" applyBorder="1" applyAlignment="1">
      <alignment horizontal="center" vertical="center" wrapText="1"/>
    </xf>
    <xf numFmtId="3" fontId="112" fillId="3" borderId="167" xfId="10" applyNumberFormat="1" applyFont="1" applyFill="1" applyBorder="1" applyAlignment="1">
      <alignment horizontal="center" vertical="center" wrapText="1"/>
    </xf>
    <xf numFmtId="3" fontId="112" fillId="3" borderId="172" xfId="10" applyNumberFormat="1" applyFont="1" applyFill="1" applyBorder="1" applyAlignment="1">
      <alignment horizontal="center" vertical="center" wrapText="1"/>
    </xf>
    <xf numFmtId="167" fontId="112" fillId="3" borderId="172" xfId="10" applyNumberFormat="1" applyFont="1" applyFill="1" applyBorder="1" applyAlignment="1">
      <alignment horizontal="center" vertical="center" wrapText="1"/>
    </xf>
    <xf numFmtId="2" fontId="89" fillId="3" borderId="36" xfId="0" applyNumberFormat="1" applyFont="1" applyFill="1" applyBorder="1" applyAlignment="1">
      <alignment horizontal="center" vertical="center"/>
    </xf>
    <xf numFmtId="3" fontId="139" fillId="3" borderId="171" xfId="10" applyNumberFormat="1" applyFont="1" applyFill="1" applyBorder="1" applyAlignment="1">
      <alignment horizontal="center" vertical="center" wrapText="1"/>
    </xf>
    <xf numFmtId="3" fontId="112" fillId="3" borderId="176" xfId="10" applyNumberFormat="1" applyFont="1" applyFill="1" applyBorder="1" applyAlignment="1">
      <alignment horizontal="center" vertical="center" wrapText="1"/>
    </xf>
    <xf numFmtId="168" fontId="112" fillId="3" borderId="176" xfId="10" applyNumberFormat="1" applyFont="1" applyFill="1" applyBorder="1" applyAlignment="1">
      <alignment horizontal="center" vertical="center" wrapText="1"/>
    </xf>
    <xf numFmtId="169" fontId="112" fillId="3" borderId="176" xfId="10" applyNumberFormat="1" applyFont="1" applyFill="1" applyBorder="1" applyAlignment="1">
      <alignment horizontal="center" vertical="center" wrapText="1"/>
    </xf>
    <xf numFmtId="3" fontId="112" fillId="3" borderId="177" xfId="10" applyNumberFormat="1" applyFont="1" applyFill="1" applyBorder="1" applyAlignment="1">
      <alignment horizontal="center" vertical="center" wrapText="1"/>
    </xf>
    <xf numFmtId="168" fontId="112" fillId="3" borderId="177" xfId="10" applyNumberFormat="1" applyFont="1" applyFill="1" applyBorder="1" applyAlignment="1">
      <alignment horizontal="center" vertical="center" wrapText="1"/>
    </xf>
    <xf numFmtId="169" fontId="112" fillId="3" borderId="177" xfId="10" applyNumberFormat="1" applyFont="1" applyFill="1" applyBorder="1" applyAlignment="1">
      <alignment horizontal="center" vertical="center" wrapText="1"/>
    </xf>
    <xf numFmtId="3" fontId="112" fillId="3" borderId="178" xfId="10" applyNumberFormat="1" applyFont="1" applyFill="1" applyBorder="1" applyAlignment="1">
      <alignment horizontal="center" vertical="center" wrapText="1"/>
    </xf>
    <xf numFmtId="168" fontId="112" fillId="3" borderId="178" xfId="10" applyNumberFormat="1" applyFont="1" applyFill="1" applyBorder="1" applyAlignment="1">
      <alignment horizontal="center" vertical="center" wrapText="1"/>
    </xf>
    <xf numFmtId="169" fontId="112" fillId="3" borderId="178" xfId="10" applyNumberFormat="1" applyFont="1" applyFill="1" applyBorder="1" applyAlignment="1">
      <alignment horizontal="center" vertical="center" wrapText="1"/>
    </xf>
    <xf numFmtId="1" fontId="75" fillId="3" borderId="36" xfId="7" applyNumberFormat="1" applyFont="1" applyFill="1" applyBorder="1" applyAlignment="1">
      <alignment horizontal="center" vertical="center"/>
    </xf>
    <xf numFmtId="2" fontId="89" fillId="3" borderId="58" xfId="0" applyNumberFormat="1" applyFont="1" applyFill="1" applyBorder="1" applyAlignment="1">
      <alignment horizontal="center" vertical="center"/>
    </xf>
    <xf numFmtId="2" fontId="57" fillId="3" borderId="58" xfId="0" applyNumberFormat="1" applyFont="1" applyFill="1" applyBorder="1" applyAlignment="1">
      <alignment horizontal="center" vertical="center"/>
    </xf>
    <xf numFmtId="167" fontId="112" fillId="11" borderId="170" xfId="10" applyNumberFormat="1" applyFont="1" applyFill="1" applyBorder="1" applyAlignment="1">
      <alignment horizontal="center" vertical="center" wrapText="1"/>
    </xf>
    <xf numFmtId="167" fontId="112" fillId="11" borderId="172" xfId="10" applyNumberFormat="1" applyFont="1" applyFill="1" applyBorder="1" applyAlignment="1">
      <alignment horizontal="center" vertical="center" wrapText="1"/>
    </xf>
    <xf numFmtId="0" fontId="0" fillId="3" borderId="19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09" xfId="0" applyFill="1" applyBorder="1" applyAlignment="1">
      <alignment horizontal="center" vertical="center"/>
    </xf>
    <xf numFmtId="0" fontId="0" fillId="3" borderId="189" xfId="0" applyFill="1" applyBorder="1" applyAlignment="1">
      <alignment horizontal="center" vertical="center"/>
    </xf>
    <xf numFmtId="0" fontId="22" fillId="3" borderId="189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196" xfId="0" applyFont="1" applyFill="1" applyBorder="1" applyAlignment="1">
      <alignment horizontal="center" vertical="center"/>
    </xf>
    <xf numFmtId="0" fontId="0" fillId="3" borderId="189" xfId="0" applyFont="1" applyFill="1" applyBorder="1" applyAlignment="1">
      <alignment horizontal="center" vertical="center"/>
    </xf>
    <xf numFmtId="0" fontId="34" fillId="3" borderId="109" xfId="0" applyFont="1" applyFill="1" applyBorder="1" applyAlignment="1">
      <alignment horizontal="center" vertical="center"/>
    </xf>
    <xf numFmtId="0" fontId="34" fillId="3" borderId="196" xfId="0" applyFont="1" applyFill="1" applyBorder="1" applyAlignment="1">
      <alignment horizontal="center" vertical="center"/>
    </xf>
    <xf numFmtId="0" fontId="34" fillId="3" borderId="199" xfId="0" applyFont="1" applyFill="1" applyBorder="1" applyAlignment="1">
      <alignment horizontal="left" vertical="center"/>
    </xf>
    <xf numFmtId="0" fontId="34" fillId="3" borderId="197" xfId="0" applyFont="1" applyFill="1" applyBorder="1" applyAlignment="1">
      <alignment horizontal="left" vertical="center"/>
    </xf>
    <xf numFmtId="0" fontId="0" fillId="3" borderId="197" xfId="0" applyFont="1" applyFill="1" applyBorder="1" applyAlignment="1">
      <alignment horizontal="left" vertical="center"/>
    </xf>
    <xf numFmtId="0" fontId="0" fillId="3" borderId="66" xfId="0" applyFont="1" applyFill="1" applyBorder="1" applyAlignment="1">
      <alignment horizontal="left" vertical="center"/>
    </xf>
    <xf numFmtId="0" fontId="0" fillId="3" borderId="196" xfId="0" applyFont="1" applyFill="1" applyBorder="1" applyAlignment="1">
      <alignment horizontal="center"/>
    </xf>
    <xf numFmtId="0" fontId="0" fillId="3" borderId="189" xfId="0" applyFont="1" applyFill="1" applyBorder="1" applyAlignment="1">
      <alignment horizontal="center"/>
    </xf>
    <xf numFmtId="0" fontId="0" fillId="3" borderId="189" xfId="0" applyFill="1" applyBorder="1" applyAlignment="1">
      <alignment horizontal="center"/>
    </xf>
    <xf numFmtId="0" fontId="56" fillId="6" borderId="129" xfId="0" applyFont="1" applyFill="1" applyBorder="1" applyAlignment="1">
      <alignment horizontal="center" vertical="center" wrapText="1"/>
    </xf>
    <xf numFmtId="0" fontId="56" fillId="6" borderId="64" xfId="0" applyFont="1" applyFill="1" applyBorder="1" applyAlignment="1">
      <alignment horizontal="center" vertical="center" wrapText="1"/>
    </xf>
    <xf numFmtId="0" fontId="56" fillId="6" borderId="56" xfId="0" applyFont="1" applyFill="1" applyBorder="1" applyAlignment="1">
      <alignment horizontal="center" vertical="center" wrapText="1"/>
    </xf>
    <xf numFmtId="0" fontId="56" fillId="6" borderId="7" xfId="0" applyFont="1" applyFill="1" applyBorder="1" applyAlignment="1">
      <alignment horizontal="center" vertical="center" wrapText="1"/>
    </xf>
    <xf numFmtId="0" fontId="27" fillId="3" borderId="76" xfId="0" applyFont="1" applyFill="1" applyBorder="1" applyAlignment="1">
      <alignment horizontal="center" vertical="center" wrapText="1"/>
    </xf>
    <xf numFmtId="0" fontId="0" fillId="3" borderId="77" xfId="0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0" fontId="48" fillId="3" borderId="3" xfId="0" applyFont="1" applyFill="1" applyBorder="1" applyAlignment="1">
      <alignment horizontal="center" vertical="center"/>
    </xf>
    <xf numFmtId="0" fontId="27" fillId="3" borderId="68" xfId="0" applyFont="1" applyFill="1" applyBorder="1" applyAlignment="1">
      <alignment horizontal="center" vertical="top" wrapText="1"/>
    </xf>
    <xf numFmtId="0" fontId="53" fillId="3" borderId="65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wrapText="1"/>
    </xf>
    <xf numFmtId="0" fontId="54" fillId="3" borderId="8" xfId="0" applyFont="1" applyFill="1" applyBorder="1" applyAlignment="1">
      <alignment horizontal="center" wrapText="1"/>
    </xf>
    <xf numFmtId="0" fontId="71" fillId="6" borderId="44" xfId="0" applyFont="1" applyFill="1" applyBorder="1" applyAlignment="1">
      <alignment horizontal="center" vertical="center" wrapText="1"/>
    </xf>
    <xf numFmtId="0" fontId="71" fillId="6" borderId="22" xfId="0" applyFont="1" applyFill="1" applyBorder="1" applyAlignment="1">
      <alignment horizontal="center" vertical="center" wrapText="1"/>
    </xf>
    <xf numFmtId="0" fontId="91" fillId="3" borderId="14" xfId="0" applyFont="1" applyFill="1" applyBorder="1" applyAlignment="1">
      <alignment horizontal="left" vertical="distributed"/>
    </xf>
    <xf numFmtId="0" fontId="91" fillId="3" borderId="45" xfId="0" applyFont="1" applyFill="1" applyBorder="1" applyAlignment="1">
      <alignment horizontal="left" vertical="distributed"/>
    </xf>
    <xf numFmtId="0" fontId="91" fillId="3" borderId="46" xfId="0" applyFont="1" applyFill="1" applyBorder="1" applyAlignment="1">
      <alignment horizontal="left" vertical="distributed"/>
    </xf>
    <xf numFmtId="0" fontId="66" fillId="3" borderId="8" xfId="0" applyFont="1" applyFill="1" applyBorder="1" applyAlignment="1">
      <alignment horizontal="center" vertical="center" wrapText="1"/>
    </xf>
    <xf numFmtId="0" fontId="66" fillId="3" borderId="16" xfId="0" applyFont="1" applyFill="1" applyBorder="1" applyAlignment="1">
      <alignment horizontal="center" vertical="center" wrapText="1"/>
    </xf>
    <xf numFmtId="0" fontId="82" fillId="3" borderId="8" xfId="0" applyFont="1" applyFill="1" applyBorder="1" applyAlignment="1">
      <alignment horizontal="center" vertical="center" wrapText="1"/>
    </xf>
    <xf numFmtId="0" fontId="82" fillId="3" borderId="16" xfId="0" applyFont="1" applyFill="1" applyBorder="1" applyAlignment="1">
      <alignment horizontal="center" vertical="center" wrapText="1"/>
    </xf>
    <xf numFmtId="0" fontId="68" fillId="3" borderId="8" xfId="0" applyFont="1" applyFill="1" applyBorder="1" applyAlignment="1">
      <alignment horizontal="center" vertical="center"/>
    </xf>
    <xf numFmtId="0" fontId="73" fillId="3" borderId="67" xfId="0" applyFont="1" applyFill="1" applyBorder="1" applyAlignment="1">
      <alignment horizontal="center" vertical="center"/>
    </xf>
    <xf numFmtId="2" fontId="35" fillId="3" borderId="26" xfId="0" applyNumberFormat="1" applyFont="1" applyFill="1" applyBorder="1" applyAlignment="1">
      <alignment horizontal="center" vertical="center"/>
    </xf>
    <xf numFmtId="2" fontId="35" fillId="3" borderId="19" xfId="0" applyNumberFormat="1" applyFont="1" applyFill="1" applyBorder="1" applyAlignment="1">
      <alignment horizontal="center" vertical="center"/>
    </xf>
    <xf numFmtId="0" fontId="66" fillId="3" borderId="8" xfId="0" applyFont="1" applyFill="1" applyBorder="1" applyAlignment="1">
      <alignment horizontal="center" wrapText="1"/>
    </xf>
    <xf numFmtId="0" fontId="35" fillId="3" borderId="24" xfId="0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3" fontId="66" fillId="3" borderId="9" xfId="0" applyNumberFormat="1" applyFont="1" applyFill="1" applyBorder="1" applyAlignment="1">
      <alignment horizontal="center" vertical="center" wrapText="1"/>
    </xf>
    <xf numFmtId="3" fontId="66" fillId="3" borderId="43" xfId="0" applyNumberFormat="1" applyFont="1" applyFill="1" applyBorder="1" applyAlignment="1">
      <alignment horizontal="center" vertical="center" wrapText="1"/>
    </xf>
    <xf numFmtId="3" fontId="66" fillId="3" borderId="47" xfId="0" applyNumberFormat="1" applyFont="1" applyFill="1" applyBorder="1" applyAlignment="1">
      <alignment horizontal="center" vertical="center" wrapText="1"/>
    </xf>
    <xf numFmtId="0" fontId="91" fillId="3" borderId="155" xfId="0" applyFont="1" applyFill="1" applyBorder="1" applyAlignment="1">
      <alignment horizontal="left"/>
    </xf>
    <xf numFmtId="0" fontId="91" fillId="3" borderId="15" xfId="0" applyFont="1" applyFill="1" applyBorder="1" applyAlignment="1">
      <alignment horizontal="left"/>
    </xf>
    <xf numFmtId="0" fontId="91" fillId="3" borderId="13" xfId="0" applyFont="1" applyFill="1" applyBorder="1" applyAlignment="1">
      <alignment horizontal="left"/>
    </xf>
    <xf numFmtId="0" fontId="91" fillId="3" borderId="136" xfId="0" applyFont="1" applyFill="1" applyBorder="1" applyAlignment="1">
      <alignment horizontal="left"/>
    </xf>
    <xf numFmtId="0" fontId="91" fillId="3" borderId="153" xfId="0" applyFont="1" applyFill="1" applyBorder="1" applyAlignment="1">
      <alignment horizontal="left"/>
    </xf>
    <xf numFmtId="0" fontId="91" fillId="3" borderId="137" xfId="0" applyFont="1" applyFill="1" applyBorder="1" applyAlignment="1">
      <alignment horizontal="left"/>
    </xf>
    <xf numFmtId="9" fontId="91" fillId="3" borderId="136" xfId="8" applyNumberFormat="1" applyFont="1" applyFill="1" applyBorder="1" applyAlignment="1">
      <alignment horizontal="left" vertical="distributed"/>
    </xf>
    <xf numFmtId="9" fontId="91" fillId="3" borderId="153" xfId="8" applyNumberFormat="1" applyFont="1" applyFill="1" applyBorder="1" applyAlignment="1">
      <alignment horizontal="left" vertical="distributed"/>
    </xf>
    <xf numFmtId="9" fontId="91" fillId="3" borderId="137" xfId="8" applyNumberFormat="1" applyFont="1" applyFill="1" applyBorder="1" applyAlignment="1">
      <alignment horizontal="left" vertical="distributed"/>
    </xf>
    <xf numFmtId="0" fontId="60" fillId="3" borderId="48" xfId="0" applyFont="1" applyFill="1" applyBorder="1" applyAlignment="1">
      <alignment horizontal="center" vertical="center" wrapText="1"/>
    </xf>
    <xf numFmtId="0" fontId="72" fillId="3" borderId="41" xfId="0" applyFont="1" applyFill="1" applyBorder="1" applyAlignment="1">
      <alignment horizontal="center" vertical="center" wrapText="1"/>
    </xf>
    <xf numFmtId="0" fontId="72" fillId="3" borderId="43" xfId="0" applyFont="1" applyFill="1" applyBorder="1" applyAlignment="1">
      <alignment horizontal="center" vertical="center" wrapText="1"/>
    </xf>
    <xf numFmtId="0" fontId="72" fillId="3" borderId="47" xfId="0" applyFont="1" applyFill="1" applyBorder="1" applyAlignment="1">
      <alignment horizontal="center" vertical="center" wrapText="1"/>
    </xf>
    <xf numFmtId="0" fontId="68" fillId="3" borderId="8" xfId="0" applyFont="1" applyFill="1" applyBorder="1" applyAlignment="1">
      <alignment horizontal="center" vertical="center" wrapText="1"/>
    </xf>
    <xf numFmtId="0" fontId="68" fillId="3" borderId="16" xfId="0" applyFont="1" applyFill="1" applyBorder="1" applyAlignment="1">
      <alignment horizontal="center" vertical="center" wrapText="1"/>
    </xf>
    <xf numFmtId="0" fontId="117" fillId="8" borderId="1" xfId="0" applyFont="1" applyFill="1" applyBorder="1" applyAlignment="1">
      <alignment horizontal="center" vertical="center"/>
    </xf>
    <xf numFmtId="0" fontId="117" fillId="8" borderId="50" xfId="0" applyFont="1" applyFill="1" applyBorder="1" applyAlignment="1">
      <alignment horizontal="center" vertical="center"/>
    </xf>
    <xf numFmtId="0" fontId="61" fillId="8" borderId="1" xfId="0" applyFont="1" applyFill="1" applyBorder="1" applyAlignment="1">
      <alignment horizontal="center" vertical="center"/>
    </xf>
    <xf numFmtId="0" fontId="61" fillId="8" borderId="59" xfId="0" applyFont="1" applyFill="1" applyBorder="1" applyAlignment="1">
      <alignment horizontal="center" vertical="center"/>
    </xf>
    <xf numFmtId="0" fontId="75" fillId="3" borderId="24" xfId="0" applyFont="1" applyFill="1" applyBorder="1" applyAlignment="1">
      <alignment horizontal="center" vertical="center"/>
    </xf>
    <xf numFmtId="0" fontId="75" fillId="3" borderId="25" xfId="0" applyFont="1" applyFill="1" applyBorder="1" applyAlignment="1">
      <alignment horizontal="center" vertical="center"/>
    </xf>
    <xf numFmtId="0" fontId="44" fillId="3" borderId="26" xfId="0" applyFont="1" applyFill="1" applyBorder="1" applyAlignment="1">
      <alignment horizontal="center"/>
    </xf>
    <xf numFmtId="0" fontId="45" fillId="3" borderId="19" xfId="0" applyFont="1" applyFill="1" applyBorder="1" applyAlignment="1">
      <alignment horizontal="center"/>
    </xf>
    <xf numFmtId="166" fontId="89" fillId="3" borderId="54" xfId="0" applyNumberFormat="1" applyFont="1" applyFill="1" applyBorder="1" applyAlignment="1">
      <alignment horizontal="center" vertical="center"/>
    </xf>
    <xf numFmtId="166" fontId="89" fillId="3" borderId="19" xfId="0" applyNumberFormat="1" applyFont="1" applyFill="1" applyBorder="1" applyAlignment="1">
      <alignment horizontal="center" vertical="center"/>
    </xf>
    <xf numFmtId="3" fontId="35" fillId="3" borderId="138" xfId="0" applyNumberFormat="1" applyFont="1" applyFill="1" applyBorder="1" applyAlignment="1">
      <alignment horizontal="center" vertical="center" wrapText="1"/>
    </xf>
    <xf numFmtId="3" fontId="35" fillId="3" borderId="43" xfId="0" applyNumberFormat="1" applyFont="1" applyFill="1" applyBorder="1" applyAlignment="1">
      <alignment horizontal="center" vertical="center" wrapText="1"/>
    </xf>
    <xf numFmtId="3" fontId="35" fillId="3" borderId="9" xfId="0" applyNumberFormat="1" applyFont="1" applyFill="1" applyBorder="1" applyAlignment="1">
      <alignment horizontal="center" vertical="center" wrapText="1"/>
    </xf>
    <xf numFmtId="3" fontId="35" fillId="3" borderId="47" xfId="0" applyNumberFormat="1" applyFont="1" applyFill="1" applyBorder="1" applyAlignment="1">
      <alignment horizontal="center" vertical="center" wrapText="1"/>
    </xf>
    <xf numFmtId="0" fontId="0" fillId="3" borderId="47" xfId="0" applyFill="1" applyBorder="1" applyAlignment="1">
      <alignment vertical="center"/>
    </xf>
    <xf numFmtId="3" fontId="35" fillId="3" borderId="43" xfId="0" applyNumberFormat="1" applyFont="1" applyFill="1" applyBorder="1" applyAlignment="1">
      <alignment horizontal="center" vertical="center"/>
    </xf>
    <xf numFmtId="3" fontId="35" fillId="3" borderId="47" xfId="0" applyNumberFormat="1" applyFont="1" applyFill="1" applyBorder="1" applyAlignment="1">
      <alignment horizontal="center" vertical="center"/>
    </xf>
    <xf numFmtId="0" fontId="58" fillId="3" borderId="41" xfId="0" applyFont="1" applyFill="1" applyBorder="1" applyAlignment="1">
      <alignment horizontal="center" vertical="center" wrapText="1"/>
    </xf>
    <xf numFmtId="0" fontId="58" fillId="3" borderId="43" xfId="0" applyFont="1" applyFill="1" applyBorder="1" applyAlignment="1">
      <alignment horizontal="center" vertical="center" wrapText="1"/>
    </xf>
    <xf numFmtId="0" fontId="58" fillId="3" borderId="47" xfId="0" applyFont="1" applyFill="1" applyBorder="1" applyAlignment="1">
      <alignment horizontal="center" vertical="center" wrapText="1"/>
    </xf>
    <xf numFmtId="3" fontId="35" fillId="3" borderId="41" xfId="0" applyNumberFormat="1" applyFont="1" applyFill="1" applyBorder="1" applyAlignment="1">
      <alignment horizontal="center" vertical="center" wrapText="1"/>
    </xf>
    <xf numFmtId="3" fontId="35" fillId="3" borderId="18" xfId="0" applyNumberFormat="1" applyFont="1" applyFill="1" applyBorder="1" applyAlignment="1">
      <alignment horizontal="center" vertical="center" wrapText="1"/>
    </xf>
    <xf numFmtId="0" fontId="41" fillId="3" borderId="25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36" xfId="0" applyFont="1" applyFill="1" applyBorder="1" applyAlignment="1">
      <alignment horizontal="center" vertical="center"/>
    </xf>
    <xf numFmtId="0" fontId="35" fillId="3" borderId="131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0" fillId="3" borderId="24" xfId="0" applyFont="1" applyFill="1" applyBorder="1" applyAlignment="1">
      <alignment horizontal="center" vertical="center"/>
    </xf>
    <xf numFmtId="0" fontId="40" fillId="3" borderId="42" xfId="0" applyFont="1" applyFill="1" applyBorder="1" applyAlignment="1">
      <alignment horizontal="center" vertical="center"/>
    </xf>
    <xf numFmtId="0" fontId="117" fillId="8" borderId="62" xfId="0" applyFont="1" applyFill="1" applyBorder="1" applyAlignment="1">
      <alignment horizontal="center" vertical="center" wrapText="1"/>
    </xf>
    <xf numFmtId="0" fontId="117" fillId="8" borderId="40" xfId="0" applyFont="1" applyFill="1" applyBorder="1" applyAlignment="1">
      <alignment horizontal="center" vertical="center" wrapText="1"/>
    </xf>
    <xf numFmtId="0" fontId="58" fillId="3" borderId="131" xfId="0" applyFont="1" applyFill="1" applyBorder="1" applyAlignment="1">
      <alignment horizontal="center" vertical="center"/>
    </xf>
    <xf numFmtId="0" fontId="58" fillId="3" borderId="19" xfId="0" applyFont="1" applyFill="1" applyBorder="1" applyAlignment="1">
      <alignment horizontal="center" vertical="center"/>
    </xf>
    <xf numFmtId="2" fontId="89" fillId="3" borderId="131" xfId="0" applyNumberFormat="1" applyFont="1" applyFill="1" applyBorder="1" applyAlignment="1">
      <alignment horizontal="center" vertical="center"/>
    </xf>
    <xf numFmtId="2" fontId="89" fillId="3" borderId="19" xfId="0" applyNumberFormat="1" applyFont="1" applyFill="1" applyBorder="1" applyAlignment="1">
      <alignment horizontal="center" vertical="center"/>
    </xf>
    <xf numFmtId="2" fontId="35" fillId="3" borderId="131" xfId="0" applyNumberFormat="1" applyFont="1" applyFill="1" applyBorder="1" applyAlignment="1">
      <alignment horizontal="center" vertical="center"/>
    </xf>
    <xf numFmtId="0" fontId="35" fillId="3" borderId="19" xfId="0" applyFont="1" applyFill="1" applyBorder="1" applyAlignment="1">
      <alignment horizontal="center" vertical="center"/>
    </xf>
    <xf numFmtId="0" fontId="75" fillId="3" borderId="3" xfId="0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center"/>
    </xf>
    <xf numFmtId="0" fontId="50" fillId="3" borderId="3" xfId="0" applyFont="1" applyFill="1" applyBorder="1" applyAlignment="1">
      <alignment horizontal="center"/>
    </xf>
    <xf numFmtId="2" fontId="89" fillId="3" borderId="54" xfId="0" applyNumberFormat="1" applyFont="1" applyFill="1" applyBorder="1" applyAlignment="1">
      <alignment horizontal="center" vertical="center"/>
    </xf>
    <xf numFmtId="2" fontId="35" fillId="3" borderId="3" xfId="0" applyNumberFormat="1" applyFont="1" applyFill="1" applyBorder="1" applyAlignment="1">
      <alignment horizontal="center" vertical="center"/>
    </xf>
    <xf numFmtId="0" fontId="43" fillId="3" borderId="3" xfId="0" applyFont="1" applyFill="1" applyBorder="1" applyAlignment="1">
      <alignment horizontal="center" vertical="center"/>
    </xf>
    <xf numFmtId="0" fontId="61" fillId="8" borderId="62" xfId="0" applyFont="1" applyFill="1" applyBorder="1" applyAlignment="1">
      <alignment horizontal="center" vertical="center"/>
    </xf>
    <xf numFmtId="0" fontId="61" fillId="8" borderId="40" xfId="0" applyFont="1" applyFill="1" applyBorder="1" applyAlignment="1">
      <alignment horizontal="center" vertical="center"/>
    </xf>
    <xf numFmtId="2" fontId="35" fillId="3" borderId="24" xfId="0" applyNumberFormat="1" applyFont="1" applyFill="1" applyBorder="1" applyAlignment="1">
      <alignment horizontal="center" vertical="center"/>
    </xf>
    <xf numFmtId="2" fontId="35" fillId="3" borderId="25" xfId="0" applyNumberFormat="1" applyFont="1" applyFill="1" applyBorder="1" applyAlignment="1">
      <alignment horizontal="center" vertical="center"/>
    </xf>
    <xf numFmtId="0" fontId="42" fillId="3" borderId="26" xfId="0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/>
    </xf>
    <xf numFmtId="0" fontId="35" fillId="3" borderId="1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68" fillId="3" borderId="8" xfId="0" applyFont="1" applyFill="1" applyBorder="1" applyAlignment="1">
      <alignment horizontal="center" wrapText="1"/>
    </xf>
    <xf numFmtId="0" fontId="51" fillId="3" borderId="8" xfId="0" applyFont="1" applyFill="1" applyBorder="1" applyAlignment="1">
      <alignment horizontal="center" vertical="center" wrapText="1"/>
    </xf>
    <xf numFmtId="0" fontId="53" fillId="3" borderId="3" xfId="0" applyFont="1" applyFill="1" applyBorder="1" applyAlignment="1">
      <alignment horizontal="center" vertical="center" wrapText="1"/>
    </xf>
    <xf numFmtId="0" fontId="76" fillId="3" borderId="25" xfId="0" applyFont="1" applyFill="1" applyBorder="1" applyAlignment="1">
      <alignment horizontal="center" vertical="center"/>
    </xf>
    <xf numFmtId="0" fontId="80" fillId="3" borderId="46" xfId="0" applyNumberFormat="1" applyFont="1" applyFill="1" applyBorder="1" applyAlignment="1">
      <alignment horizontal="left" vertical="center" wrapText="1"/>
    </xf>
    <xf numFmtId="0" fontId="24" fillId="3" borderId="13" xfId="0" applyNumberFormat="1" applyFont="1" applyFill="1" applyBorder="1" applyAlignment="1">
      <alignment horizontal="left" vertical="center"/>
    </xf>
    <xf numFmtId="0" fontId="55" fillId="3" borderId="3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40" fillId="3" borderId="25" xfId="0" applyFont="1" applyFill="1" applyBorder="1" applyAlignment="1">
      <alignment horizontal="center" vertical="center"/>
    </xf>
    <xf numFmtId="0" fontId="74" fillId="3" borderId="17" xfId="0" applyFont="1" applyFill="1" applyBorder="1" applyAlignment="1">
      <alignment horizontal="center" vertical="center"/>
    </xf>
    <xf numFmtId="0" fontId="74" fillId="3" borderId="8" xfId="0" applyFont="1" applyFill="1" applyBorder="1" applyAlignment="1">
      <alignment horizontal="center" vertical="center"/>
    </xf>
    <xf numFmtId="1" fontId="26" fillId="3" borderId="17" xfId="0" applyNumberFormat="1" applyFont="1" applyFill="1" applyBorder="1" applyAlignment="1">
      <alignment horizontal="center" vertical="center"/>
    </xf>
    <xf numFmtId="1" fontId="26" fillId="3" borderId="8" xfId="0" applyNumberFormat="1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48" fillId="3" borderId="8" xfId="0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1" fontId="75" fillId="3" borderId="3" xfId="0" applyNumberFormat="1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 wrapText="1"/>
    </xf>
    <xf numFmtId="0" fontId="54" fillId="3" borderId="3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wrapText="1"/>
    </xf>
    <xf numFmtId="0" fontId="50" fillId="3" borderId="3" xfId="0" applyFont="1" applyFill="1" applyBorder="1" applyAlignment="1">
      <alignment horizontal="center" wrapText="1"/>
    </xf>
    <xf numFmtId="0" fontId="44" fillId="3" borderId="131" xfId="0" applyFont="1" applyFill="1" applyBorder="1" applyAlignment="1">
      <alignment horizontal="center"/>
    </xf>
    <xf numFmtId="0" fontId="0" fillId="3" borderId="19" xfId="0" applyFill="1" applyBorder="1"/>
    <xf numFmtId="0" fontId="44" fillId="3" borderId="3" xfId="0" applyFont="1" applyFill="1" applyBorder="1" applyAlignment="1">
      <alignment horizontal="center"/>
    </xf>
    <xf numFmtId="0" fontId="0" fillId="3" borderId="3" xfId="0" applyFill="1" applyBorder="1"/>
    <xf numFmtId="0" fontId="42" fillId="3" borderId="131" xfId="0" applyFont="1" applyFill="1" applyBorder="1" applyAlignment="1">
      <alignment horizontal="center"/>
    </xf>
    <xf numFmtId="0" fontId="50" fillId="3" borderId="131" xfId="0" applyFont="1" applyFill="1" applyBorder="1" applyAlignment="1">
      <alignment horizontal="center"/>
    </xf>
    <xf numFmtId="0" fontId="42" fillId="3" borderId="19" xfId="0" applyFont="1" applyFill="1" applyBorder="1" applyAlignment="1">
      <alignment horizontal="center"/>
    </xf>
    <xf numFmtId="0" fontId="50" fillId="3" borderId="19" xfId="0" applyFont="1" applyFill="1" applyBorder="1" applyAlignment="1">
      <alignment horizontal="center"/>
    </xf>
    <xf numFmtId="0" fontId="0" fillId="3" borderId="19" xfId="0" applyFill="1" applyBorder="1" applyAlignment="1"/>
    <xf numFmtId="0" fontId="43" fillId="3" borderId="131" xfId="0" applyFont="1" applyFill="1" applyBorder="1" applyAlignment="1">
      <alignment horizontal="center" vertical="center"/>
    </xf>
    <xf numFmtId="0" fontId="26" fillId="3" borderId="131" xfId="0" applyFont="1" applyFill="1" applyBorder="1" applyAlignment="1">
      <alignment horizontal="center" vertical="center"/>
    </xf>
    <xf numFmtId="0" fontId="75" fillId="3" borderId="131" xfId="0" applyFont="1" applyFill="1" applyBorder="1" applyAlignment="1">
      <alignment horizontal="center" vertical="center"/>
    </xf>
    <xf numFmtId="0" fontId="84" fillId="3" borderId="19" xfId="0" applyFont="1" applyFill="1" applyBorder="1" applyAlignment="1">
      <alignment horizontal="center" vertical="center"/>
    </xf>
    <xf numFmtId="2" fontId="35" fillId="3" borderId="36" xfId="0" applyNumberFormat="1" applyFont="1" applyFill="1" applyBorder="1" applyAlignment="1">
      <alignment horizontal="center" vertical="center"/>
    </xf>
    <xf numFmtId="2" fontId="35" fillId="3" borderId="54" xfId="0" applyNumberFormat="1" applyFont="1" applyFill="1" applyBorder="1" applyAlignment="1">
      <alignment horizontal="center" vertical="center"/>
    </xf>
    <xf numFmtId="0" fontId="69" fillId="3" borderId="3" xfId="0" applyFont="1" applyFill="1" applyBorder="1" applyAlignment="1">
      <alignment horizontal="center" vertical="center"/>
    </xf>
    <xf numFmtId="0" fontId="82" fillId="3" borderId="3" xfId="0" applyFont="1" applyFill="1" applyBorder="1" applyAlignment="1">
      <alignment horizontal="center" vertical="center"/>
    </xf>
    <xf numFmtId="2" fontId="35" fillId="3" borderId="10" xfId="0" applyNumberFormat="1" applyFont="1" applyFill="1" applyBorder="1" applyAlignment="1">
      <alignment horizontal="center" vertical="center"/>
    </xf>
    <xf numFmtId="0" fontId="118" fillId="8" borderId="52" xfId="0" applyFont="1" applyFill="1" applyBorder="1" applyAlignment="1">
      <alignment horizontal="center" vertical="center"/>
    </xf>
    <xf numFmtId="0" fontId="118" fillId="8" borderId="22" xfId="0" applyFont="1" applyFill="1" applyBorder="1" applyAlignment="1">
      <alignment horizontal="center" vertical="center"/>
    </xf>
    <xf numFmtId="0" fontId="119" fillId="8" borderId="56" xfId="0" applyFont="1" applyFill="1" applyBorder="1" applyAlignment="1">
      <alignment horizontal="center" vertical="center"/>
    </xf>
    <xf numFmtId="2" fontId="83" fillId="3" borderId="8" xfId="0" applyNumberFormat="1" applyFont="1" applyFill="1" applyBorder="1" applyAlignment="1">
      <alignment horizontal="right" vertical="center" wrapText="1"/>
    </xf>
    <xf numFmtId="0" fontId="0" fillId="3" borderId="14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35" fillId="9" borderId="63" xfId="0" applyFont="1" applyFill="1" applyBorder="1" applyAlignment="1">
      <alignment horizontal="right" vertical="center" indent="2"/>
    </xf>
    <xf numFmtId="0" fontId="41" fillId="9" borderId="70" xfId="0" applyFont="1" applyFill="1" applyBorder="1" applyAlignment="1">
      <alignment horizontal="right" vertical="center" indent="2"/>
    </xf>
    <xf numFmtId="0" fontId="64" fillId="3" borderId="3" xfId="0" applyFont="1" applyFill="1" applyBorder="1" applyAlignment="1">
      <alignment horizontal="center"/>
    </xf>
    <xf numFmtId="0" fontId="85" fillId="3" borderId="3" xfId="0" applyFont="1" applyFill="1" applyBorder="1" applyAlignment="1">
      <alignment horizontal="center"/>
    </xf>
    <xf numFmtId="0" fontId="75" fillId="3" borderId="3" xfId="7" applyNumberFormat="1" applyFont="1" applyFill="1" applyBorder="1" applyAlignment="1">
      <alignment horizontal="center" vertical="center"/>
    </xf>
    <xf numFmtId="0" fontId="84" fillId="3" borderId="3" xfId="7" applyNumberFormat="1" applyFont="1" applyFill="1" applyBorder="1" applyAlignment="1"/>
    <xf numFmtId="0" fontId="35" fillId="3" borderId="54" xfId="0" applyFont="1" applyFill="1" applyBorder="1" applyAlignment="1">
      <alignment horizontal="center" vertical="center"/>
    </xf>
    <xf numFmtId="0" fontId="93" fillId="3" borderId="16" xfId="0" applyFont="1" applyFill="1" applyBorder="1" applyAlignment="1">
      <alignment horizontal="center" vertical="center"/>
    </xf>
    <xf numFmtId="0" fontId="94" fillId="3" borderId="8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75" fillId="3" borderId="3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0" fontId="78" fillId="3" borderId="3" xfId="0" applyFont="1" applyFill="1" applyBorder="1" applyAlignment="1">
      <alignment horizontal="center" wrapText="1"/>
    </xf>
    <xf numFmtId="0" fontId="79" fillId="3" borderId="3" xfId="0" applyFont="1" applyFill="1" applyBorder="1" applyAlignment="1">
      <alignment horizontal="center" wrapText="1"/>
    </xf>
    <xf numFmtId="0" fontId="31" fillId="3" borderId="133" xfId="0" applyFont="1" applyFill="1" applyBorder="1" applyAlignment="1">
      <alignment horizontal="left" vertical="top"/>
    </xf>
    <xf numFmtId="0" fontId="138" fillId="3" borderId="132" xfId="0" applyFont="1" applyFill="1" applyBorder="1" applyAlignment="1">
      <alignment horizontal="left" vertical="top"/>
    </xf>
    <xf numFmtId="0" fontId="138" fillId="3" borderId="134" xfId="0" applyFont="1" applyFill="1" applyBorder="1" applyAlignment="1">
      <alignment horizontal="left" vertical="top"/>
    </xf>
    <xf numFmtId="0" fontId="43" fillId="3" borderId="16" xfId="0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9" fontId="137" fillId="3" borderId="23" xfId="7" applyFont="1" applyFill="1" applyBorder="1" applyAlignment="1">
      <alignment vertical="center"/>
    </xf>
    <xf numFmtId="9" fontId="137" fillId="3" borderId="29" xfId="7" applyFont="1" applyFill="1" applyBorder="1" applyAlignment="1">
      <alignment vertical="center"/>
    </xf>
    <xf numFmtId="9" fontId="137" fillId="3" borderId="55" xfId="7" applyFont="1" applyFill="1" applyBorder="1" applyAlignment="1">
      <alignment vertical="center"/>
    </xf>
    <xf numFmtId="0" fontId="119" fillId="8" borderId="56" xfId="0" applyFont="1" applyFill="1" applyBorder="1" applyAlignment="1"/>
    <xf numFmtId="2" fontId="70" fillId="0" borderId="37" xfId="0" applyNumberFormat="1" applyFont="1" applyFill="1" applyBorder="1" applyAlignment="1">
      <alignment horizontal="center" vertical="center" wrapText="1"/>
    </xf>
    <xf numFmtId="0" fontId="71" fillId="6" borderId="129" xfId="0" applyFont="1" applyFill="1" applyBorder="1" applyAlignment="1">
      <alignment horizontal="center" vertical="center" wrapText="1"/>
    </xf>
    <xf numFmtId="0" fontId="71" fillId="6" borderId="56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/>
    </xf>
    <xf numFmtId="4" fontId="35" fillId="3" borderId="36" xfId="0" applyNumberFormat="1" applyFont="1" applyFill="1" applyBorder="1" applyAlignment="1">
      <alignment horizontal="center" vertical="center"/>
    </xf>
    <xf numFmtId="4" fontId="35" fillId="3" borderId="25" xfId="0" applyNumberFormat="1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4" xfId="0" applyFont="1" applyFill="1" applyBorder="1" applyAlignment="1">
      <alignment horizontal="center" vertical="center"/>
    </xf>
    <xf numFmtId="1" fontId="26" fillId="3" borderId="16" xfId="0" applyNumberFormat="1" applyFont="1" applyFill="1" applyBorder="1" applyAlignment="1">
      <alignment horizontal="center" vertical="center"/>
    </xf>
    <xf numFmtId="1" fontId="75" fillId="3" borderId="131" xfId="0" applyNumberFormat="1" applyFont="1" applyFill="1" applyBorder="1" applyAlignment="1">
      <alignment horizontal="center" vertical="center"/>
    </xf>
    <xf numFmtId="1" fontId="75" fillId="3" borderId="19" xfId="0" applyNumberFormat="1" applyFont="1" applyFill="1" applyBorder="1" applyAlignment="1">
      <alignment horizontal="center" vertical="center"/>
    </xf>
    <xf numFmtId="0" fontId="117" fillId="7" borderId="1" xfId="0" applyFont="1" applyFill="1" applyBorder="1" applyAlignment="1">
      <alignment horizontal="center" vertical="center"/>
    </xf>
    <xf numFmtId="0" fontId="117" fillId="7" borderId="50" xfId="0" applyFont="1" applyFill="1" applyBorder="1" applyAlignment="1">
      <alignment horizontal="center" vertical="center"/>
    </xf>
    <xf numFmtId="2" fontId="57" fillId="3" borderId="3" xfId="0" applyNumberFormat="1" applyFont="1" applyFill="1" applyBorder="1" applyAlignment="1">
      <alignment horizontal="center" vertical="center"/>
    </xf>
    <xf numFmtId="0" fontId="41" fillId="3" borderId="3" xfId="0" applyFont="1" applyFill="1" applyBorder="1" applyAlignment="1">
      <alignment horizontal="center" vertical="center"/>
    </xf>
    <xf numFmtId="0" fontId="76" fillId="3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 wrapText="1"/>
    </xf>
    <xf numFmtId="0" fontId="36" fillId="6" borderId="202" xfId="0" applyFont="1" applyFill="1" applyBorder="1" applyAlignment="1">
      <alignment horizontal="center" vertical="center"/>
    </xf>
    <xf numFmtId="0" fontId="36" fillId="6" borderId="201" xfId="0" applyFont="1" applyFill="1" applyBorder="1" applyAlignment="1">
      <alignment horizontal="center" vertical="center"/>
    </xf>
    <xf numFmtId="0" fontId="36" fillId="6" borderId="200" xfId="0" applyFont="1" applyFill="1" applyBorder="1" applyAlignment="1">
      <alignment horizontal="center" vertical="center"/>
    </xf>
    <xf numFmtId="0" fontId="36" fillId="6" borderId="30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31" xfId="0" applyFont="1" applyFill="1" applyBorder="1" applyAlignment="1">
      <alignment horizontal="center" vertical="center"/>
    </xf>
    <xf numFmtId="0" fontId="36" fillId="6" borderId="129" xfId="0" applyFont="1" applyFill="1" applyBorder="1" applyAlignment="1">
      <alignment horizontal="center" vertical="center"/>
    </xf>
    <xf numFmtId="0" fontId="0" fillId="6" borderId="130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160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19" fillId="8" borderId="60" xfId="0" applyFont="1" applyFill="1" applyBorder="1" applyAlignment="1">
      <alignment horizontal="center" vertical="center"/>
    </xf>
    <xf numFmtId="0" fontId="19" fillId="8" borderId="198" xfId="0" applyFont="1" applyFill="1" applyBorder="1" applyAlignment="1">
      <alignment horizontal="center" vertical="center"/>
    </xf>
    <xf numFmtId="0" fontId="19" fillId="8" borderId="32" xfId="0" applyFont="1" applyFill="1" applyBorder="1" applyAlignment="1">
      <alignment horizontal="center" vertical="center"/>
    </xf>
    <xf numFmtId="0" fontId="23" fillId="8" borderId="60" xfId="0" applyFont="1" applyFill="1" applyBorder="1" applyAlignment="1">
      <alignment horizontal="center" vertical="center"/>
    </xf>
    <xf numFmtId="0" fontId="23" fillId="8" borderId="198" xfId="0" applyFont="1" applyFill="1" applyBorder="1" applyAlignment="1">
      <alignment horizontal="center" vertical="center"/>
    </xf>
    <xf numFmtId="0" fontId="23" fillId="8" borderId="32" xfId="0" applyFont="1" applyFill="1" applyBorder="1" applyAlignment="1">
      <alignment horizontal="center" vertical="center"/>
    </xf>
    <xf numFmtId="0" fontId="112" fillId="10" borderId="182" xfId="10" applyFont="1" applyFill="1" applyBorder="1" applyAlignment="1">
      <alignment horizontal="left" vertical="center" wrapText="1"/>
    </xf>
    <xf numFmtId="0" fontId="112" fillId="10" borderId="183" xfId="10" applyFont="1" applyFill="1" applyBorder="1" applyAlignment="1">
      <alignment horizontal="left" vertical="center" wrapText="1"/>
    </xf>
    <xf numFmtId="0" fontId="112" fillId="10" borderId="184" xfId="10" applyFont="1" applyFill="1" applyBorder="1" applyAlignment="1">
      <alignment horizontal="left" vertical="center" wrapText="1"/>
    </xf>
    <xf numFmtId="0" fontId="112" fillId="10" borderId="187" xfId="10" applyFont="1" applyFill="1" applyBorder="1" applyAlignment="1">
      <alignment horizontal="left" vertical="center" wrapText="1"/>
    </xf>
    <xf numFmtId="0" fontId="112" fillId="10" borderId="188" xfId="10" applyFont="1" applyFill="1" applyBorder="1" applyAlignment="1">
      <alignment horizontal="left" vertical="center" wrapText="1"/>
    </xf>
    <xf numFmtId="0" fontId="112" fillId="10" borderId="189" xfId="10" applyFont="1" applyFill="1" applyBorder="1" applyAlignment="1">
      <alignment horizontal="left" vertical="center" wrapText="1"/>
    </xf>
    <xf numFmtId="0" fontId="108" fillId="2" borderId="161" xfId="10" applyFont="1" applyFill="1" applyBorder="1" applyAlignment="1">
      <alignment horizontal="center" vertical="center" wrapText="1"/>
    </xf>
    <xf numFmtId="0" fontId="108" fillId="2" borderId="162" xfId="10" applyFont="1" applyFill="1" applyBorder="1" applyAlignment="1">
      <alignment horizontal="center" vertical="center" wrapText="1"/>
    </xf>
    <xf numFmtId="0" fontId="108" fillId="2" borderId="163" xfId="10" applyFont="1" applyFill="1" applyBorder="1" applyAlignment="1">
      <alignment horizontal="center" vertical="center" wrapText="1"/>
    </xf>
    <xf numFmtId="0" fontId="112" fillId="10" borderId="190" xfId="10" applyFont="1" applyFill="1" applyBorder="1" applyAlignment="1">
      <alignment horizontal="left" vertical="top" wrapText="1"/>
    </xf>
    <xf numFmtId="0" fontId="112" fillId="10" borderId="191" xfId="10" applyFont="1" applyFill="1" applyBorder="1" applyAlignment="1">
      <alignment horizontal="left" vertical="top" wrapText="1"/>
    </xf>
    <xf numFmtId="0" fontId="112" fillId="10" borderId="192" xfId="10" applyFont="1" applyFill="1" applyBorder="1" applyAlignment="1">
      <alignment horizontal="left" vertical="top" wrapText="1"/>
    </xf>
    <xf numFmtId="0" fontId="96" fillId="10" borderId="182" xfId="10" applyFont="1" applyFill="1" applyBorder="1" applyAlignment="1">
      <alignment horizontal="left" vertical="top" wrapText="1"/>
    </xf>
    <xf numFmtId="0" fontId="96" fillId="10" borderId="183" xfId="10" applyFont="1" applyFill="1" applyBorder="1" applyAlignment="1">
      <alignment horizontal="left" vertical="top" wrapText="1"/>
    </xf>
    <xf numFmtId="0" fontId="96" fillId="10" borderId="184" xfId="10" applyFont="1" applyFill="1" applyBorder="1" applyAlignment="1">
      <alignment horizontal="left" vertical="top" wrapText="1"/>
    </xf>
    <xf numFmtId="0" fontId="96" fillId="10" borderId="185" xfId="10" applyFont="1" applyFill="1" applyBorder="1" applyAlignment="1">
      <alignment horizontal="left" vertical="top" wrapText="1"/>
    </xf>
    <xf numFmtId="0" fontId="96" fillId="10" borderId="186" xfId="10" applyFont="1" applyFill="1" applyBorder="1" applyAlignment="1">
      <alignment horizontal="left" vertical="top" wrapText="1"/>
    </xf>
    <xf numFmtId="0" fontId="112" fillId="10" borderId="182" xfId="10" applyFont="1" applyFill="1" applyBorder="1" applyAlignment="1">
      <alignment horizontal="left" vertical="top" wrapText="1"/>
    </xf>
    <xf numFmtId="0" fontId="112" fillId="10" borderId="183" xfId="10" applyFont="1" applyFill="1" applyBorder="1" applyAlignment="1">
      <alignment horizontal="left" vertical="top" wrapText="1"/>
    </xf>
    <xf numFmtId="0" fontId="112" fillId="10" borderId="184" xfId="10" applyFont="1" applyFill="1" applyBorder="1" applyAlignment="1">
      <alignment horizontal="left" vertical="top" wrapText="1"/>
    </xf>
    <xf numFmtId="0" fontId="109" fillId="4" borderId="158" xfId="10" applyFont="1" applyFill="1" applyBorder="1" applyAlignment="1">
      <alignment horizontal="center" vertical="center" wrapText="1"/>
    </xf>
    <xf numFmtId="0" fontId="109" fillId="4" borderId="159" xfId="10" applyFont="1" applyFill="1" applyBorder="1" applyAlignment="1">
      <alignment horizontal="center" vertical="center" wrapText="1"/>
    </xf>
    <xf numFmtId="0" fontId="109" fillId="4" borderId="179" xfId="10" applyFont="1" applyFill="1" applyBorder="1" applyAlignment="1">
      <alignment horizontal="center" vertical="center" wrapText="1"/>
    </xf>
    <xf numFmtId="0" fontId="109" fillId="4" borderId="180" xfId="10" applyFont="1" applyFill="1" applyBorder="1" applyAlignment="1">
      <alignment horizontal="center" vertical="center" wrapText="1"/>
    </xf>
    <xf numFmtId="0" fontId="109" fillId="4" borderId="181" xfId="10" applyFont="1" applyFill="1" applyBorder="1" applyAlignment="1">
      <alignment horizontal="center" vertical="center" wrapText="1"/>
    </xf>
    <xf numFmtId="0" fontId="107" fillId="2" borderId="156" xfId="10" applyFont="1" applyFill="1" applyBorder="1" applyAlignment="1">
      <alignment horizontal="center" vertical="center" wrapText="1" readingOrder="1"/>
    </xf>
    <xf numFmtId="0" fontId="107" fillId="2" borderId="157" xfId="10" applyFont="1" applyFill="1" applyBorder="1" applyAlignment="1">
      <alignment horizontal="center" vertical="center" wrapText="1" readingOrder="1"/>
    </xf>
    <xf numFmtId="0" fontId="108" fillId="4" borderId="173" xfId="10" applyFont="1" applyFill="1" applyBorder="1" applyAlignment="1">
      <alignment horizontal="center" vertical="center" wrapText="1"/>
    </xf>
    <xf numFmtId="0" fontId="109" fillId="4" borderId="174" xfId="10" applyFont="1" applyFill="1" applyBorder="1" applyAlignment="1">
      <alignment horizontal="center" vertical="center" wrapText="1"/>
    </xf>
    <xf numFmtId="0" fontId="109" fillId="4" borderId="175" xfId="10" applyFont="1" applyFill="1" applyBorder="1" applyAlignment="1">
      <alignment horizontal="center" vertical="center" wrapText="1"/>
    </xf>
    <xf numFmtId="0" fontId="108" fillId="4" borderId="114" xfId="10" applyFont="1" applyFill="1" applyBorder="1" applyAlignment="1">
      <alignment horizontal="center" vertical="top" wrapText="1" readingOrder="1"/>
    </xf>
    <xf numFmtId="0" fontId="108" fillId="4" borderId="115" xfId="10" applyFont="1" applyFill="1" applyBorder="1" applyAlignment="1">
      <alignment horizontal="center" vertical="top" wrapText="1" readingOrder="1"/>
    </xf>
    <xf numFmtId="0" fontId="108" fillId="4" borderId="116" xfId="10" applyFont="1" applyFill="1" applyBorder="1" applyAlignment="1">
      <alignment horizontal="center" vertical="top" wrapText="1" readingOrder="1"/>
    </xf>
    <xf numFmtId="0" fontId="108" fillId="4" borderId="100" xfId="10" applyFont="1" applyFill="1" applyBorder="1" applyAlignment="1">
      <alignment horizontal="center" vertical="top" wrapText="1" readingOrder="1"/>
    </xf>
    <xf numFmtId="0" fontId="108" fillId="4" borderId="102" xfId="10" applyFont="1" applyFill="1" applyBorder="1" applyAlignment="1">
      <alignment horizontal="center" vertical="top" wrapText="1" readingOrder="1"/>
    </xf>
    <xf numFmtId="0" fontId="110" fillId="4" borderId="81" xfId="10" applyFont="1" applyFill="1" applyBorder="1" applyAlignment="1">
      <alignment horizontal="center" vertical="top" wrapText="1" readingOrder="1"/>
    </xf>
    <xf numFmtId="0" fontId="110" fillId="4" borderId="82" xfId="10" applyFont="1" applyFill="1" applyBorder="1" applyAlignment="1">
      <alignment horizontal="center" vertical="top" wrapText="1" readingOrder="1"/>
    </xf>
    <xf numFmtId="0" fontId="110" fillId="4" borderId="83" xfId="10" applyFont="1" applyFill="1" applyBorder="1" applyAlignment="1">
      <alignment horizontal="center" vertical="top" wrapText="1" readingOrder="1"/>
    </xf>
    <xf numFmtId="0" fontId="110" fillId="4" borderId="125" xfId="10" applyFont="1" applyFill="1" applyBorder="1" applyAlignment="1">
      <alignment horizontal="center" vertical="top" wrapText="1" readingOrder="1"/>
    </xf>
    <xf numFmtId="0" fontId="110" fillId="4" borderId="124" xfId="10" applyFont="1" applyFill="1" applyBorder="1" applyAlignment="1">
      <alignment horizontal="center" vertical="top" wrapText="1" readingOrder="1"/>
    </xf>
    <xf numFmtId="0" fontId="110" fillId="4" borderId="123" xfId="10" applyFont="1" applyFill="1" applyBorder="1" applyAlignment="1">
      <alignment horizontal="center" vertical="top" wrapText="1" readingOrder="1"/>
    </xf>
    <xf numFmtId="0" fontId="110" fillId="4" borderId="121" xfId="10" applyFont="1" applyFill="1" applyBorder="1" applyAlignment="1">
      <alignment horizontal="center" vertical="top" wrapText="1" readingOrder="1"/>
    </xf>
    <xf numFmtId="0" fontId="110" fillId="4" borderId="120" xfId="10" applyFont="1" applyFill="1" applyBorder="1" applyAlignment="1">
      <alignment horizontal="center" vertical="top" wrapText="1" readingOrder="1"/>
    </xf>
    <xf numFmtId="0" fontId="110" fillId="4" borderId="119" xfId="10" applyFont="1" applyFill="1" applyBorder="1" applyAlignment="1">
      <alignment horizontal="center" vertical="top" wrapText="1" readingOrder="1"/>
    </xf>
    <xf numFmtId="0" fontId="110" fillId="4" borderId="90" xfId="10" applyFont="1" applyFill="1" applyBorder="1" applyAlignment="1">
      <alignment horizontal="center" vertical="center" wrapText="1" readingOrder="1"/>
    </xf>
    <xf numFmtId="0" fontId="110" fillId="4" borderId="87" xfId="10" applyFont="1" applyFill="1" applyBorder="1" applyAlignment="1">
      <alignment horizontal="center" vertical="center" wrapText="1" readingOrder="1"/>
    </xf>
    <xf numFmtId="0" fontId="110" fillId="4" borderId="84" xfId="10" applyFont="1" applyFill="1" applyBorder="1" applyAlignment="1">
      <alignment horizontal="center" vertical="center" wrapText="1" readingOrder="1"/>
    </xf>
    <xf numFmtId="0" fontId="110" fillId="4" borderId="97" xfId="10" applyFont="1" applyFill="1" applyBorder="1" applyAlignment="1">
      <alignment horizontal="center" vertical="center" wrapText="1" readingOrder="1"/>
    </xf>
    <xf numFmtId="0" fontId="110" fillId="4" borderId="85" xfId="10" applyFont="1" applyFill="1" applyBorder="1" applyAlignment="1">
      <alignment horizontal="center" vertical="center" wrapText="1" readingOrder="1"/>
    </xf>
    <xf numFmtId="0" fontId="108" fillId="4" borderId="96" xfId="10" applyFont="1" applyFill="1" applyBorder="1" applyAlignment="1">
      <alignment horizontal="center" vertical="top" wrapText="1" readingOrder="1"/>
    </xf>
    <xf numFmtId="0" fontId="108" fillId="4" borderId="93" xfId="10" applyFont="1" applyFill="1" applyBorder="1" applyAlignment="1">
      <alignment horizontal="center" vertical="top" wrapText="1" readingOrder="1"/>
    </xf>
    <xf numFmtId="0" fontId="108" fillId="4" borderId="98" xfId="10" applyFont="1" applyFill="1" applyBorder="1" applyAlignment="1">
      <alignment horizontal="center" vertical="top" wrapText="1" readingOrder="1"/>
    </xf>
    <xf numFmtId="0" fontId="108" fillId="4" borderId="94" xfId="10" applyFont="1" applyFill="1" applyBorder="1" applyAlignment="1">
      <alignment horizontal="center" vertical="top" wrapText="1" readingOrder="1"/>
    </xf>
    <xf numFmtId="0" fontId="108" fillId="4" borderId="99" xfId="10" applyFont="1" applyFill="1" applyBorder="1" applyAlignment="1">
      <alignment horizontal="center" vertical="top" wrapText="1" readingOrder="1"/>
    </xf>
    <xf numFmtId="0" fontId="108" fillId="4" borderId="126" xfId="10" applyFont="1" applyFill="1" applyBorder="1" applyAlignment="1">
      <alignment horizontal="center" vertical="top" wrapText="1" readingOrder="1"/>
    </xf>
    <xf numFmtId="0" fontId="108" fillId="4" borderId="92" xfId="10" applyFont="1" applyFill="1" applyBorder="1" applyAlignment="1">
      <alignment horizontal="center" vertical="top" wrapText="1" readingOrder="1"/>
    </xf>
    <xf numFmtId="0" fontId="108" fillId="4" borderId="112" xfId="10" applyFont="1" applyFill="1" applyBorder="1" applyAlignment="1">
      <alignment horizontal="center" vertical="top" wrapText="1" readingOrder="1"/>
    </xf>
    <xf numFmtId="0" fontId="108" fillId="4" borderId="111" xfId="10" applyFont="1" applyFill="1" applyBorder="1" applyAlignment="1">
      <alignment horizontal="center" vertical="top" wrapText="1" readingOrder="1"/>
    </xf>
    <xf numFmtId="0" fontId="121" fillId="3" borderId="145" xfId="0" applyFont="1" applyFill="1" applyBorder="1" applyAlignment="1">
      <alignment horizontal="center" vertical="top" wrapText="1"/>
    </xf>
    <xf numFmtId="0" fontId="121" fillId="3" borderId="148" xfId="0" applyFont="1" applyFill="1" applyBorder="1" applyAlignment="1">
      <alignment horizontal="center" vertical="top" wrapText="1"/>
    </xf>
    <xf numFmtId="0" fontId="121" fillId="3" borderId="146" xfId="0" applyFont="1" applyFill="1" applyBorder="1" applyAlignment="1">
      <alignment horizontal="center" vertical="top" wrapText="1"/>
    </xf>
    <xf numFmtId="0" fontId="121" fillId="3" borderId="74" xfId="0" applyFont="1" applyFill="1" applyBorder="1" applyAlignment="1">
      <alignment horizontal="center" vertical="top" wrapText="1"/>
    </xf>
    <xf numFmtId="0" fontId="121" fillId="3" borderId="72" xfId="0" applyFont="1" applyFill="1" applyBorder="1" applyAlignment="1">
      <alignment horizontal="center" vertical="top" wrapText="1"/>
    </xf>
    <xf numFmtId="0" fontId="121" fillId="3" borderId="75" xfId="0" applyFont="1" applyFill="1" applyBorder="1" applyAlignment="1">
      <alignment horizontal="center" vertical="top" wrapText="1"/>
    </xf>
    <xf numFmtId="0" fontId="109" fillId="4" borderId="90" xfId="10" applyFont="1" applyFill="1" applyBorder="1" applyAlignment="1">
      <alignment horizontal="center" vertical="top" wrapText="1" readingOrder="1"/>
    </xf>
    <xf numFmtId="0" fontId="109" fillId="4" borderId="82" xfId="10" applyFont="1" applyFill="1" applyBorder="1" applyAlignment="1">
      <alignment horizontal="center" vertical="top" wrapText="1" readingOrder="1"/>
    </xf>
    <xf numFmtId="0" fontId="109" fillId="4" borderId="86" xfId="10" applyFont="1" applyFill="1" applyBorder="1" applyAlignment="1">
      <alignment horizontal="center" vertical="top" wrapText="1" readingOrder="1"/>
    </xf>
    <xf numFmtId="0" fontId="109" fillId="4" borderId="100" xfId="10" applyFont="1" applyFill="1" applyBorder="1" applyAlignment="1">
      <alignment horizontal="center" vertical="top" wrapText="1" readingOrder="1"/>
    </xf>
    <xf numFmtId="0" fontId="109" fillId="4" borderId="124" xfId="10" applyFont="1" applyFill="1" applyBorder="1" applyAlignment="1">
      <alignment horizontal="center" vertical="top" wrapText="1" readingOrder="1"/>
    </xf>
    <xf numFmtId="0" fontId="109" fillId="4" borderId="122" xfId="10" applyFont="1" applyFill="1" applyBorder="1" applyAlignment="1">
      <alignment horizontal="center" vertical="top" wrapText="1" readingOrder="1"/>
    </xf>
    <xf numFmtId="0" fontId="109" fillId="4" borderId="101" xfId="10" applyFont="1" applyFill="1" applyBorder="1" applyAlignment="1">
      <alignment horizontal="center" vertical="top" wrapText="1" readingOrder="1"/>
    </xf>
    <xf numFmtId="0" fontId="109" fillId="4" borderId="125" xfId="10" applyFont="1" applyFill="1" applyBorder="1" applyAlignment="1">
      <alignment horizontal="center" vertical="top" wrapText="1" readingOrder="1"/>
    </xf>
    <xf numFmtId="0" fontId="109" fillId="4" borderId="121" xfId="10" applyFont="1" applyFill="1" applyBorder="1" applyAlignment="1">
      <alignment horizontal="center" vertical="top" wrapText="1" readingOrder="1"/>
    </xf>
    <xf numFmtId="0" fontId="109" fillId="4" borderId="120" xfId="10" applyFont="1" applyFill="1" applyBorder="1" applyAlignment="1">
      <alignment horizontal="center" vertical="top" wrapText="1" readingOrder="1"/>
    </xf>
    <xf numFmtId="0" fontId="109" fillId="4" borderId="91" xfId="10" applyFont="1" applyFill="1" applyBorder="1" applyAlignment="1">
      <alignment horizontal="center" vertical="top" wrapText="1" readingOrder="1"/>
    </xf>
    <xf numFmtId="0" fontId="109" fillId="4" borderId="89" xfId="10" applyFont="1" applyFill="1" applyBorder="1" applyAlignment="1">
      <alignment horizontal="center" vertical="top" wrapText="1" readingOrder="1"/>
    </xf>
    <xf numFmtId="0" fontId="109" fillId="4" borderId="118" xfId="10" applyFont="1" applyFill="1" applyBorder="1" applyAlignment="1">
      <alignment horizontal="center" vertical="top" wrapText="1" readingOrder="1"/>
    </xf>
    <xf numFmtId="0" fontId="108" fillId="4" borderId="127" xfId="10" applyFont="1" applyFill="1" applyBorder="1" applyAlignment="1">
      <alignment horizontal="center" vertical="center" wrapText="1" readingOrder="1"/>
    </xf>
    <xf numFmtId="0" fontId="108" fillId="4" borderId="26" xfId="10" applyFont="1" applyFill="1" applyBorder="1" applyAlignment="1">
      <alignment horizontal="center" vertical="center" wrapText="1" readingOrder="1"/>
    </xf>
    <xf numFmtId="0" fontId="108" fillId="4" borderId="128" xfId="10" applyFont="1" applyFill="1" applyBorder="1" applyAlignment="1">
      <alignment horizontal="center" vertical="center" wrapText="1" readingOrder="1"/>
    </xf>
    <xf numFmtId="0" fontId="108" fillId="4" borderId="103" xfId="10" applyFont="1" applyFill="1" applyBorder="1" applyAlignment="1">
      <alignment horizontal="center" vertical="top" wrapText="1" readingOrder="1"/>
    </xf>
    <xf numFmtId="0" fontId="108" fillId="4" borderId="88" xfId="10" applyFont="1" applyFill="1" applyBorder="1" applyAlignment="1">
      <alignment horizontal="center" vertical="top" wrapText="1" readingOrder="1"/>
    </xf>
    <xf numFmtId="0" fontId="108" fillId="4" borderId="78" xfId="10" applyFont="1" applyFill="1" applyBorder="1" applyAlignment="1">
      <alignment horizontal="center" vertical="top" wrapText="1" readingOrder="1"/>
    </xf>
    <xf numFmtId="0" fontId="108" fillId="4" borderId="79" xfId="10" applyFont="1" applyFill="1" applyBorder="1" applyAlignment="1">
      <alignment horizontal="center" vertical="top" wrapText="1" readingOrder="1"/>
    </xf>
    <xf numFmtId="0" fontId="108" fillId="4" borderId="0" xfId="10" applyFont="1" applyFill="1" applyBorder="1" applyAlignment="1">
      <alignment horizontal="center" vertical="top" wrapText="1" readingOrder="1"/>
    </xf>
    <xf numFmtId="0" fontId="108" fillId="4" borderId="104" xfId="10" applyFont="1" applyFill="1" applyBorder="1" applyAlignment="1">
      <alignment horizontal="center" vertical="top" wrapText="1" readingOrder="1"/>
    </xf>
    <xf numFmtId="0" fontId="108" fillId="4" borderId="105" xfId="10" applyFont="1" applyFill="1" applyBorder="1" applyAlignment="1">
      <alignment horizontal="center" vertical="top" wrapText="1" readingOrder="1"/>
    </xf>
    <xf numFmtId="0" fontId="108" fillId="4" borderId="95" xfId="10" applyFont="1" applyFill="1" applyBorder="1" applyAlignment="1">
      <alignment horizontal="center" vertical="top" wrapText="1" readingOrder="1"/>
    </xf>
    <xf numFmtId="0" fontId="108" fillId="4" borderId="80" xfId="10" applyFont="1" applyFill="1" applyBorder="1" applyAlignment="1">
      <alignment horizontal="center" vertical="top" wrapText="1" readingOrder="1"/>
    </xf>
    <xf numFmtId="0" fontId="108" fillId="4" borderId="106" xfId="10" applyFont="1" applyFill="1" applyBorder="1" applyAlignment="1">
      <alignment horizontal="center" vertical="top" wrapText="1" readingOrder="1"/>
    </xf>
    <xf numFmtId="0" fontId="108" fillId="4" borderId="107" xfId="10" applyFont="1" applyFill="1" applyBorder="1" applyAlignment="1">
      <alignment horizontal="center" vertical="top" wrapText="1" readingOrder="1"/>
    </xf>
    <xf numFmtId="0" fontId="108" fillId="4" borderId="39" xfId="10" applyFont="1" applyFill="1" applyBorder="1" applyAlignment="1">
      <alignment horizontal="center" vertical="top" wrapText="1" readingOrder="1"/>
    </xf>
    <xf numFmtId="9" fontId="87" fillId="12" borderId="152" xfId="7" applyNumberFormat="1" applyFont="1" applyFill="1" applyBorder="1" applyAlignment="1">
      <alignment horizontal="left" vertical="top" wrapText="1"/>
    </xf>
    <xf numFmtId="9" fontId="87" fillId="12" borderId="194" xfId="7" applyNumberFormat="1" applyFont="1" applyFill="1" applyBorder="1" applyAlignment="1">
      <alignment horizontal="left" vertical="top" wrapText="1"/>
    </xf>
    <xf numFmtId="9" fontId="87" fillId="12" borderId="195" xfId="7" applyNumberFormat="1" applyFont="1" applyFill="1" applyBorder="1" applyAlignment="1">
      <alignment horizontal="left" vertical="top" wrapText="1"/>
    </xf>
    <xf numFmtId="9" fontId="87" fillId="12" borderId="193" xfId="7" applyNumberFormat="1" applyFont="1" applyFill="1" applyBorder="1" applyAlignment="1">
      <alignment horizontal="left" vertical="top" wrapText="1"/>
    </xf>
    <xf numFmtId="9" fontId="87" fillId="12" borderId="0" xfId="7" applyNumberFormat="1" applyFont="1" applyFill="1" applyBorder="1" applyAlignment="1">
      <alignment horizontal="left" vertical="top" wrapText="1"/>
    </xf>
    <xf numFmtId="9" fontId="87" fillId="12" borderId="4" xfId="7" applyNumberFormat="1" applyFont="1" applyFill="1" applyBorder="1" applyAlignment="1">
      <alignment horizontal="left" vertical="top" wrapText="1"/>
    </xf>
    <xf numFmtId="9" fontId="87" fillId="12" borderId="57" xfId="7" applyNumberFormat="1" applyFont="1" applyFill="1" applyBorder="1" applyAlignment="1">
      <alignment horizontal="left" vertical="top" wrapText="1"/>
    </xf>
    <xf numFmtId="9" fontId="87" fillId="12" borderId="11" xfId="7" applyNumberFormat="1" applyFont="1" applyFill="1" applyBorder="1" applyAlignment="1">
      <alignment horizontal="left" vertical="top" wrapText="1"/>
    </xf>
    <xf numFmtId="9" fontId="87" fillId="12" borderId="6" xfId="7" applyNumberFormat="1" applyFont="1" applyFill="1" applyBorder="1" applyAlignment="1">
      <alignment horizontal="left" vertical="top" wrapText="1"/>
    </xf>
    <xf numFmtId="0" fontId="87" fillId="12" borderId="152" xfId="0" applyFont="1" applyFill="1" applyBorder="1" applyAlignment="1">
      <alignment horizontal="left" vertical="top" wrapText="1"/>
    </xf>
    <xf numFmtId="0" fontId="88" fillId="12" borderId="153" xfId="0" applyFont="1" applyFill="1" applyBorder="1" applyAlignment="1">
      <alignment horizontal="left" vertical="top" wrapText="1"/>
    </xf>
    <xf numFmtId="0" fontId="88" fillId="12" borderId="154" xfId="0" applyFont="1" applyFill="1" applyBorder="1" applyAlignment="1">
      <alignment horizontal="left" vertical="top" wrapText="1"/>
    </xf>
    <xf numFmtId="0" fontId="88" fillId="12" borderId="151" xfId="0" applyFont="1" applyFill="1" applyBorder="1" applyAlignment="1">
      <alignment horizontal="left" vertical="top" wrapText="1"/>
    </xf>
    <xf numFmtId="0" fontId="88" fillId="12" borderId="0" xfId="0" applyFont="1" applyFill="1" applyBorder="1" applyAlignment="1">
      <alignment horizontal="left" vertical="top" wrapText="1"/>
    </xf>
    <xf numFmtId="0" fontId="88" fillId="12" borderId="4" xfId="0" applyFont="1" applyFill="1" applyBorder="1" applyAlignment="1">
      <alignment horizontal="left" vertical="top" wrapText="1"/>
    </xf>
    <xf numFmtId="0" fontId="137" fillId="12" borderId="52" xfId="0" applyFont="1" applyFill="1" applyBorder="1" applyAlignment="1" applyProtection="1">
      <alignment horizontal="left" vertical="top" wrapText="1" readingOrder="1"/>
    </xf>
    <xf numFmtId="0" fontId="141" fillId="12" borderId="38" xfId="0" applyFont="1" applyFill="1" applyBorder="1" applyAlignment="1" applyProtection="1">
      <alignment horizontal="left" vertical="top" wrapText="1" readingOrder="1"/>
    </xf>
    <xf numFmtId="0" fontId="141" fillId="12" borderId="53" xfId="0" applyFont="1" applyFill="1" applyBorder="1" applyAlignment="1" applyProtection="1">
      <alignment horizontal="left" vertical="top" wrapText="1" readingOrder="1"/>
    </xf>
    <xf numFmtId="0" fontId="141" fillId="12" borderId="22" xfId="0" applyFont="1" applyFill="1" applyBorder="1" applyAlignment="1" applyProtection="1">
      <alignment horizontal="left" vertical="top" wrapText="1" readingOrder="1"/>
    </xf>
    <xf numFmtId="0" fontId="141" fillId="12" borderId="0" xfId="0" applyFont="1" applyFill="1" applyBorder="1" applyAlignment="1" applyProtection="1">
      <alignment horizontal="left" vertical="top" wrapText="1" readingOrder="1"/>
    </xf>
    <xf numFmtId="0" fontId="141" fillId="12" borderId="4" xfId="0" applyFont="1" applyFill="1" applyBorder="1" applyAlignment="1" applyProtection="1">
      <alignment horizontal="left" vertical="top" wrapText="1" readingOrder="1"/>
    </xf>
    <xf numFmtId="0" fontId="141" fillId="12" borderId="56" xfId="0" applyFont="1" applyFill="1" applyBorder="1" applyAlignment="1" applyProtection="1">
      <alignment horizontal="left" vertical="top" wrapText="1" readingOrder="1"/>
    </xf>
    <xf numFmtId="0" fontId="141" fillId="12" borderId="49" xfId="0" applyFont="1" applyFill="1" applyBorder="1" applyAlignment="1" applyProtection="1">
      <alignment horizontal="left" vertical="top" wrapText="1" readingOrder="1"/>
    </xf>
    <xf numFmtId="0" fontId="141" fillId="12" borderId="7" xfId="0" applyFont="1" applyFill="1" applyBorder="1" applyAlignment="1" applyProtection="1">
      <alignment horizontal="left" vertical="top" wrapText="1" readingOrder="1"/>
    </xf>
    <xf numFmtId="0" fontId="134" fillId="12" borderId="52" xfId="0" applyFont="1" applyFill="1" applyBorder="1" applyAlignment="1">
      <alignment horizontal="left" vertical="top" wrapText="1"/>
    </xf>
    <xf numFmtId="0" fontId="73" fillId="12" borderId="0" xfId="0" applyFont="1" applyFill="1" applyBorder="1" applyAlignment="1">
      <alignment horizontal="left" vertical="top" wrapText="1"/>
    </xf>
    <xf numFmtId="0" fontId="73" fillId="12" borderId="22" xfId="0" applyFont="1" applyFill="1" applyBorder="1" applyAlignment="1">
      <alignment horizontal="left" vertical="top" wrapText="1"/>
    </xf>
    <xf numFmtId="0" fontId="73" fillId="12" borderId="35" xfId="0" applyFont="1" applyFill="1" applyBorder="1" applyAlignment="1">
      <alignment horizontal="left" vertical="top" wrapText="1"/>
    </xf>
    <xf numFmtId="0" fontId="73" fillId="12" borderId="37" xfId="0" applyFont="1" applyFill="1" applyBorder="1" applyAlignment="1">
      <alignment horizontal="left" vertical="top" wrapText="1"/>
    </xf>
    <xf numFmtId="0" fontId="87" fillId="12" borderId="52" xfId="0" applyFont="1" applyFill="1" applyBorder="1" applyAlignment="1">
      <alignment horizontal="left" vertical="top" wrapText="1"/>
    </xf>
    <xf numFmtId="0" fontId="88" fillId="12" borderId="38" xfId="0" applyFont="1" applyFill="1" applyBorder="1" applyAlignment="1">
      <alignment horizontal="left" vertical="top" wrapText="1"/>
    </xf>
    <xf numFmtId="0" fontId="88" fillId="12" borderId="53" xfId="0" applyFont="1" applyFill="1" applyBorder="1" applyAlignment="1">
      <alignment horizontal="left" vertical="top" wrapText="1"/>
    </xf>
    <xf numFmtId="0" fontId="88" fillId="12" borderId="56" xfId="0" applyFont="1" applyFill="1" applyBorder="1" applyAlignment="1">
      <alignment horizontal="left" vertical="top" wrapText="1"/>
    </xf>
    <xf numFmtId="0" fontId="88" fillId="12" borderId="49" xfId="0" applyFont="1" applyFill="1" applyBorder="1" applyAlignment="1">
      <alignment horizontal="left" vertical="top" wrapText="1"/>
    </xf>
    <xf numFmtId="0" fontId="88" fillId="12" borderId="7" xfId="0" applyFont="1" applyFill="1" applyBorder="1" applyAlignment="1">
      <alignment horizontal="left" vertical="top" wrapText="1"/>
    </xf>
    <xf numFmtId="0" fontId="87" fillId="12" borderId="22" xfId="0" applyFont="1" applyFill="1" applyBorder="1" applyAlignment="1">
      <alignment horizontal="left" vertical="top" wrapText="1"/>
    </xf>
    <xf numFmtId="0" fontId="87" fillId="12" borderId="0" xfId="0" applyFont="1" applyFill="1" applyBorder="1" applyAlignment="1">
      <alignment horizontal="left" vertical="top" wrapText="1"/>
    </xf>
    <xf numFmtId="0" fontId="87" fillId="12" borderId="4" xfId="0" applyFont="1" applyFill="1" applyBorder="1" applyAlignment="1">
      <alignment horizontal="left" vertical="top" wrapText="1"/>
    </xf>
  </cellXfs>
  <cellStyles count="59">
    <cellStyle name="Денежный 2" xfId="1"/>
    <cellStyle name="Денежный 3" xfId="2"/>
    <cellStyle name="Обычный" xfId="0" builtinId="0"/>
    <cellStyle name="Обычный 10" xfId="15"/>
    <cellStyle name="Обычный 11" xfId="16"/>
    <cellStyle name="Обычный 12" xfId="17"/>
    <cellStyle name="Обычный 13" xfId="18"/>
    <cellStyle name="Обычный 14" xfId="20"/>
    <cellStyle name="Обычный 15" xfId="21"/>
    <cellStyle name="Обычный 16" xfId="22"/>
    <cellStyle name="Обычный 17" xfId="23"/>
    <cellStyle name="Обычный 18" xfId="24"/>
    <cellStyle name="Обычный 19" xfId="25"/>
    <cellStyle name="Обычный 2" xfId="3"/>
    <cellStyle name="Обычный 2 2" xfId="27"/>
    <cellStyle name="Обычный 20" xfId="26"/>
    <cellStyle name="Обычный 21" xfId="28"/>
    <cellStyle name="Обычный 22" xfId="29"/>
    <cellStyle name="Обычный 23" xfId="30"/>
    <cellStyle name="Обычный 24" xfId="31"/>
    <cellStyle name="Обычный 25" xfId="32"/>
    <cellStyle name="Обычный 26" xfId="33"/>
    <cellStyle name="Обычный 27" xfId="34"/>
    <cellStyle name="Обычный 28" xfId="35"/>
    <cellStyle name="Обычный 29" xfId="36"/>
    <cellStyle name="Обычный 3" xfId="4"/>
    <cellStyle name="Обычный 3 2" xfId="5"/>
    <cellStyle name="Обычный 30" xfId="37"/>
    <cellStyle name="Обычный 31" xfId="38"/>
    <cellStyle name="Обычный 32" xfId="39"/>
    <cellStyle name="Обычный 33" xfId="40"/>
    <cellStyle name="Обычный 34" xfId="41"/>
    <cellStyle name="Обычный 35" xfId="42"/>
    <cellStyle name="Обычный 36" xfId="43"/>
    <cellStyle name="Обычный 37" xfId="44"/>
    <cellStyle name="Обычный 38" xfId="45"/>
    <cellStyle name="Обычный 39" xfId="46"/>
    <cellStyle name="Обычный 4" xfId="6"/>
    <cellStyle name="Обычный 40" xfId="47"/>
    <cellStyle name="Обычный 41" xfId="48"/>
    <cellStyle name="Обычный 42" xfId="49"/>
    <cellStyle name="Обычный 43" xfId="50"/>
    <cellStyle name="Обычный 44" xfId="51"/>
    <cellStyle name="Обычный 45" xfId="52"/>
    <cellStyle name="Обычный 46" xfId="53"/>
    <cellStyle name="Обычный 47" xfId="54"/>
    <cellStyle name="Обычный 48" xfId="55"/>
    <cellStyle name="Обычный 49" xfId="56"/>
    <cellStyle name="Обычный 5" xfId="10"/>
    <cellStyle name="Обычный 50" xfId="57"/>
    <cellStyle name="Обычный 51" xfId="58"/>
    <cellStyle name="Обычный 6" xfId="11"/>
    <cellStyle name="Обычный 7" xfId="12"/>
    <cellStyle name="Обычный 8" xfId="13"/>
    <cellStyle name="Обычный 9" xfId="14"/>
    <cellStyle name="Обычный 9 2" xfId="19"/>
    <cellStyle name="Процентный" xfId="7" builtinId="5"/>
    <cellStyle name="Процентный 2" xfId="8"/>
    <cellStyle name="Процентный 3" xfId="9"/>
  </cellStyles>
  <dxfs count="0"/>
  <tableStyles count="0" defaultTableStyle="TableStyleMedium9" defaultPivotStyle="PivotStyleLight16"/>
  <colors>
    <mruColors>
      <color rgb="FFE7FFE7"/>
      <color rgb="FFFFFF66"/>
      <color rgb="FFFFCDFF"/>
      <color rgb="FFFF99FF"/>
      <color rgb="FFCCECFF"/>
      <color rgb="FFC0C0C0"/>
      <color rgb="FFFFFFCC"/>
      <color rgb="FFA9E9D4"/>
      <color rgb="FFFF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B7FF"/>
  </sheetPr>
  <dimension ref="A1:AZ173"/>
  <sheetViews>
    <sheetView tabSelected="1" defaultGridColor="0" topLeftCell="A45" colorId="18" zoomScale="70" zoomScaleNormal="70" zoomScaleSheetLayoutView="75" zoomScalePageLayoutView="400" workbookViewId="0">
      <selection activeCell="AQ24" sqref="AQ24"/>
    </sheetView>
  </sheetViews>
  <sheetFormatPr defaultRowHeight="12.75" x14ac:dyDescent="0.2"/>
  <cols>
    <col min="1" max="1" width="23.140625" style="1" customWidth="1"/>
    <col min="2" max="2" width="19.28515625" style="1" customWidth="1"/>
    <col min="3" max="3" width="14" style="1" customWidth="1"/>
    <col min="4" max="4" width="12.5703125" style="1" customWidth="1"/>
    <col min="5" max="5" width="15.28515625" style="1" customWidth="1"/>
    <col min="6" max="6" width="12.28515625" style="1" customWidth="1"/>
    <col min="7" max="7" width="13.7109375" style="1" customWidth="1"/>
    <col min="8" max="8" width="12" style="1" customWidth="1"/>
    <col min="9" max="9" width="13.7109375" style="1" customWidth="1"/>
    <col min="10" max="10" width="13.5703125" style="1" customWidth="1"/>
    <col min="11" max="11" width="10.85546875" style="1" customWidth="1"/>
    <col min="12" max="13" width="13.7109375" style="1" customWidth="1"/>
    <col min="14" max="14" width="11.85546875" style="1" customWidth="1"/>
    <col min="15" max="15" width="13.85546875" style="1" customWidth="1"/>
    <col min="16" max="16" width="11.140625" style="1" customWidth="1"/>
    <col min="17" max="17" width="9.85546875" style="1" customWidth="1"/>
    <col min="18" max="18" width="10.7109375" style="1" customWidth="1"/>
    <col min="19" max="19" width="12.5703125" style="1" customWidth="1"/>
    <col min="20" max="20" width="12.7109375" style="1" customWidth="1"/>
    <col min="21" max="21" width="17.28515625" style="1" customWidth="1"/>
    <col min="22" max="32" width="0" style="1" hidden="1" customWidth="1"/>
    <col min="33" max="33" width="9.42578125" style="1" hidden="1" customWidth="1"/>
    <col min="34" max="37" width="0" style="1" hidden="1" customWidth="1"/>
    <col min="38" max="38" width="9.42578125" style="1" hidden="1" customWidth="1"/>
    <col min="39" max="39" width="0" style="1" hidden="1" customWidth="1"/>
    <col min="40" max="40" width="9.42578125" style="1" hidden="1" customWidth="1"/>
    <col min="41" max="41" width="0.85546875" style="1" customWidth="1"/>
    <col min="42" max="16384" width="9.140625" style="1"/>
  </cols>
  <sheetData>
    <row r="1" spans="1:52" ht="0.75" customHeight="1" x14ac:dyDescent="0.2">
      <c r="A1" s="5">
        <v>6342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52" ht="64.5" customHeight="1" thickBot="1" x14ac:dyDescent="0.25">
      <c r="A2" s="385" t="s">
        <v>121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107"/>
      <c r="AQ2" s="108"/>
      <c r="AR2" s="108"/>
      <c r="AS2" s="108"/>
      <c r="AT2" s="108"/>
      <c r="AU2" s="108"/>
      <c r="AV2" s="108"/>
      <c r="AW2" s="108"/>
      <c r="AX2" s="108"/>
      <c r="AY2" s="108"/>
      <c r="AZ2" s="108"/>
    </row>
    <row r="3" spans="1:52" ht="20.25" customHeight="1" thickTop="1" thickBot="1" x14ac:dyDescent="0.25">
      <c r="A3" s="228" t="s">
        <v>14</v>
      </c>
      <c r="B3" s="101" t="s">
        <v>95</v>
      </c>
      <c r="C3" s="230" t="s">
        <v>110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2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107"/>
      <c r="AQ3" s="108"/>
      <c r="AR3" s="108"/>
      <c r="AS3" s="108"/>
      <c r="AT3" s="108"/>
      <c r="AU3" s="108"/>
      <c r="AV3" s="108"/>
      <c r="AW3" s="108"/>
      <c r="AX3" s="108"/>
      <c r="AY3" s="108"/>
      <c r="AZ3" s="108"/>
    </row>
    <row r="4" spans="1:52" ht="21" customHeight="1" thickBot="1" x14ac:dyDescent="0.4">
      <c r="A4" s="229"/>
      <c r="B4" s="102" t="s">
        <v>15</v>
      </c>
      <c r="C4" s="247" t="s">
        <v>111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9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107"/>
      <c r="AQ4" s="108"/>
      <c r="AR4" s="108"/>
      <c r="AS4" s="108"/>
      <c r="AT4" s="108"/>
      <c r="AU4" s="108"/>
      <c r="AV4" s="108"/>
      <c r="AW4" s="108"/>
      <c r="AX4" s="108"/>
      <c r="AY4" s="108"/>
      <c r="AZ4" s="108"/>
    </row>
    <row r="5" spans="1:52" ht="20.25" customHeight="1" thickBot="1" x14ac:dyDescent="0.4">
      <c r="A5" s="229"/>
      <c r="B5" s="103" t="s">
        <v>16</v>
      </c>
      <c r="C5" s="250" t="s">
        <v>113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2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107"/>
      <c r="AQ5" s="108"/>
      <c r="AR5" s="108"/>
      <c r="AS5" s="108"/>
      <c r="AT5" s="108"/>
      <c r="AU5" s="108"/>
      <c r="AV5" s="108"/>
      <c r="AW5" s="108"/>
      <c r="AX5" s="108"/>
      <c r="AY5" s="108"/>
      <c r="AZ5" s="108"/>
    </row>
    <row r="6" spans="1:52" ht="20.25" customHeight="1" thickBot="1" x14ac:dyDescent="0.25">
      <c r="A6" s="229"/>
      <c r="B6" s="104" t="s">
        <v>23</v>
      </c>
      <c r="C6" s="253" t="s">
        <v>112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>
        <v>30</v>
      </c>
      <c r="AP6" s="107"/>
      <c r="AQ6" s="108"/>
      <c r="AR6" s="108"/>
      <c r="AS6" s="108"/>
      <c r="AT6" s="108"/>
      <c r="AU6" s="108"/>
      <c r="AV6" s="108"/>
      <c r="AW6" s="108"/>
      <c r="AX6" s="108"/>
      <c r="AY6" s="108"/>
      <c r="AZ6" s="108"/>
    </row>
    <row r="7" spans="1:52" ht="24.75" customHeight="1" thickTop="1" thickBot="1" x14ac:dyDescent="0.45">
      <c r="A7" s="386" t="s">
        <v>12</v>
      </c>
      <c r="B7" s="100"/>
      <c r="C7" s="233" t="s">
        <v>1</v>
      </c>
      <c r="D7" s="260" t="s">
        <v>31</v>
      </c>
      <c r="E7" s="260" t="s">
        <v>83</v>
      </c>
      <c r="F7" s="313" t="s">
        <v>21</v>
      </c>
      <c r="G7" s="313"/>
      <c r="H7" s="235" t="s">
        <v>97</v>
      </c>
      <c r="I7" s="260" t="s">
        <v>29</v>
      </c>
      <c r="J7" s="260" t="s">
        <v>24</v>
      </c>
      <c r="K7" s="241" t="s">
        <v>5</v>
      </c>
      <c r="L7" s="241"/>
      <c r="M7" s="241"/>
      <c r="N7" s="241"/>
      <c r="O7" s="241" t="s">
        <v>4</v>
      </c>
      <c r="P7" s="241"/>
      <c r="Q7" s="241"/>
      <c r="R7" s="235" t="s">
        <v>42</v>
      </c>
      <c r="S7" s="237" t="s">
        <v>28</v>
      </c>
      <c r="T7" s="238"/>
      <c r="U7" s="256" t="s">
        <v>39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107"/>
      <c r="AQ7" s="108"/>
      <c r="AR7" s="108"/>
      <c r="AS7" s="108"/>
      <c r="AT7" s="108"/>
      <c r="AU7" s="108"/>
      <c r="AV7" s="108"/>
      <c r="AW7" s="108"/>
      <c r="AX7" s="108"/>
      <c r="AY7" s="108"/>
      <c r="AZ7" s="108"/>
    </row>
    <row r="8" spans="1:52" ht="22.5" customHeight="1" thickBot="1" x14ac:dyDescent="0.45">
      <c r="A8" s="387"/>
      <c r="B8" s="99" t="s">
        <v>50</v>
      </c>
      <c r="C8" s="234"/>
      <c r="D8" s="261"/>
      <c r="E8" s="261"/>
      <c r="F8" s="11" t="s">
        <v>20</v>
      </c>
      <c r="G8" s="12" t="s">
        <v>19</v>
      </c>
      <c r="H8" s="261"/>
      <c r="I8" s="261"/>
      <c r="J8" s="261"/>
      <c r="K8" s="71" t="s">
        <v>38</v>
      </c>
      <c r="L8" s="13" t="s">
        <v>10</v>
      </c>
      <c r="M8" s="13" t="s">
        <v>9</v>
      </c>
      <c r="N8" s="71" t="s">
        <v>3</v>
      </c>
      <c r="O8" s="71" t="s">
        <v>6</v>
      </c>
      <c r="P8" s="71" t="s">
        <v>0</v>
      </c>
      <c r="Q8" s="71" t="s">
        <v>7</v>
      </c>
      <c r="R8" s="236"/>
      <c r="S8" s="71" t="s">
        <v>1</v>
      </c>
      <c r="T8" s="14" t="s">
        <v>2</v>
      </c>
      <c r="U8" s="257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107"/>
      <c r="AQ8" s="108"/>
      <c r="AR8" s="108"/>
      <c r="AS8" s="108"/>
      <c r="AT8" s="108"/>
      <c r="AU8" s="108"/>
      <c r="AV8" s="108"/>
      <c r="AW8" s="108"/>
      <c r="AX8" s="108"/>
      <c r="AY8" s="108"/>
      <c r="AZ8" s="108"/>
    </row>
    <row r="9" spans="1:52" ht="20.25" customHeight="1" thickTop="1" x14ac:dyDescent="0.2">
      <c r="A9" s="262" t="s">
        <v>17</v>
      </c>
      <c r="B9" s="31" t="s">
        <v>100</v>
      </c>
      <c r="C9" s="15">
        <v>5470</v>
      </c>
      <c r="D9" s="16" t="e">
        <f>#REF!+#REF!</f>
        <v>#REF!</v>
      </c>
      <c r="E9" s="17" t="e">
        <f>#REF!</f>
        <v>#REF!</v>
      </c>
      <c r="F9" s="16" t="e">
        <f>E9-J9-H9</f>
        <v>#REF!</v>
      </c>
      <c r="G9" s="16" t="e">
        <f>#REF!</f>
        <v>#REF!</v>
      </c>
      <c r="H9" s="18" t="e">
        <f>#REF!+#REF!</f>
        <v>#REF!</v>
      </c>
      <c r="I9" s="19" t="e">
        <f>(H9)/(H9+J9)*100</f>
        <v>#REF!</v>
      </c>
      <c r="J9" s="20" t="e">
        <f>#REF!</f>
        <v>#REF!</v>
      </c>
      <c r="K9" s="15" t="e">
        <f>#REF!+#REF!</f>
        <v>#REF!</v>
      </c>
      <c r="L9" s="16" t="e">
        <f>SUM(#REF!)</f>
        <v>#REF!</v>
      </c>
      <c r="M9" s="21" t="e">
        <f>#REF!+#REF!</f>
        <v>#REF!</v>
      </c>
      <c r="N9" s="22" t="e">
        <f>SUM(#REF!+#REF!)</f>
        <v>#REF!</v>
      </c>
      <c r="O9" s="23" t="e">
        <f>#REF!+#REF!</f>
        <v>#REF!</v>
      </c>
      <c r="P9" s="16" t="e">
        <f>SUM(#REF!+#REF!)</f>
        <v>#REF!</v>
      </c>
      <c r="Q9" s="16" t="e">
        <f>SUM(#REF!+#REF!)</f>
        <v>#REF!</v>
      </c>
      <c r="R9" s="19" t="e">
        <f>(P9+Q9)/(O9+N9+P9+Q9)*100</f>
        <v>#REF!</v>
      </c>
      <c r="S9" s="194">
        <v>5.2</v>
      </c>
      <c r="T9" s="193" t="e">
        <f>SUM(I9+R9)</f>
        <v>#REF!</v>
      </c>
      <c r="U9" s="258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107"/>
      <c r="AQ9" s="108"/>
      <c r="AR9" s="108"/>
      <c r="AS9" s="108"/>
      <c r="AT9" s="108"/>
      <c r="AU9" s="108"/>
      <c r="AV9" s="108"/>
      <c r="AW9" s="108"/>
      <c r="AX9" s="108"/>
      <c r="AY9" s="108"/>
      <c r="AZ9" s="108"/>
    </row>
    <row r="10" spans="1:52" ht="20.25" customHeight="1" thickBot="1" x14ac:dyDescent="0.25">
      <c r="A10" s="263"/>
      <c r="B10" s="32" t="s">
        <v>101</v>
      </c>
      <c r="C10" s="74">
        <v>0</v>
      </c>
      <c r="D10" s="77" t="e">
        <f>#REF!+#REF!</f>
        <v>#REF!</v>
      </c>
      <c r="E10" s="24" t="e">
        <f>#REF!</f>
        <v>#REF!</v>
      </c>
      <c r="F10" s="77">
        <v>0</v>
      </c>
      <c r="G10" s="77" t="e">
        <f>#REF!</f>
        <v>#REF!</v>
      </c>
      <c r="H10" s="25" t="e">
        <f>#REF!+#REF!</f>
        <v>#REF!</v>
      </c>
      <c r="I10" s="76" t="e">
        <f>(H10)/(H10+J10)*100</f>
        <v>#REF!</v>
      </c>
      <c r="J10" s="26" t="e">
        <f>#REF!</f>
        <v>#REF!</v>
      </c>
      <c r="K10" s="74" t="e">
        <f>#REF!+#REF!</f>
        <v>#REF!</v>
      </c>
      <c r="L10" s="77" t="e">
        <f>SUM(#REF!)</f>
        <v>#REF!</v>
      </c>
      <c r="M10" s="27" t="e">
        <f>#REF!+#REF!</f>
        <v>#REF!</v>
      </c>
      <c r="N10" s="28" t="e">
        <f>SUM(#REF!+#REF!)</f>
        <v>#REF!</v>
      </c>
      <c r="O10" s="28" t="e">
        <f>#REF!+#REF!</f>
        <v>#REF!</v>
      </c>
      <c r="P10" s="77" t="e">
        <f>SUM(#REF!+#REF!)</f>
        <v>#REF!</v>
      </c>
      <c r="Q10" s="77" t="e">
        <f>SUM(#REF!+#REF!)</f>
        <v>#REF!</v>
      </c>
      <c r="R10" s="76" t="e">
        <f>(P10+Q10)/(O10+N10+P10+Q10)*100</f>
        <v>#REF!</v>
      </c>
      <c r="S10" s="29">
        <v>0</v>
      </c>
      <c r="T10" s="30" t="e">
        <f>I10+R10</f>
        <v>#REF!</v>
      </c>
      <c r="U10" s="259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107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</row>
    <row r="11" spans="1:52" s="9" customFormat="1" ht="36.75" customHeight="1" x14ac:dyDescent="0.2">
      <c r="A11" s="514" t="s">
        <v>115</v>
      </c>
      <c r="B11" s="515"/>
      <c r="C11" s="515"/>
      <c r="D11" s="515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6"/>
      <c r="T11" s="68" t="e">
        <f>#REF!/(#REF!+#REF!)*100+(#REF!+#REF!)/(#REF!+#REF!+#REF!+#REF!)*100</f>
        <v>#REF!</v>
      </c>
      <c r="U11" s="244">
        <v>4758</v>
      </c>
      <c r="V11" s="8"/>
      <c r="W11" s="8"/>
      <c r="X11" s="8"/>
      <c r="Y11" s="8"/>
      <c r="Z11" s="8" t="s">
        <v>48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109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</row>
    <row r="12" spans="1:52" ht="30" customHeight="1" x14ac:dyDescent="0.2">
      <c r="A12" s="517"/>
      <c r="B12" s="518"/>
      <c r="C12" s="518"/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9"/>
      <c r="T12" s="68" t="e">
        <f>#REF!/(#REF!+#REF!)*100+(#REF!+#REF!)/(#REF!+#REF!+#REF!+#REF!)*100</f>
        <v>#REF!</v>
      </c>
      <c r="U12" s="24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107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</row>
    <row r="13" spans="1:52" s="2" customFormat="1" ht="24" customHeight="1" thickBot="1" x14ac:dyDescent="0.25">
      <c r="A13" s="520"/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2"/>
      <c r="T13" s="33" t="e">
        <f>#REF!/(#REF!+#REF!)*100+(#REF!+#REF!)/(#REF!+#REF!+#REF!+#REF!)*100</f>
        <v>#REF!</v>
      </c>
      <c r="U13" s="24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111"/>
      <c r="AQ13" s="112"/>
      <c r="AR13" s="108"/>
      <c r="AS13" s="108"/>
      <c r="AT13" s="108"/>
      <c r="AU13" s="108"/>
      <c r="AV13" s="112"/>
      <c r="AW13" s="112"/>
      <c r="AX13" s="112"/>
      <c r="AY13" s="112"/>
      <c r="AZ13" s="112"/>
    </row>
    <row r="14" spans="1:52" ht="10.5" customHeight="1" thickBot="1" x14ac:dyDescent="0.25">
      <c r="A14" s="264" t="s">
        <v>47</v>
      </c>
      <c r="B14" s="289" t="s">
        <v>11</v>
      </c>
      <c r="C14" s="266">
        <v>5520</v>
      </c>
      <c r="D14" s="311" t="e">
        <f>#REF!+#REF!</f>
        <v>#REF!</v>
      </c>
      <c r="E14" s="268" t="s">
        <v>22</v>
      </c>
      <c r="F14" s="309" t="s">
        <v>22</v>
      </c>
      <c r="G14" s="309" t="s">
        <v>22</v>
      </c>
      <c r="H14" s="242" t="e">
        <f>#REF!+#REF!</f>
        <v>#REF!</v>
      </c>
      <c r="I14" s="307" t="e">
        <f>IF(D14=A227,0,H14/D14*100)</f>
        <v>#REF!</v>
      </c>
      <c r="J14" s="322" t="e">
        <f>SUM(#REF!)</f>
        <v>#REF!</v>
      </c>
      <c r="K14" s="266" t="e">
        <f>SUM(#REF!+#REF!)</f>
        <v>#REF!</v>
      </c>
      <c r="L14" s="242" t="e">
        <f>SUM(#REF!)</f>
        <v>#REF!</v>
      </c>
      <c r="M14" s="328" t="e">
        <f>#REF!+#REF!</f>
        <v>#REF!</v>
      </c>
      <c r="N14" s="326" t="e">
        <f>SUM(#REF!+#REF!)</f>
        <v>#REF!</v>
      </c>
      <c r="O14" s="324" t="e">
        <f>SUM(#REF!+#REF!)</f>
        <v>#REF!</v>
      </c>
      <c r="P14" s="242" t="e">
        <f>SUM(#REF!+#REF!)</f>
        <v>#REF!</v>
      </c>
      <c r="Q14" s="242" t="e">
        <f>SUM(#REF!+#REF!)</f>
        <v>#REF!</v>
      </c>
      <c r="R14" s="307" t="e">
        <f>(P14+Q14)/(O14+N14+P14+Q14)*100</f>
        <v>#REF!</v>
      </c>
      <c r="S14" s="239">
        <v>5.9</v>
      </c>
      <c r="T14" s="270" t="e">
        <f>SUM(I14+R14)</f>
        <v>#REF!</v>
      </c>
      <c r="U14" s="272">
        <v>5205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107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</row>
    <row r="15" spans="1:52" ht="15.75" customHeight="1" thickTop="1" thickBot="1" x14ac:dyDescent="0.25">
      <c r="A15" s="265"/>
      <c r="B15" s="321"/>
      <c r="C15" s="267"/>
      <c r="D15" s="312"/>
      <c r="E15" s="269"/>
      <c r="F15" s="310"/>
      <c r="G15" s="310"/>
      <c r="H15" s="243"/>
      <c r="I15" s="308"/>
      <c r="J15" s="323"/>
      <c r="K15" s="316"/>
      <c r="L15" s="284"/>
      <c r="M15" s="329"/>
      <c r="N15" s="327"/>
      <c r="O15" s="325"/>
      <c r="P15" s="243"/>
      <c r="Q15" s="243"/>
      <c r="R15" s="308"/>
      <c r="S15" s="240"/>
      <c r="T15" s="271"/>
      <c r="U15" s="273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107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</row>
    <row r="16" spans="1:52" ht="37.5" customHeight="1" x14ac:dyDescent="0.2">
      <c r="A16" s="523" t="s">
        <v>116</v>
      </c>
      <c r="B16" s="524"/>
      <c r="C16" s="524"/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5"/>
      <c r="T16" s="33" t="e">
        <f>SUM((#REF!/(#REF!+#REF!)*100)+(#REF!+#REF!)/(#REF!+#REF!+#REF!+#REF!)*100)</f>
        <v>#REF!</v>
      </c>
      <c r="U16" s="273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107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</row>
    <row r="17" spans="1:52" ht="33" customHeight="1" thickBot="1" x14ac:dyDescent="0.25">
      <c r="A17" s="526"/>
      <c r="B17" s="527"/>
      <c r="C17" s="527"/>
      <c r="D17" s="527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  <c r="S17" s="528"/>
      <c r="T17" s="150" t="e">
        <f>SUM((#REF!/(#REF!+#REF!)*100)+(#REF!+#REF!)/(#REF!+#REF!+#REF!+#REF!)*100)</f>
        <v>#REF!</v>
      </c>
      <c r="U17" s="273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107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</row>
    <row r="18" spans="1:52" ht="20.25" customHeight="1" x14ac:dyDescent="0.2">
      <c r="A18" s="305" t="s">
        <v>91</v>
      </c>
      <c r="B18" s="35" t="s">
        <v>49</v>
      </c>
      <c r="C18" s="36">
        <v>0</v>
      </c>
      <c r="D18" s="72" t="e">
        <f>#REF!+#REF!</f>
        <v>#REF!</v>
      </c>
      <c r="E18" s="37" t="e">
        <f>#REF!</f>
        <v>#REF!</v>
      </c>
      <c r="F18" s="38" t="e">
        <f>E18-J18-H18</f>
        <v>#REF!</v>
      </c>
      <c r="G18" s="72" t="e">
        <f>#REF!</f>
        <v>#REF!</v>
      </c>
      <c r="H18" s="72" t="e">
        <f>#REF!+#REF!</f>
        <v>#REF!</v>
      </c>
      <c r="I18" s="75" t="e">
        <f>H18/(J18+H18)*100</f>
        <v>#REF!</v>
      </c>
      <c r="J18" s="39" t="e">
        <f>#REF!</f>
        <v>#REF!</v>
      </c>
      <c r="K18" s="73" t="e">
        <f>#REF!+#REF!</f>
        <v>#REF!</v>
      </c>
      <c r="L18" s="72" t="e">
        <f>#REF!</f>
        <v>#REF!</v>
      </c>
      <c r="M18" s="40" t="e">
        <f>#REF!+#REF!</f>
        <v>#REF!</v>
      </c>
      <c r="N18" s="41" t="e">
        <f>#REF!+#REF!</f>
        <v>#REF!</v>
      </c>
      <c r="O18" s="41" t="e">
        <f>#REF!+#REF!</f>
        <v>#REF!</v>
      </c>
      <c r="P18" s="72" t="e">
        <f>#REF!+#REF!</f>
        <v>#REF!</v>
      </c>
      <c r="Q18" s="72" t="e">
        <f>#REF!+#REF!</f>
        <v>#REF!</v>
      </c>
      <c r="R18" s="75" t="e">
        <f>(P18+Q18)/(O18+N18+P18+Q18)*100</f>
        <v>#REF!</v>
      </c>
      <c r="S18" s="42">
        <v>0</v>
      </c>
      <c r="T18" s="181" t="e">
        <f>I18+R18</f>
        <v>#REF!</v>
      </c>
      <c r="U18" s="274">
        <v>0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107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</row>
    <row r="19" spans="1:52" ht="18" customHeight="1" thickBot="1" x14ac:dyDescent="0.25">
      <c r="A19" s="306"/>
      <c r="B19" s="43" t="s">
        <v>92</v>
      </c>
      <c r="C19" s="44">
        <v>0</v>
      </c>
      <c r="D19" s="77" t="e">
        <f>#REF!+#REF!</f>
        <v>#REF!</v>
      </c>
      <c r="E19" s="24" t="e">
        <f>SUM(#REF!)</f>
        <v>#REF!</v>
      </c>
      <c r="F19" s="77" t="e">
        <f>E19-J19-H19</f>
        <v>#REF!</v>
      </c>
      <c r="G19" s="77" t="e">
        <f>SUM(#REF!)</f>
        <v>#REF!</v>
      </c>
      <c r="H19" s="77" t="e">
        <f>#REF!+#REF!</f>
        <v>#REF!</v>
      </c>
      <c r="I19" s="76" t="e">
        <f>H19/(H19+J19)*100</f>
        <v>#REF!</v>
      </c>
      <c r="J19" s="24" t="e">
        <f>SUM(#REF!)</f>
        <v>#REF!</v>
      </c>
      <c r="K19" s="74" t="e">
        <f>SUM(#REF!+#REF!)</f>
        <v>#REF!</v>
      </c>
      <c r="L19" s="77" t="e">
        <f>SUM(#REF!)</f>
        <v>#REF!</v>
      </c>
      <c r="M19" s="77" t="e">
        <f>#REF!+#REF!</f>
        <v>#REF!</v>
      </c>
      <c r="N19" s="45" t="e">
        <f>SUM(#REF!+#REF!)</f>
        <v>#REF!</v>
      </c>
      <c r="O19" s="45" t="e">
        <f>SUM(#REF!+#REF!)</f>
        <v>#REF!</v>
      </c>
      <c r="P19" s="77" t="e">
        <f>SUM(#REF!+#REF!)</f>
        <v>#REF!</v>
      </c>
      <c r="Q19" s="77" t="e">
        <f>SUM(#REF!+#REF!)</f>
        <v>#REF!</v>
      </c>
      <c r="R19" s="76" t="e">
        <f>(P19+Q19)/(O19+N19+P19+Q19)*100</f>
        <v>#REF!</v>
      </c>
      <c r="S19" s="29">
        <v>0</v>
      </c>
      <c r="T19" s="30" t="e">
        <f>I19+R19</f>
        <v>#REF!</v>
      </c>
      <c r="U19" s="273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107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</row>
    <row r="20" spans="1:52" ht="13.5" customHeight="1" x14ac:dyDescent="0.2">
      <c r="A20" s="529" t="s">
        <v>96</v>
      </c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1"/>
      <c r="T20" s="68" t="e">
        <f>#REF!/(#REF!+#REF!)*100+(#REF!+#REF!)/(#REF!+#REF!+#REF!+#REF!)*100</f>
        <v>#REF!</v>
      </c>
      <c r="U20" s="273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107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</row>
    <row r="21" spans="1:52" ht="12" customHeight="1" thickBot="1" x14ac:dyDescent="0.25">
      <c r="A21" s="532"/>
      <c r="B21" s="533"/>
      <c r="C21" s="533"/>
      <c r="D21" s="533"/>
      <c r="E21" s="533"/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4"/>
      <c r="T21" s="68" t="e">
        <f>#REF!/(#REF!+#REF!)*100+(#REF!+#REF!)/(#REF!+#REF!+#REF!+#REF!)*100</f>
        <v>#REF!</v>
      </c>
      <c r="U21" s="273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107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</row>
    <row r="22" spans="1:52" ht="16.5" hidden="1" customHeight="1" thickBot="1" x14ac:dyDescent="0.25">
      <c r="A22" s="535"/>
      <c r="B22" s="536"/>
      <c r="C22" s="536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7"/>
      <c r="T22" s="69" t="e">
        <f>#REF!/(#REF!+#REF!)*100+(#REF!+#REF!)/(#REF!+#REF!+#REF!+#REF!)*100</f>
        <v>#REF!</v>
      </c>
      <c r="U22" s="27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107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</row>
    <row r="23" spans="1:52" ht="21" customHeight="1" x14ac:dyDescent="0.2">
      <c r="A23" s="305" t="s">
        <v>94</v>
      </c>
      <c r="B23" s="35" t="s">
        <v>99</v>
      </c>
      <c r="C23" s="192">
        <v>5600</v>
      </c>
      <c r="D23" s="46" t="e">
        <f>SUM(#REF!+#REF!)</f>
        <v>#REF!</v>
      </c>
      <c r="E23" s="37" t="e">
        <f>#REF!</f>
        <v>#REF!</v>
      </c>
      <c r="F23" s="72" t="e">
        <f>E23-J23-H23</f>
        <v>#REF!</v>
      </c>
      <c r="G23" s="38" t="e">
        <f>#REF!</f>
        <v>#REF!</v>
      </c>
      <c r="H23" s="72" t="e">
        <f>#REF!+#REF!</f>
        <v>#REF!</v>
      </c>
      <c r="I23" s="75" t="e">
        <f>H23/(H23+J23)*100</f>
        <v>#REF!</v>
      </c>
      <c r="J23" s="37" t="e">
        <f>#REF!</f>
        <v>#REF!</v>
      </c>
      <c r="K23" s="73" t="e">
        <f>#REF!+#REF!</f>
        <v>#REF!</v>
      </c>
      <c r="L23" s="72" t="e">
        <f>#REF!</f>
        <v>#REF!</v>
      </c>
      <c r="M23" s="72" t="e">
        <f>#REF!+#REF!</f>
        <v>#REF!</v>
      </c>
      <c r="N23" s="41" t="e">
        <f>#REF!+#REF!</f>
        <v>#REF!</v>
      </c>
      <c r="O23" s="47" t="e">
        <f>#REF!+#REF!</f>
        <v>#REF!</v>
      </c>
      <c r="P23" s="72" t="e">
        <f>#REF!+#REF!</f>
        <v>#REF!</v>
      </c>
      <c r="Q23" s="72" t="e">
        <f>#REF!+#REF!</f>
        <v>#REF!</v>
      </c>
      <c r="R23" s="75" t="e">
        <f>((P23+Q23)/(P23+O23+N23+Q23))*100</f>
        <v>#REF!</v>
      </c>
      <c r="S23" s="42">
        <v>9.5</v>
      </c>
      <c r="T23" s="181" t="e">
        <f>I23+R23</f>
        <v>#REF!</v>
      </c>
      <c r="U23" s="274">
        <v>5873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107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</row>
    <row r="24" spans="1:52" ht="23.25" customHeight="1" thickBot="1" x14ac:dyDescent="0.25">
      <c r="A24" s="306"/>
      <c r="B24" s="32" t="s">
        <v>100</v>
      </c>
      <c r="C24" s="48">
        <v>0</v>
      </c>
      <c r="D24" s="49" t="e">
        <f>#REF!+#REF!</f>
        <v>#REF!</v>
      </c>
      <c r="E24" s="24" t="e">
        <f>#REF!</f>
        <v>#REF!</v>
      </c>
      <c r="F24" s="77" t="e">
        <f>E24-J24-H24</f>
        <v>#REF!</v>
      </c>
      <c r="G24" s="50" t="e">
        <f>#REF!</f>
        <v>#REF!</v>
      </c>
      <c r="H24" s="77" t="e">
        <f>#REF!+#REF!</f>
        <v>#REF!</v>
      </c>
      <c r="I24" s="76" t="e">
        <f>H24/(H24+J24)*100</f>
        <v>#REF!</v>
      </c>
      <c r="J24" s="24" t="e">
        <f>#REF!</f>
        <v>#REF!</v>
      </c>
      <c r="K24" s="74" t="e">
        <f>#REF!+#REF!</f>
        <v>#REF!</v>
      </c>
      <c r="L24" s="77" t="e">
        <f>#REF!</f>
        <v>#REF!</v>
      </c>
      <c r="M24" s="51" t="e">
        <f>#REF!+#REF!</f>
        <v>#REF!</v>
      </c>
      <c r="N24" s="45" t="e">
        <f>#REF!+#REF!</f>
        <v>#REF!</v>
      </c>
      <c r="O24" s="52" t="e">
        <f>#REF!+#REF!</f>
        <v>#REF!</v>
      </c>
      <c r="P24" s="77" t="e">
        <f>#REF!+#REF!</f>
        <v>#REF!</v>
      </c>
      <c r="Q24" s="77" t="e">
        <f>#REF!+#REF!</f>
        <v>#REF!</v>
      </c>
      <c r="R24" s="76" t="e">
        <f>((P24+Q24)/(P24+O24+N24+Q24))*100</f>
        <v>#REF!</v>
      </c>
      <c r="S24" s="29">
        <v>0</v>
      </c>
      <c r="T24" s="30" t="e">
        <f>I24+R24</f>
        <v>#REF!</v>
      </c>
      <c r="U24" s="273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107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</row>
    <row r="25" spans="1:52" ht="41.25" customHeight="1" x14ac:dyDescent="0.2">
      <c r="A25" s="538" t="s">
        <v>117</v>
      </c>
      <c r="B25" s="539"/>
      <c r="C25" s="539"/>
      <c r="D25" s="539"/>
      <c r="E25" s="539"/>
      <c r="F25" s="539"/>
      <c r="G25" s="539"/>
      <c r="H25" s="539"/>
      <c r="I25" s="539"/>
      <c r="J25" s="539"/>
      <c r="K25" s="539"/>
      <c r="L25" s="539"/>
      <c r="M25" s="539"/>
      <c r="N25" s="539"/>
      <c r="O25" s="539"/>
      <c r="P25" s="539"/>
      <c r="Q25" s="539"/>
      <c r="R25" s="539"/>
      <c r="S25" s="539"/>
      <c r="T25" s="53" t="e">
        <f>((#REF!/(#REF!+#REF!)*100)+(#REF!+#REF!)/(#REF!+#REF!+#REF!+#REF!)*100)</f>
        <v>#REF!</v>
      </c>
      <c r="U25" s="282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107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</row>
    <row r="26" spans="1:52" ht="36.75" customHeight="1" x14ac:dyDescent="0.2">
      <c r="A26" s="540"/>
      <c r="B26" s="539"/>
      <c r="C26" s="539"/>
      <c r="D26" s="539"/>
      <c r="E26" s="539"/>
      <c r="F26" s="539"/>
      <c r="G26" s="539"/>
      <c r="H26" s="539"/>
      <c r="I26" s="539"/>
      <c r="J26" s="539"/>
      <c r="K26" s="539"/>
      <c r="L26" s="539"/>
      <c r="M26" s="539"/>
      <c r="N26" s="539"/>
      <c r="O26" s="539"/>
      <c r="P26" s="539"/>
      <c r="Q26" s="539"/>
      <c r="R26" s="539"/>
      <c r="S26" s="539"/>
      <c r="T26" s="54" t="e">
        <f>((#REF!/(#REF!+#REF!)*100)+(#REF!+#REF!)/(#REF!+#REF!+#REF!+#REF!)*100)</f>
        <v>#REF!</v>
      </c>
      <c r="U26" s="282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107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</row>
    <row r="27" spans="1:52" ht="37.5" customHeight="1" thickBot="1" x14ac:dyDescent="0.25">
      <c r="A27" s="541"/>
      <c r="B27" s="542"/>
      <c r="C27" s="542"/>
      <c r="D27" s="542"/>
      <c r="E27" s="542"/>
      <c r="F27" s="542"/>
      <c r="G27" s="542"/>
      <c r="H27" s="542"/>
      <c r="I27" s="542"/>
      <c r="J27" s="542"/>
      <c r="K27" s="542"/>
      <c r="L27" s="542"/>
      <c r="M27" s="542"/>
      <c r="N27" s="542"/>
      <c r="O27" s="542"/>
      <c r="P27" s="542"/>
      <c r="Q27" s="542"/>
      <c r="R27" s="542"/>
      <c r="S27" s="542"/>
      <c r="T27" s="55" t="e">
        <f>((#REF!/(#REF!+#REF!)*100)+(#REF!+#REF!)/(#REF!+#REF!+#REF!+#REF!)*100)</f>
        <v>#REF!</v>
      </c>
      <c r="U27" s="283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107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</row>
    <row r="28" spans="1:52" ht="24" customHeight="1" thickTop="1" thickBot="1" x14ac:dyDescent="0.45">
      <c r="A28" s="214" t="s">
        <v>13</v>
      </c>
      <c r="B28" s="215"/>
      <c r="C28" s="331" t="s">
        <v>1</v>
      </c>
      <c r="D28" s="314" t="s">
        <v>26</v>
      </c>
      <c r="E28" s="356" t="s">
        <v>43</v>
      </c>
      <c r="F28" s="357"/>
      <c r="G28" s="317" t="e">
        <f>#REF!</f>
        <v>#REF!</v>
      </c>
      <c r="H28" s="222" t="s">
        <v>41</v>
      </c>
      <c r="I28" s="314" t="s">
        <v>29</v>
      </c>
      <c r="J28" s="314" t="s">
        <v>24</v>
      </c>
      <c r="K28" s="226" t="s">
        <v>5</v>
      </c>
      <c r="L28" s="227"/>
      <c r="M28" s="227"/>
      <c r="N28" s="227"/>
      <c r="O28" s="226" t="s">
        <v>4</v>
      </c>
      <c r="P28" s="227"/>
      <c r="Q28" s="227"/>
      <c r="R28" s="224" t="s">
        <v>33</v>
      </c>
      <c r="S28" s="218" t="s">
        <v>28</v>
      </c>
      <c r="T28" s="219"/>
      <c r="U28" s="279" t="s">
        <v>35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107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</row>
    <row r="29" spans="1:52" ht="21.75" customHeight="1" thickTop="1" thickBot="1" x14ac:dyDescent="0.25">
      <c r="A29" s="216"/>
      <c r="B29" s="217"/>
      <c r="C29" s="332"/>
      <c r="D29" s="315"/>
      <c r="E29" s="358"/>
      <c r="F29" s="359"/>
      <c r="G29" s="318"/>
      <c r="H29" s="223"/>
      <c r="I29" s="319"/>
      <c r="J29" s="315"/>
      <c r="K29" s="56" t="s">
        <v>8</v>
      </c>
      <c r="L29" s="57" t="s">
        <v>10</v>
      </c>
      <c r="M29" s="57" t="s">
        <v>9</v>
      </c>
      <c r="N29" s="58" t="s">
        <v>3</v>
      </c>
      <c r="O29" s="70" t="s">
        <v>6</v>
      </c>
      <c r="P29" s="70" t="s">
        <v>0</v>
      </c>
      <c r="Q29" s="58" t="s">
        <v>7</v>
      </c>
      <c r="R29" s="225"/>
      <c r="S29" s="59" t="s">
        <v>1</v>
      </c>
      <c r="T29" s="149" t="s">
        <v>2</v>
      </c>
      <c r="U29" s="279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107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</row>
    <row r="30" spans="1:52" ht="12.75" customHeight="1" thickBot="1" x14ac:dyDescent="0.25">
      <c r="A30" s="398" t="s">
        <v>18</v>
      </c>
      <c r="B30" s="289" t="s">
        <v>11</v>
      </c>
      <c r="C30" s="299">
        <v>4500</v>
      </c>
      <c r="D30" s="285" t="e">
        <f>SUM(#REF!+#REF!)</f>
        <v>#REF!</v>
      </c>
      <c r="E30" s="337" t="s">
        <v>22</v>
      </c>
      <c r="F30" s="300" t="s">
        <v>22</v>
      </c>
      <c r="G30" s="301"/>
      <c r="H30" s="285" t="e">
        <f>SUM(#REF!+#REF!)</f>
        <v>#REF!</v>
      </c>
      <c r="I30" s="303" t="e">
        <f>IF(D30=0,0,H30/D30*100)</f>
        <v>#REF!</v>
      </c>
      <c r="J30" s="304" t="e">
        <f>SUM(#REF!)</f>
        <v>#REF!</v>
      </c>
      <c r="K30" s="299" t="e">
        <f>SUM(#REF!+#REF!)</f>
        <v>#REF!</v>
      </c>
      <c r="L30" s="285" t="e">
        <f>SUM(#REF!)</f>
        <v>#REF!</v>
      </c>
      <c r="M30" s="403" t="e">
        <f>SUM(#REF!+#REF!)</f>
        <v>#REF!</v>
      </c>
      <c r="N30" s="220" t="e">
        <f>SUM(#REF!+#REF!)</f>
        <v>#REF!</v>
      </c>
      <c r="O30" s="220" t="e">
        <f>SUM(#REF!+#REF!)</f>
        <v>#REF!</v>
      </c>
      <c r="P30" s="285" t="e">
        <f>SUM(#REF!+#REF!)</f>
        <v>#REF!</v>
      </c>
      <c r="Q30" s="285" t="e">
        <f>SUM(#REF!+#REF!)</f>
        <v>#REF!</v>
      </c>
      <c r="R30" s="303" t="e">
        <f>(P30+Q30)/(O30+N30+P30+Q30)*100</f>
        <v>#REF!</v>
      </c>
      <c r="S30" s="400">
        <v>3.8</v>
      </c>
      <c r="T30" s="302" t="e">
        <f>SUM(I30+R30)</f>
        <v>#REF!</v>
      </c>
      <c r="U30" s="280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107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</row>
    <row r="31" spans="1:52" ht="12.75" customHeight="1" thickBot="1" x14ac:dyDescent="0.25">
      <c r="A31" s="399"/>
      <c r="B31" s="290"/>
      <c r="C31" s="299"/>
      <c r="D31" s="285"/>
      <c r="E31" s="338"/>
      <c r="F31" s="301"/>
      <c r="G31" s="301"/>
      <c r="H31" s="285"/>
      <c r="I31" s="303"/>
      <c r="J31" s="304"/>
      <c r="K31" s="402"/>
      <c r="L31" s="401"/>
      <c r="M31" s="403"/>
      <c r="N31" s="221"/>
      <c r="O31" s="220"/>
      <c r="P31" s="285"/>
      <c r="Q31" s="285"/>
      <c r="R31" s="303"/>
      <c r="S31" s="400"/>
      <c r="T31" s="296"/>
      <c r="U31" s="281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107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</row>
    <row r="32" spans="1:52" ht="30.75" customHeight="1" x14ac:dyDescent="0.2">
      <c r="A32" s="543" t="s">
        <v>118</v>
      </c>
      <c r="B32" s="544"/>
      <c r="C32" s="544"/>
      <c r="D32" s="544"/>
      <c r="E32" s="544"/>
      <c r="F32" s="544"/>
      <c r="G32" s="544"/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5"/>
      <c r="T32" s="33" t="e">
        <f>SUM((#REF!/#REF!*100)+(#REF!+#REF!)/(#REF!+#REF!+#REF!+#REF!)*100)</f>
        <v>#REF!</v>
      </c>
      <c r="U32" s="272">
        <v>2691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107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</row>
    <row r="33" spans="1:52" ht="24.75" customHeight="1" thickBot="1" x14ac:dyDescent="0.25">
      <c r="A33" s="546"/>
      <c r="B33" s="547"/>
      <c r="C33" s="547"/>
      <c r="D33" s="547"/>
      <c r="E33" s="547"/>
      <c r="F33" s="547"/>
      <c r="G33" s="547"/>
      <c r="H33" s="547"/>
      <c r="I33" s="547"/>
      <c r="J33" s="547"/>
      <c r="K33" s="547"/>
      <c r="L33" s="547"/>
      <c r="M33" s="547"/>
      <c r="N33" s="547"/>
      <c r="O33" s="547"/>
      <c r="P33" s="547"/>
      <c r="Q33" s="547"/>
      <c r="R33" s="547"/>
      <c r="S33" s="548"/>
      <c r="T33" s="34" t="e">
        <f>SUM((#REF!/#REF!*100)+(#REF!+#REF!)/(#REF!+#REF!+#REF!+#REF!)*100)</f>
        <v>#REF!</v>
      </c>
      <c r="U33" s="276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107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</row>
    <row r="34" spans="1:52" ht="12.75" customHeight="1" x14ac:dyDescent="0.2">
      <c r="A34" s="291" t="s">
        <v>25</v>
      </c>
      <c r="B34" s="293" t="s">
        <v>11</v>
      </c>
      <c r="C34" s="396">
        <v>0</v>
      </c>
      <c r="D34" s="287" t="e">
        <f>SUM(#REF!+#REF!)</f>
        <v>#REF!</v>
      </c>
      <c r="E34" s="335" t="s">
        <v>22</v>
      </c>
      <c r="F34" s="339" t="s">
        <v>22</v>
      </c>
      <c r="G34" s="340"/>
      <c r="H34" s="287" t="e">
        <f>#REF!+#REF!</f>
        <v>#REF!</v>
      </c>
      <c r="I34" s="297" t="e">
        <f>H34/D34*100</f>
        <v>#REF!</v>
      </c>
      <c r="J34" s="344" t="e">
        <f>SUM(#REF!)</f>
        <v>#REF!</v>
      </c>
      <c r="K34" s="346" t="e">
        <f>SUM(#REF!+#REF!)</f>
        <v>#REF!</v>
      </c>
      <c r="L34" s="287" t="e">
        <f>SUM(#REF!)</f>
        <v>#REF!</v>
      </c>
      <c r="M34" s="287" t="e">
        <f>#REF!+#REF!</f>
        <v>#REF!</v>
      </c>
      <c r="N34" s="345" t="e">
        <f>#REF!+#REF!</f>
        <v>#REF!</v>
      </c>
      <c r="O34" s="345" t="e">
        <f>SUM(#REF!+#REF!)</f>
        <v>#REF!</v>
      </c>
      <c r="P34" s="287" t="e">
        <f>SUM(#REF!+#REF!)</f>
        <v>#REF!</v>
      </c>
      <c r="Q34" s="287" t="e">
        <f>SUM(#REF!+#REF!)</f>
        <v>#REF!</v>
      </c>
      <c r="R34" s="297" t="e">
        <f>(P34+Q34)/(O34+N34+P34+Q34)*100</f>
        <v>#REF!</v>
      </c>
      <c r="S34" s="297">
        <v>0</v>
      </c>
      <c r="T34" s="295" t="e">
        <f>SUM(I34+R34)</f>
        <v>#REF!</v>
      </c>
      <c r="U34" s="274">
        <v>0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107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</row>
    <row r="35" spans="1:52" ht="13.5" customHeight="1" thickBot="1" x14ac:dyDescent="0.25">
      <c r="A35" s="292"/>
      <c r="B35" s="294"/>
      <c r="C35" s="397"/>
      <c r="D35" s="343"/>
      <c r="E35" s="336"/>
      <c r="F35" s="341"/>
      <c r="G35" s="342"/>
      <c r="H35" s="288"/>
      <c r="I35" s="288"/>
      <c r="J35" s="288"/>
      <c r="K35" s="347"/>
      <c r="L35" s="288"/>
      <c r="M35" s="288"/>
      <c r="N35" s="288"/>
      <c r="O35" s="288"/>
      <c r="P35" s="288"/>
      <c r="Q35" s="288"/>
      <c r="R35" s="298"/>
      <c r="S35" s="320"/>
      <c r="T35" s="296"/>
      <c r="U35" s="277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107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</row>
    <row r="36" spans="1:52" ht="10.5" customHeight="1" x14ac:dyDescent="0.2">
      <c r="A36" s="549" t="s">
        <v>26</v>
      </c>
      <c r="B36" s="550"/>
      <c r="C36" s="550"/>
      <c r="D36" s="550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28"/>
      <c r="T36" s="33" t="e">
        <f>#REF!/(#REF!+#REF!)*100+(#REF!+#REF!)/(#REF!+#REF!+#REF!+#REF!)*100</f>
        <v>#REF!</v>
      </c>
      <c r="U36" s="277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107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</row>
    <row r="37" spans="1:52" ht="12" customHeight="1" thickBot="1" x14ac:dyDescent="0.25">
      <c r="A37" s="549"/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28"/>
      <c r="T37" s="34" t="e">
        <f>#REF!/(#REF!+#REF!)*100+(#REF!+#REF!)/(#REF!+#REF!+#REF!+#REF!)*100</f>
        <v>#REF!</v>
      </c>
      <c r="U37" s="277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107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</row>
    <row r="38" spans="1:52" ht="2.25" hidden="1" customHeight="1" thickBot="1" x14ac:dyDescent="0.25">
      <c r="A38" s="549"/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28"/>
      <c r="T38" s="66"/>
      <c r="U38" s="278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107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</row>
    <row r="39" spans="1:52" ht="12.75" customHeight="1" thickBot="1" x14ac:dyDescent="0.25">
      <c r="A39" s="353" t="s">
        <v>82</v>
      </c>
      <c r="B39" s="350" t="s">
        <v>89</v>
      </c>
      <c r="C39" s="330">
        <v>4474</v>
      </c>
      <c r="D39" s="285" t="e">
        <f>#REF!+#REF!</f>
        <v>#REF!</v>
      </c>
      <c r="E39" s="362" t="s">
        <v>22</v>
      </c>
      <c r="F39" s="390" t="s">
        <v>22</v>
      </c>
      <c r="G39" s="301"/>
      <c r="H39" s="285" t="e">
        <f>#REF!+#REF!</f>
        <v>#REF!</v>
      </c>
      <c r="I39" s="352" t="e">
        <f>IF(D39=0,0,H39/D39*100)</f>
        <v>#REF!</v>
      </c>
      <c r="J39" s="379" t="e">
        <f>SUM(#REF!)</f>
        <v>#REF!</v>
      </c>
      <c r="K39" s="371" t="e">
        <f>#REF!+#REF!</f>
        <v>#REF!</v>
      </c>
      <c r="L39" s="286" t="e">
        <f>SUM(#REF!)</f>
        <v>#REF!</v>
      </c>
      <c r="M39" s="366" t="e">
        <f>#REF!+#REF!</f>
        <v>#REF!</v>
      </c>
      <c r="N39" s="367" t="e">
        <f>#REF!+#REF!</f>
        <v>#REF!</v>
      </c>
      <c r="O39" s="395" t="e">
        <f>SUM(#REF!+#REF!)</f>
        <v>#REF!</v>
      </c>
      <c r="P39" s="286" t="e">
        <f>#REF!+#REF!</f>
        <v>#REF!</v>
      </c>
      <c r="Q39" s="286" t="e">
        <f>#REF!+#REF!</f>
        <v>#REF!</v>
      </c>
      <c r="R39" s="348" t="e">
        <f>(Q39+P39)/(Q39+P39+O39+N39)*100</f>
        <v>#REF!</v>
      </c>
      <c r="S39" s="349">
        <v>9.8000000000000007</v>
      </c>
      <c r="T39" s="302" t="e">
        <f>(#REF!+#REF!+#REF!+#REF!)/(#REF!+#REF!+#REF!+#REF!)*100+Лист1!R39</f>
        <v>#REF!</v>
      </c>
      <c r="U39" s="274">
        <v>3623</v>
      </c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107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</row>
    <row r="40" spans="1:52" ht="13.5" customHeight="1" thickTop="1" thickBot="1" x14ac:dyDescent="0.25">
      <c r="A40" s="354"/>
      <c r="B40" s="351"/>
      <c r="C40" s="330"/>
      <c r="D40" s="285"/>
      <c r="E40" s="362"/>
      <c r="F40" s="390"/>
      <c r="G40" s="301"/>
      <c r="H40" s="285"/>
      <c r="I40" s="352"/>
      <c r="J40" s="380"/>
      <c r="K40" s="316"/>
      <c r="L40" s="284"/>
      <c r="M40" s="298"/>
      <c r="N40" s="368"/>
      <c r="O40" s="325"/>
      <c r="P40" s="243"/>
      <c r="Q40" s="243"/>
      <c r="R40" s="308"/>
      <c r="S40" s="240"/>
      <c r="T40" s="296"/>
      <c r="U40" s="273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107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</row>
    <row r="41" spans="1:52" ht="25.5" customHeight="1" thickBot="1" x14ac:dyDescent="0.65">
      <c r="A41" s="355"/>
      <c r="B41" s="80" t="s">
        <v>45</v>
      </c>
      <c r="C41" s="330"/>
      <c r="D41" s="78" t="e">
        <f>SUM(#REF!+#REF!)</f>
        <v>#REF!</v>
      </c>
      <c r="E41" s="79" t="s">
        <v>22</v>
      </c>
      <c r="F41" s="333" t="s">
        <v>22</v>
      </c>
      <c r="G41" s="334"/>
      <c r="H41" s="78" t="e">
        <f>SUM(#REF!+#REF!)</f>
        <v>#REF!</v>
      </c>
      <c r="I41" s="67" t="e">
        <f>IF(D41=0,0,H41/D41*100)</f>
        <v>#REF!</v>
      </c>
      <c r="J41" s="376" t="s">
        <v>114</v>
      </c>
      <c r="K41" s="377"/>
      <c r="L41" s="377"/>
      <c r="M41" s="377"/>
      <c r="N41" s="377"/>
      <c r="O41" s="377"/>
      <c r="P41" s="377"/>
      <c r="Q41" s="377"/>
      <c r="R41" s="377"/>
      <c r="S41" s="378"/>
      <c r="T41" s="63" t="e">
        <f>(#REF!+#REF!)/(#REF!+#REF!)*100+(#REF!+#REF!)/(#REF!+#REF!+#REF!+#REF!)*100</f>
        <v>#REF!</v>
      </c>
      <c r="U41" s="273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107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</row>
    <row r="42" spans="1:52" ht="38.25" customHeight="1" thickBot="1" x14ac:dyDescent="0.25">
      <c r="A42" s="549" t="s">
        <v>119</v>
      </c>
      <c r="B42" s="550"/>
      <c r="C42" s="550"/>
      <c r="D42" s="550"/>
      <c r="E42" s="550"/>
      <c r="F42" s="550"/>
      <c r="G42" s="550"/>
      <c r="H42" s="550"/>
      <c r="I42" s="550"/>
      <c r="J42" s="550"/>
      <c r="K42" s="550"/>
      <c r="L42" s="550"/>
      <c r="M42" s="550"/>
      <c r="N42" s="550"/>
      <c r="O42" s="550"/>
      <c r="P42" s="550"/>
      <c r="Q42" s="550"/>
      <c r="R42" s="550"/>
      <c r="S42" s="551"/>
      <c r="T42" s="64" t="e">
        <f>(#REF!+#REF!)/(#REF!+#REF!)*100+(#REF!+#REF!)/(#REF!+#REF!+#REF!+#REF!)*100</f>
        <v>#REF!</v>
      </c>
      <c r="U42" s="273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107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</row>
    <row r="43" spans="1:52" s="4" customFormat="1" ht="32.25" customHeight="1" thickBot="1" x14ac:dyDescent="0.25">
      <c r="A43" s="549"/>
      <c r="B43" s="550"/>
      <c r="C43" s="550"/>
      <c r="D43" s="550"/>
      <c r="E43" s="550"/>
      <c r="F43" s="550"/>
      <c r="G43" s="550"/>
      <c r="H43" s="550"/>
      <c r="I43" s="550"/>
      <c r="J43" s="550"/>
      <c r="K43" s="550"/>
      <c r="L43" s="550"/>
      <c r="M43" s="550"/>
      <c r="N43" s="550"/>
      <c r="O43" s="550"/>
      <c r="P43" s="550"/>
      <c r="Q43" s="550"/>
      <c r="R43" s="550"/>
      <c r="S43" s="551"/>
      <c r="T43" s="65"/>
      <c r="U43" s="275"/>
      <c r="V43" s="7"/>
      <c r="W43" s="7"/>
      <c r="X43" s="7"/>
      <c r="Y43" s="7"/>
      <c r="Z43" s="7"/>
      <c r="AA43" s="7"/>
      <c r="AB43" s="7"/>
      <c r="AC43" s="7"/>
      <c r="AD43" s="7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13"/>
      <c r="AQ43" s="114"/>
      <c r="AR43" s="114"/>
      <c r="AS43" s="114"/>
      <c r="AT43" s="114"/>
      <c r="AU43" s="114"/>
      <c r="AV43" s="114"/>
      <c r="AW43" s="114"/>
      <c r="AX43" s="115"/>
      <c r="AY43" s="108"/>
      <c r="AZ43" s="108"/>
    </row>
    <row r="44" spans="1:52" ht="12" customHeight="1" thickBot="1" x14ac:dyDescent="0.25">
      <c r="A44" s="353" t="s">
        <v>40</v>
      </c>
      <c r="B44" s="350" t="s">
        <v>30</v>
      </c>
      <c r="C44" s="364">
        <v>7520</v>
      </c>
      <c r="D44" s="285" t="e">
        <f>#REF!+#REF!</f>
        <v>#REF!</v>
      </c>
      <c r="E44" s="362" t="s">
        <v>22</v>
      </c>
      <c r="F44" s="300" t="s">
        <v>22</v>
      </c>
      <c r="G44" s="372"/>
      <c r="H44" s="285" t="e">
        <f>#REF!+#REF!</f>
        <v>#REF!</v>
      </c>
      <c r="I44" s="352" t="e">
        <f>IF(D44=0,0,H44/D44*100)</f>
        <v>#REF!</v>
      </c>
      <c r="J44" s="393" t="e">
        <f>SUM(#REF!)</f>
        <v>#REF!</v>
      </c>
      <c r="K44" s="371" t="e">
        <f>#REF!+#REF!</f>
        <v>#REF!</v>
      </c>
      <c r="L44" s="286" t="e">
        <f>#REF!</f>
        <v>#REF!</v>
      </c>
      <c r="M44" s="366" t="e">
        <f>#REF!+#REF!</f>
        <v>#REF!</v>
      </c>
      <c r="N44" s="367" t="e">
        <f>#REF!+#REF!</f>
        <v>#REF!</v>
      </c>
      <c r="O44" s="369" t="e">
        <f>SUM(#REF!+#REF!)</f>
        <v>#REF!</v>
      </c>
      <c r="P44" s="286" t="e">
        <f>SUM(#REF!+#REF!)</f>
        <v>#REF!</v>
      </c>
      <c r="Q44" s="286" t="e">
        <f>SUM(#REF!+#REF!)</f>
        <v>#REF!</v>
      </c>
      <c r="R44" s="391" t="e">
        <f>(P44+Q44)/(O44+P44+Q44+N44)*100</f>
        <v>#REF!</v>
      </c>
      <c r="S44" s="349">
        <v>4</v>
      </c>
      <c r="T44" s="302" t="e">
        <f>(#REF!+#REF!+#REF!+#REF!)/(#REF!+#REF!+#REF!+#REF!)*100+Лист1!R44</f>
        <v>#REF!</v>
      </c>
      <c r="U44" s="274">
        <v>5523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107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</row>
    <row r="45" spans="1:52" ht="12.75" customHeight="1" thickTop="1" thickBot="1" x14ac:dyDescent="0.25">
      <c r="A45" s="354"/>
      <c r="B45" s="350"/>
      <c r="C45" s="364"/>
      <c r="D45" s="285"/>
      <c r="E45" s="363"/>
      <c r="F45" s="373"/>
      <c r="G45" s="372"/>
      <c r="H45" s="285"/>
      <c r="I45" s="352"/>
      <c r="J45" s="394"/>
      <c r="K45" s="316"/>
      <c r="L45" s="284"/>
      <c r="M45" s="288"/>
      <c r="N45" s="368"/>
      <c r="O45" s="370"/>
      <c r="P45" s="243"/>
      <c r="Q45" s="243"/>
      <c r="R45" s="392"/>
      <c r="S45" s="240"/>
      <c r="T45" s="296"/>
      <c r="U45" s="273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107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</row>
    <row r="46" spans="1:52" ht="24.75" customHeight="1" thickBot="1" x14ac:dyDescent="0.65">
      <c r="A46" s="384"/>
      <c r="B46" s="60" t="s">
        <v>90</v>
      </c>
      <c r="C46" s="365"/>
      <c r="D46" s="78" t="e">
        <f>#REF!+#REF!</f>
        <v>#REF!</v>
      </c>
      <c r="E46" s="79" t="s">
        <v>22</v>
      </c>
      <c r="F46" s="374" t="s">
        <v>22</v>
      </c>
      <c r="G46" s="375"/>
      <c r="H46" s="61" t="e">
        <f>#REF!+#REF!</f>
        <v>#REF!</v>
      </c>
      <c r="I46" s="62" t="e">
        <f>IF(D46=0,0,H46/D46*100)</f>
        <v>#REF!</v>
      </c>
      <c r="J46" s="381" t="s">
        <v>109</v>
      </c>
      <c r="K46" s="382"/>
      <c r="L46" s="382"/>
      <c r="M46" s="382"/>
      <c r="N46" s="382"/>
      <c r="O46" s="382"/>
      <c r="P46" s="382"/>
      <c r="Q46" s="382"/>
      <c r="R46" s="382"/>
      <c r="S46" s="383"/>
      <c r="T46" s="63" t="e">
        <f>(#REF!+#REF!)/(#REF!+#REF!)*100+(#REF!+#REF!)/(#REF!+#REF!+#REF!+#REF!)*100</f>
        <v>#REF!</v>
      </c>
      <c r="U46" s="388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107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</row>
    <row r="47" spans="1:52" ht="38.25" customHeight="1" thickBot="1" x14ac:dyDescent="0.25">
      <c r="A47" s="549" t="s">
        <v>120</v>
      </c>
      <c r="B47" s="527"/>
      <c r="C47" s="527"/>
      <c r="D47" s="527"/>
      <c r="E47" s="527"/>
      <c r="F47" s="527"/>
      <c r="G47" s="527"/>
      <c r="H47" s="527"/>
      <c r="I47" s="527"/>
      <c r="J47" s="527"/>
      <c r="K47" s="527"/>
      <c r="L47" s="527"/>
      <c r="M47" s="527"/>
      <c r="N47" s="527"/>
      <c r="O47" s="527"/>
      <c r="P47" s="527"/>
      <c r="Q47" s="527"/>
      <c r="R47" s="527"/>
      <c r="S47" s="528"/>
      <c r="T47" s="64" t="e">
        <f>(#REF!+#REF!)/(#REF!+#REF!)*100+(#REF!+#REF!)/(#REF!+#REF!+#REF!+#REF!)*100</f>
        <v>#REF!</v>
      </c>
      <c r="U47" s="388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107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</row>
    <row r="48" spans="1:52" ht="31.5" customHeight="1" thickBot="1" x14ac:dyDescent="0.25">
      <c r="A48" s="546"/>
      <c r="B48" s="547"/>
      <c r="C48" s="547"/>
      <c r="D48" s="547"/>
      <c r="E48" s="547"/>
      <c r="F48" s="547"/>
      <c r="G48" s="547"/>
      <c r="H48" s="547"/>
      <c r="I48" s="547"/>
      <c r="J48" s="547"/>
      <c r="K48" s="547"/>
      <c r="L48" s="547"/>
      <c r="M48" s="547"/>
      <c r="N48" s="547"/>
      <c r="O48" s="547"/>
      <c r="P48" s="547"/>
      <c r="Q48" s="547"/>
      <c r="R48" s="547"/>
      <c r="S48" s="548"/>
      <c r="T48" s="64"/>
      <c r="U48" s="389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107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</row>
    <row r="49" spans="1:52" ht="27" customHeight="1" thickBot="1" x14ac:dyDescent="0.25">
      <c r="A49" s="360" t="s">
        <v>44</v>
      </c>
      <c r="B49" s="361"/>
      <c r="C49" s="156" t="e">
        <f>SUM(C9+C10+C14+C18+C19+C23+C24+C30+C34+C39+C44+#REF!+#REF!+#REF!)</f>
        <v>#REF!</v>
      </c>
      <c r="D49" s="105" t="e">
        <f>SUM(D9+D10+D14+D18+D19+D23+D24+D30+D34+D39+D41+D44+D46)</f>
        <v>#REF!</v>
      </c>
      <c r="E49" s="157" t="e">
        <f>SUM(E9+E10+E18+E19+E23)</f>
        <v>#REF!</v>
      </c>
      <c r="F49" s="158" t="e">
        <f>F18+F23+F9</f>
        <v>#REF!</v>
      </c>
      <c r="G49" s="159" t="e">
        <f>SUM(G23+G18+G9)</f>
        <v>#REF!</v>
      </c>
      <c r="H49" s="160" t="e">
        <f>SUM(H9+H10+H14+H18+H19+H23+H24+H30+H34+H39+H41+H44+H46)</f>
        <v>#REF!</v>
      </c>
      <c r="I49" s="161" t="e">
        <f>IF(D49=0,0,H49/D49*100)</f>
        <v>#REF!</v>
      </c>
      <c r="J49" s="162" t="e">
        <f>SUM(J9+J10+J14+J18+J19+J23+J24+J30+J34+J39+J44)</f>
        <v>#REF!</v>
      </c>
      <c r="K49" s="163" t="e">
        <f>SUM(K9+K10+K14+K18+K19+K23+K24+K30+K34+K39+K44)</f>
        <v>#REF!</v>
      </c>
      <c r="L49" s="164" t="e">
        <f>SUM(L9+L10+L14+L18+L19+L23+L24+L30+L34+L39+L44)</f>
        <v>#REF!</v>
      </c>
      <c r="M49" s="165" t="e">
        <f>SUM(M9+M10+M14+M18+M19+M23+M24+M30+M34+M39+M44)</f>
        <v>#REF!</v>
      </c>
      <c r="N49" s="106" t="e">
        <f>SUM(N9+N10+N14+N18+N19+N23+N24+N30+N34+N39+N44)</f>
        <v>#REF!</v>
      </c>
      <c r="O49" s="156" t="e">
        <f>SUM(O9+O10+O14+O18+O19+O23+O24+O30+O34+O39+O44+#REF!+#REF!++#REF!)</f>
        <v>#REF!</v>
      </c>
      <c r="P49" s="166" t="e">
        <f>SUM(P9+P10+P14+P18+P19+P23+P24+P30+P34+P39+P44)</f>
        <v>#REF!</v>
      </c>
      <c r="Q49" s="167" t="e">
        <f>SUM(Q9+Q10+Q14+Q18+Q19+Q23+Q24+Q30+Q34+Q39+Q44)</f>
        <v>#REF!</v>
      </c>
      <c r="R49" s="168" t="e">
        <f>(Q49+P49)/(Q49+P49+O49+N49)*100</f>
        <v>#REF!</v>
      </c>
      <c r="S49" s="169" t="s">
        <v>27</v>
      </c>
      <c r="T49" s="170" t="e">
        <f>SUM(I49+R49)</f>
        <v>#REF!</v>
      </c>
      <c r="U49" s="171" t="e">
        <f>SUM(U11+U14+U18+U23+U32+U34+U39+U44+#REF!)</f>
        <v>#REF!</v>
      </c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107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</row>
    <row r="50" spans="1:52" ht="12.75" customHeight="1" thickTop="1" x14ac:dyDescent="0.2">
      <c r="A50" s="116"/>
      <c r="B50" s="117"/>
      <c r="C50" s="118"/>
      <c r="D50" s="118"/>
      <c r="E50" s="118"/>
      <c r="F50" s="118"/>
      <c r="G50" s="118"/>
      <c r="H50" s="118"/>
      <c r="I50" s="119" t="s">
        <v>26</v>
      </c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20"/>
      <c r="U50" s="121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107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</row>
    <row r="51" spans="1:52" ht="15" x14ac:dyDescent="0.2">
      <c r="A51" s="122"/>
      <c r="B51" s="123"/>
      <c r="C51" s="123"/>
      <c r="D51" s="123"/>
      <c r="E51" s="123"/>
      <c r="F51" s="123"/>
      <c r="G51" s="124" t="s">
        <v>26</v>
      </c>
      <c r="H51" s="123"/>
      <c r="I51" s="123"/>
      <c r="J51" s="123"/>
      <c r="K51" s="125" t="s">
        <v>26</v>
      </c>
      <c r="L51" s="126"/>
      <c r="M51" s="126"/>
      <c r="N51" s="123"/>
      <c r="O51" s="123"/>
      <c r="P51" s="123"/>
      <c r="Q51" s="123"/>
      <c r="R51" s="123"/>
      <c r="S51" s="123"/>
      <c r="T51" s="126"/>
      <c r="U51" s="108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107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</row>
    <row r="52" spans="1:52" x14ac:dyDescent="0.2">
      <c r="A52" s="123"/>
      <c r="B52" s="123"/>
      <c r="C52" s="123"/>
      <c r="D52" s="123"/>
      <c r="E52" s="123"/>
      <c r="F52" s="108" t="s">
        <v>26</v>
      </c>
      <c r="G52" s="123"/>
      <c r="H52" s="108"/>
      <c r="I52" s="108"/>
      <c r="J52" s="124" t="s">
        <v>26</v>
      </c>
      <c r="K52" s="123"/>
      <c r="L52" s="123"/>
      <c r="M52" s="123"/>
      <c r="N52" s="108"/>
      <c r="O52" s="123"/>
      <c r="P52" s="123"/>
      <c r="Q52" s="123"/>
      <c r="R52" s="123"/>
      <c r="S52" s="123"/>
      <c r="T52" s="126"/>
      <c r="U52" s="108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107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</row>
    <row r="53" spans="1:52" ht="12.75" customHeight="1" thickBot="1" x14ac:dyDescent="0.25">
      <c r="A53" s="127"/>
      <c r="B53" s="128"/>
      <c r="C53" s="129"/>
      <c r="D53" s="129"/>
      <c r="E53" s="108"/>
      <c r="F53" s="130" t="s">
        <v>26</v>
      </c>
      <c r="G53" s="108"/>
      <c r="H53" s="108"/>
      <c r="I53" s="129"/>
      <c r="J53" s="108"/>
      <c r="K53" s="123"/>
      <c r="L53" s="129"/>
      <c r="M53" s="129"/>
      <c r="N53" s="129"/>
      <c r="O53" s="129"/>
      <c r="P53" s="129"/>
      <c r="Q53" s="129"/>
      <c r="R53" s="131"/>
      <c r="S53" s="131"/>
      <c r="T53" s="126"/>
      <c r="U53" s="108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107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</row>
    <row r="54" spans="1:52" ht="13.5" customHeight="1" thickTop="1" x14ac:dyDescent="0.2">
      <c r="A54" s="404" t="s">
        <v>127</v>
      </c>
      <c r="B54" s="405"/>
      <c r="C54" s="406"/>
      <c r="D54" s="129"/>
      <c r="E54" s="129"/>
      <c r="F54" s="108" t="s">
        <v>26</v>
      </c>
      <c r="G54" s="108"/>
      <c r="H54" s="108" t="s">
        <v>26</v>
      </c>
      <c r="I54" s="108"/>
      <c r="J54" s="123"/>
      <c r="K54" s="129"/>
      <c r="L54" s="108"/>
      <c r="M54" s="132" t="s">
        <v>26</v>
      </c>
      <c r="N54" s="132"/>
      <c r="O54" s="133"/>
      <c r="P54" s="129"/>
      <c r="Q54" s="129"/>
      <c r="R54" s="131"/>
      <c r="S54" s="131"/>
      <c r="T54" s="126"/>
      <c r="U54" s="108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07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</row>
    <row r="55" spans="1:52" ht="13.5" customHeight="1" thickBot="1" x14ac:dyDescent="0.25">
      <c r="A55" s="407"/>
      <c r="B55" s="408"/>
      <c r="C55" s="409"/>
      <c r="D55" s="125"/>
      <c r="E55" s="125"/>
      <c r="F55" s="134"/>
      <c r="G55" s="125"/>
      <c r="H55" s="108" t="s">
        <v>26</v>
      </c>
      <c r="I55" s="125"/>
      <c r="J55" s="108" t="s">
        <v>26</v>
      </c>
      <c r="K55" s="108"/>
      <c r="L55" s="135" t="s">
        <v>86</v>
      </c>
      <c r="M55" s="108" t="s">
        <v>26</v>
      </c>
      <c r="N55" s="132" t="s">
        <v>26</v>
      </c>
      <c r="O55" s="108"/>
      <c r="P55" s="108"/>
      <c r="Q55" s="136"/>
      <c r="R55" s="108"/>
      <c r="S55" s="108"/>
      <c r="T55" s="108"/>
      <c r="U55" s="108"/>
      <c r="V55" s="7"/>
      <c r="W55" s="7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07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</row>
    <row r="56" spans="1:52" ht="13.5" customHeight="1" thickTop="1" x14ac:dyDescent="0.2">
      <c r="A56" s="419" t="s">
        <v>17</v>
      </c>
      <c r="B56" s="207" t="s">
        <v>128</v>
      </c>
      <c r="C56" s="205" t="s">
        <v>132</v>
      </c>
      <c r="D56" s="133"/>
      <c r="E56" s="137" t="s">
        <v>26</v>
      </c>
      <c r="F56" s="133"/>
      <c r="G56" s="133"/>
      <c r="H56" s="108"/>
      <c r="I56" s="133" t="s">
        <v>26</v>
      </c>
      <c r="J56" s="108"/>
      <c r="K56" s="13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7"/>
      <c r="W56" s="7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07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</row>
    <row r="57" spans="1:52" ht="12.75" customHeight="1" x14ac:dyDescent="0.2">
      <c r="A57" s="420"/>
      <c r="B57" s="208" t="s">
        <v>129</v>
      </c>
      <c r="C57" s="211">
        <v>0</v>
      </c>
      <c r="D57" s="108"/>
      <c r="E57" s="139" t="s">
        <v>26</v>
      </c>
      <c r="F57" s="133"/>
      <c r="G57" s="133" t="s">
        <v>26</v>
      </c>
      <c r="H57" s="108"/>
      <c r="I57" s="125" t="s">
        <v>26</v>
      </c>
      <c r="J57" s="125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7"/>
      <c r="W57" s="7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07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</row>
    <row r="58" spans="1:52" x14ac:dyDescent="0.2">
      <c r="A58" s="420"/>
      <c r="B58" s="209" t="s">
        <v>130</v>
      </c>
      <c r="C58" s="211">
        <v>0</v>
      </c>
      <c r="D58" s="123"/>
      <c r="E58" s="124"/>
      <c r="F58" s="108" t="s">
        <v>26</v>
      </c>
      <c r="G58" s="125"/>
      <c r="H58" s="108" t="s">
        <v>32</v>
      </c>
      <c r="I58" s="125"/>
      <c r="J58" s="125"/>
      <c r="K58" s="125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7"/>
      <c r="W58" s="7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07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</row>
    <row r="59" spans="1:52" ht="12" customHeight="1" thickBot="1" x14ac:dyDescent="0.25">
      <c r="A59" s="421"/>
      <c r="B59" s="210" t="s">
        <v>131</v>
      </c>
      <c r="C59" s="212">
        <v>0</v>
      </c>
      <c r="D59" s="108"/>
      <c r="E59" s="125" t="s">
        <v>32</v>
      </c>
      <c r="F59" s="125"/>
      <c r="G59" s="125"/>
      <c r="H59" s="108"/>
      <c r="I59" s="125"/>
      <c r="J59" s="108" t="s">
        <v>26</v>
      </c>
      <c r="K59" s="125"/>
      <c r="L59" s="108"/>
      <c r="M59" s="108" t="s">
        <v>26</v>
      </c>
      <c r="N59" s="108"/>
      <c r="O59" s="108"/>
      <c r="P59" s="108"/>
      <c r="Q59" s="108"/>
      <c r="R59" s="108"/>
      <c r="S59" s="108"/>
      <c r="T59" s="108"/>
      <c r="U59" s="108"/>
      <c r="V59" s="7"/>
      <c r="W59" s="7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07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</row>
    <row r="60" spans="1:52" ht="12.75" customHeight="1" thickTop="1" x14ac:dyDescent="0.2">
      <c r="A60" s="416" t="s">
        <v>47</v>
      </c>
      <c r="B60" s="207" t="s">
        <v>128</v>
      </c>
      <c r="C60" s="202">
        <v>0</v>
      </c>
      <c r="D60" s="125"/>
      <c r="E60" s="134"/>
      <c r="F60" s="125" t="s">
        <v>26</v>
      </c>
      <c r="G60" s="125" t="s">
        <v>26</v>
      </c>
      <c r="H60" s="108" t="s">
        <v>26</v>
      </c>
      <c r="I60" s="133"/>
      <c r="J60" s="108"/>
      <c r="K60" s="141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7"/>
      <c r="W60" s="7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07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</row>
    <row r="61" spans="1:52" ht="12.75" customHeight="1" x14ac:dyDescent="0.2">
      <c r="A61" s="417"/>
      <c r="B61" s="208" t="s">
        <v>129</v>
      </c>
      <c r="C61" s="203">
        <v>0</v>
      </c>
      <c r="D61" s="133" t="s">
        <v>26</v>
      </c>
      <c r="E61" s="125"/>
      <c r="F61" s="125"/>
      <c r="G61" s="125"/>
      <c r="H61" s="125"/>
      <c r="I61" s="125"/>
      <c r="J61" s="125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7"/>
      <c r="W61" s="7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107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</row>
    <row r="62" spans="1:52" ht="12.75" customHeight="1" x14ac:dyDescent="0.2">
      <c r="A62" s="417"/>
      <c r="B62" s="209" t="s">
        <v>130</v>
      </c>
      <c r="C62" s="206">
        <v>0</v>
      </c>
      <c r="D62" s="133"/>
      <c r="E62" s="139"/>
      <c r="F62" s="133"/>
      <c r="G62" s="133"/>
      <c r="H62" s="133"/>
      <c r="I62" s="140"/>
      <c r="J62" s="13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7"/>
      <c r="W62" s="7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107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</row>
    <row r="63" spans="1:52" ht="12.75" customHeight="1" thickBot="1" x14ac:dyDescent="0.25">
      <c r="A63" s="418"/>
      <c r="B63" s="210" t="s">
        <v>131</v>
      </c>
      <c r="C63" s="201">
        <v>0</v>
      </c>
      <c r="D63" s="142"/>
      <c r="E63" s="133"/>
      <c r="F63" s="143"/>
      <c r="G63" s="142"/>
      <c r="H63" s="142"/>
      <c r="I63" s="142"/>
      <c r="J63" s="142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7"/>
      <c r="W63" s="7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107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</row>
    <row r="64" spans="1:52" ht="13.5" thickTop="1" x14ac:dyDescent="0.2">
      <c r="A64" s="416" t="s">
        <v>126</v>
      </c>
      <c r="B64" s="207" t="s">
        <v>128</v>
      </c>
      <c r="C64" s="202">
        <v>0</v>
      </c>
      <c r="D64" s="125"/>
      <c r="E64" s="125"/>
      <c r="F64" s="125" t="s">
        <v>26</v>
      </c>
      <c r="G64" s="125"/>
      <c r="H64" s="125"/>
      <c r="I64" s="125"/>
      <c r="J64" s="125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7"/>
      <c r="W64" s="7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107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</row>
    <row r="65" spans="1:52" ht="13.5" customHeight="1" x14ac:dyDescent="0.2">
      <c r="A65" s="417"/>
      <c r="B65" s="208" t="s">
        <v>129</v>
      </c>
      <c r="C65" s="203">
        <v>0</v>
      </c>
      <c r="D65" s="125"/>
      <c r="E65" s="125"/>
      <c r="F65" s="125"/>
      <c r="G65" s="125"/>
      <c r="H65" s="125"/>
      <c r="I65" s="125"/>
      <c r="J65" s="125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7"/>
      <c r="W65" s="7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107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</row>
    <row r="66" spans="1:52" ht="12.75" customHeight="1" x14ac:dyDescent="0.2">
      <c r="A66" s="417"/>
      <c r="B66" s="209" t="s">
        <v>130</v>
      </c>
      <c r="C66" s="206">
        <v>0</v>
      </c>
      <c r="D66" s="133"/>
      <c r="E66" s="133"/>
      <c r="F66" s="133"/>
      <c r="G66" s="133"/>
      <c r="H66" s="133"/>
      <c r="I66" s="140"/>
      <c r="J66" s="13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7"/>
      <c r="W66" s="7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107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</row>
    <row r="67" spans="1:52" ht="13.5" thickBot="1" x14ac:dyDescent="0.25">
      <c r="A67" s="418"/>
      <c r="B67" s="210" t="s">
        <v>131</v>
      </c>
      <c r="C67" s="204">
        <v>0</v>
      </c>
      <c r="D67" s="125"/>
      <c r="E67" s="125"/>
      <c r="F67" s="125"/>
      <c r="G67" s="125"/>
      <c r="H67" s="125"/>
      <c r="I67" s="125"/>
      <c r="J67" s="125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7"/>
      <c r="W67" s="7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107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</row>
    <row r="68" spans="1:52" ht="12.75" customHeight="1" thickTop="1" x14ac:dyDescent="0.2">
      <c r="A68" s="416" t="s">
        <v>46</v>
      </c>
      <c r="B68" s="207" t="s">
        <v>128</v>
      </c>
      <c r="C68" s="202">
        <v>0</v>
      </c>
      <c r="D68" s="125"/>
      <c r="E68" s="144"/>
      <c r="F68" s="125"/>
      <c r="G68" s="125"/>
      <c r="H68" s="125"/>
      <c r="I68" s="125"/>
      <c r="J68" s="125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7"/>
      <c r="W68" s="7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107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</row>
    <row r="69" spans="1:52" ht="12.75" customHeight="1" x14ac:dyDescent="0.2">
      <c r="A69" s="417"/>
      <c r="B69" s="208" t="s">
        <v>129</v>
      </c>
      <c r="C69" s="203" t="s">
        <v>134</v>
      </c>
      <c r="D69" s="133"/>
      <c r="E69" s="144" t="s">
        <v>26</v>
      </c>
      <c r="F69" s="145"/>
      <c r="G69" s="145"/>
      <c r="H69" s="133"/>
      <c r="I69" s="140"/>
      <c r="J69" s="138"/>
      <c r="K69" s="140"/>
      <c r="L69" s="133"/>
      <c r="M69" s="133"/>
      <c r="N69" s="133"/>
      <c r="O69" s="133"/>
      <c r="P69" s="133"/>
      <c r="Q69" s="133"/>
      <c r="R69" s="140"/>
      <c r="S69" s="140"/>
      <c r="T69" s="108"/>
      <c r="U69" s="108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107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</row>
    <row r="70" spans="1:52" ht="12" customHeight="1" x14ac:dyDescent="0.2">
      <c r="A70" s="417"/>
      <c r="B70" s="209" t="s">
        <v>130</v>
      </c>
      <c r="C70" s="203" t="s">
        <v>133</v>
      </c>
      <c r="D70" s="133"/>
      <c r="E70" s="146"/>
      <c r="F70" s="136"/>
      <c r="G70" s="136"/>
      <c r="H70" s="133"/>
      <c r="I70" s="140"/>
      <c r="J70" s="138"/>
      <c r="K70" s="147"/>
      <c r="L70" s="147"/>
      <c r="M70" s="147"/>
      <c r="N70" s="147"/>
      <c r="O70" s="133"/>
      <c r="P70" s="133"/>
      <c r="Q70" s="133"/>
      <c r="R70" s="140"/>
      <c r="S70" s="140"/>
      <c r="T70" s="108"/>
      <c r="U70" s="108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107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</row>
    <row r="71" spans="1:52" ht="13.5" thickBot="1" x14ac:dyDescent="0.25">
      <c r="A71" s="418"/>
      <c r="B71" s="210" t="s">
        <v>131</v>
      </c>
      <c r="C71" s="204">
        <v>0</v>
      </c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08"/>
      <c r="U71" s="108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107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</row>
    <row r="72" spans="1:52" ht="13.5" thickTop="1" x14ac:dyDescent="0.2">
      <c r="A72" s="410" t="s">
        <v>125</v>
      </c>
      <c r="B72" s="411"/>
      <c r="C72" s="41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08"/>
      <c r="U72" s="108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107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</row>
    <row r="73" spans="1:52" ht="13.5" thickBot="1" x14ac:dyDescent="0.25">
      <c r="A73" s="413"/>
      <c r="B73" s="414"/>
      <c r="C73" s="415"/>
      <c r="D73" s="125"/>
      <c r="E73" s="125"/>
      <c r="F73" s="125"/>
      <c r="G73" s="125"/>
      <c r="H73" s="125"/>
      <c r="I73" s="125"/>
      <c r="J73" s="125"/>
      <c r="K73" s="148"/>
      <c r="L73" s="125"/>
      <c r="M73" s="125"/>
      <c r="N73" s="125"/>
      <c r="O73" s="125"/>
      <c r="P73" s="125"/>
      <c r="Q73" s="125"/>
      <c r="R73" s="125"/>
      <c r="S73" s="125"/>
      <c r="T73" s="108"/>
      <c r="U73" s="108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107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</row>
    <row r="74" spans="1:52" ht="13.5" thickTop="1" x14ac:dyDescent="0.2">
      <c r="A74" s="416" t="s">
        <v>18</v>
      </c>
      <c r="B74" s="207" t="s">
        <v>128</v>
      </c>
      <c r="C74" s="199" t="s">
        <v>135</v>
      </c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08"/>
      <c r="U74" s="108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107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</row>
    <row r="75" spans="1:52" x14ac:dyDescent="0.2">
      <c r="A75" s="417"/>
      <c r="B75" s="208" t="s">
        <v>129</v>
      </c>
      <c r="C75" s="197">
        <v>0</v>
      </c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08"/>
      <c r="U75" s="108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107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</row>
    <row r="76" spans="1:52" x14ac:dyDescent="0.2">
      <c r="A76" s="417"/>
      <c r="B76" s="209" t="s">
        <v>130</v>
      </c>
      <c r="C76" s="197">
        <v>0</v>
      </c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08"/>
      <c r="U76" s="108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107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</row>
    <row r="77" spans="1:52" ht="13.5" thickBot="1" x14ac:dyDescent="0.25">
      <c r="A77" s="418"/>
      <c r="B77" s="210" t="s">
        <v>131</v>
      </c>
      <c r="C77" s="200">
        <v>0</v>
      </c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08"/>
      <c r="U77" s="108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107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</row>
    <row r="78" spans="1:52" ht="13.5" thickTop="1" x14ac:dyDescent="0.2">
      <c r="A78" s="416" t="s">
        <v>124</v>
      </c>
      <c r="B78" s="207" t="s">
        <v>128</v>
      </c>
      <c r="C78" s="198">
        <v>0</v>
      </c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08"/>
      <c r="U78" s="108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107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</row>
    <row r="79" spans="1:52" x14ac:dyDescent="0.2">
      <c r="A79" s="417"/>
      <c r="B79" s="208" t="s">
        <v>129</v>
      </c>
      <c r="C79" s="197">
        <v>0</v>
      </c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08"/>
      <c r="U79" s="108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107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</row>
    <row r="80" spans="1:52" x14ac:dyDescent="0.2">
      <c r="A80" s="417"/>
      <c r="B80" s="209" t="s">
        <v>130</v>
      </c>
      <c r="C80" s="197">
        <v>0</v>
      </c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08"/>
      <c r="U80" s="108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107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</row>
    <row r="81" spans="1:52" ht="13.5" thickBot="1" x14ac:dyDescent="0.25">
      <c r="A81" s="418"/>
      <c r="B81" s="210" t="s">
        <v>131</v>
      </c>
      <c r="C81" s="200">
        <v>0</v>
      </c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08"/>
      <c r="U81" s="108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107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</row>
    <row r="82" spans="1:52" ht="13.5" thickTop="1" x14ac:dyDescent="0.2">
      <c r="A82" s="416" t="s">
        <v>123</v>
      </c>
      <c r="B82" s="207" t="s">
        <v>128</v>
      </c>
      <c r="C82" s="198" t="s">
        <v>136</v>
      </c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08"/>
      <c r="U82" s="108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107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</row>
    <row r="83" spans="1:52" x14ac:dyDescent="0.2">
      <c r="A83" s="417"/>
      <c r="B83" s="208" t="s">
        <v>129</v>
      </c>
      <c r="C83" s="197">
        <v>0</v>
      </c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08"/>
      <c r="U83" s="108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107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</row>
    <row r="84" spans="1:52" x14ac:dyDescent="0.2">
      <c r="A84" s="417"/>
      <c r="B84" s="209" t="s">
        <v>130</v>
      </c>
      <c r="C84" s="197">
        <v>0</v>
      </c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08"/>
      <c r="U84" s="108"/>
      <c r="AP84" s="107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</row>
    <row r="85" spans="1:52" ht="13.5" thickBot="1" x14ac:dyDescent="0.25">
      <c r="A85" s="418"/>
      <c r="B85" s="210" t="s">
        <v>131</v>
      </c>
      <c r="C85" s="200">
        <v>0</v>
      </c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08"/>
      <c r="U85" s="108"/>
      <c r="AP85" s="107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</row>
    <row r="86" spans="1:52" ht="13.5" thickTop="1" x14ac:dyDescent="0.2">
      <c r="A86" s="416" t="s">
        <v>122</v>
      </c>
      <c r="B86" s="207" t="s">
        <v>128</v>
      </c>
      <c r="C86" s="198" t="s">
        <v>137</v>
      </c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08"/>
      <c r="U86" s="108"/>
      <c r="AP86" s="107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</row>
    <row r="87" spans="1:52" x14ac:dyDescent="0.2">
      <c r="A87" s="417"/>
      <c r="B87" s="208" t="s">
        <v>129</v>
      </c>
      <c r="C87" s="197">
        <v>0</v>
      </c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08"/>
      <c r="U87" s="108"/>
      <c r="AP87" s="107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</row>
    <row r="88" spans="1:52" x14ac:dyDescent="0.2">
      <c r="A88" s="417"/>
      <c r="B88" s="209" t="s">
        <v>130</v>
      </c>
      <c r="C88" s="197">
        <v>0</v>
      </c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08"/>
      <c r="U88" s="108"/>
      <c r="AP88" s="107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</row>
    <row r="89" spans="1:52" ht="13.5" thickBot="1" x14ac:dyDescent="0.25">
      <c r="A89" s="418"/>
      <c r="B89" s="210" t="s">
        <v>131</v>
      </c>
      <c r="C89" s="213">
        <v>0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AP89" s="107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</row>
    <row r="90" spans="1:52" ht="13.5" thickTop="1" x14ac:dyDescent="0.2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AP90" s="107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</row>
    <row r="91" spans="1:52" x14ac:dyDescent="0.2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AP91" s="107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</row>
    <row r="92" spans="1:5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AP92" s="107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</row>
    <row r="93" spans="1:52" x14ac:dyDescent="0.2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AP93" s="107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</row>
    <row r="94" spans="1:52" x14ac:dyDescent="0.2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AP94" s="107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</row>
    <row r="95" spans="1:52" x14ac:dyDescent="0.2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AP95" s="107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</row>
    <row r="96" spans="1:52" x14ac:dyDescent="0.2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AP96" s="107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</row>
    <row r="97" spans="1:52" x14ac:dyDescent="0.2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AP97" s="107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</row>
    <row r="98" spans="1:52" x14ac:dyDescent="0.2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AP98" s="107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</row>
    <row r="99" spans="1:52" x14ac:dyDescent="0.2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AP99" s="107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</row>
    <row r="100" spans="1:52" x14ac:dyDescent="0.2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AP100" s="107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</row>
    <row r="101" spans="1:52" x14ac:dyDescent="0.2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AP101" s="107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</row>
    <row r="102" spans="1:52" x14ac:dyDescent="0.2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AP102" s="107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</row>
    <row r="103" spans="1:52" x14ac:dyDescent="0.2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AP103" s="107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</row>
    <row r="104" spans="1:52" x14ac:dyDescent="0.2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AP104" s="107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</row>
    <row r="105" spans="1:52" x14ac:dyDescent="0.2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AP105" s="107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</row>
    <row r="106" spans="1:52" x14ac:dyDescent="0.2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AP106" s="107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</row>
    <row r="107" spans="1:52" x14ac:dyDescent="0.2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AP107" s="107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</row>
    <row r="108" spans="1:52" x14ac:dyDescent="0.2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AP108" s="107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</row>
    <row r="109" spans="1:52" x14ac:dyDescent="0.2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AP109" s="107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</row>
    <row r="110" spans="1:52" x14ac:dyDescent="0.2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AP110" s="107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</row>
    <row r="111" spans="1:52" x14ac:dyDescent="0.2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AP111" s="107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</row>
    <row r="112" spans="1:52" x14ac:dyDescent="0.2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AP112" s="107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</row>
    <row r="113" spans="1:52" x14ac:dyDescent="0.2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AP113" s="107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</row>
    <row r="114" spans="1:52" x14ac:dyDescent="0.2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AP114" s="107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</row>
    <row r="115" spans="1:52" x14ac:dyDescent="0.2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AP115" s="107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</row>
    <row r="116" spans="1:52" x14ac:dyDescent="0.2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AP116" s="107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</row>
    <row r="117" spans="1:52" x14ac:dyDescent="0.2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AP117" s="107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</row>
    <row r="118" spans="1:52" x14ac:dyDescent="0.2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AP118" s="107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</row>
    <row r="119" spans="1:52" x14ac:dyDescent="0.2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AP119" s="107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</row>
    <row r="120" spans="1:52" x14ac:dyDescent="0.2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AP120" s="107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</row>
    <row r="121" spans="1:52" x14ac:dyDescent="0.2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AP121" s="107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</row>
    <row r="122" spans="1:52" x14ac:dyDescent="0.2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AP122" s="107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</row>
    <row r="123" spans="1:52" x14ac:dyDescent="0.2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AP123" s="107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</row>
    <row r="124" spans="1:52" x14ac:dyDescent="0.2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AP124" s="107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</row>
    <row r="125" spans="1:52" x14ac:dyDescent="0.2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AP125" s="107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</row>
    <row r="126" spans="1:52" x14ac:dyDescent="0.2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AP126" s="107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</row>
    <row r="127" spans="1:52" x14ac:dyDescent="0.2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AP127" s="107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</row>
    <row r="128" spans="1:52" x14ac:dyDescent="0.2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AP128" s="107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</row>
    <row r="129" spans="1:52" x14ac:dyDescent="0.2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AP129" s="107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</row>
    <row r="130" spans="1:52" x14ac:dyDescent="0.2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AP130" s="107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</row>
    <row r="131" spans="1:52" x14ac:dyDescent="0.2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AP131" s="107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</row>
    <row r="132" spans="1:52" x14ac:dyDescent="0.2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AP132" s="107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</row>
    <row r="133" spans="1:52" x14ac:dyDescent="0.2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AP133" s="107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</row>
    <row r="134" spans="1:52" x14ac:dyDescent="0.2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AP134" s="107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</row>
    <row r="135" spans="1:52" x14ac:dyDescent="0.2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AP135" s="107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</row>
    <row r="136" spans="1:52" x14ac:dyDescent="0.2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AP136" s="107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</row>
    <row r="137" spans="1:52" x14ac:dyDescent="0.2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AP137" s="107"/>
      <c r="AQ137" s="108"/>
      <c r="AR137" s="108"/>
      <c r="AS137" s="108"/>
      <c r="AT137" s="108"/>
      <c r="AU137" s="108"/>
      <c r="AV137" s="108"/>
      <c r="AW137" s="108"/>
      <c r="AX137" s="108"/>
      <c r="AY137" s="108"/>
      <c r="AZ137" s="108"/>
    </row>
    <row r="138" spans="1:52" x14ac:dyDescent="0.2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AP138" s="107"/>
      <c r="AQ138" s="108"/>
      <c r="AR138" s="108"/>
      <c r="AS138" s="108"/>
      <c r="AT138" s="108"/>
      <c r="AU138" s="108"/>
      <c r="AV138" s="108"/>
      <c r="AW138" s="108"/>
      <c r="AX138" s="108"/>
      <c r="AY138" s="108"/>
      <c r="AZ138" s="108"/>
    </row>
    <row r="139" spans="1:52" x14ac:dyDescent="0.2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AP139" s="107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</row>
    <row r="140" spans="1:52" x14ac:dyDescent="0.2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AP140" s="107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</row>
    <row r="141" spans="1:52" x14ac:dyDescent="0.2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AP141" s="107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</row>
    <row r="142" spans="1:52" x14ac:dyDescent="0.2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AP142" s="107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</row>
    <row r="143" spans="1:52" x14ac:dyDescent="0.2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AP143" s="107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</row>
    <row r="144" spans="1:52" x14ac:dyDescent="0.2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AP144" s="107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</row>
    <row r="145" spans="1:52" x14ac:dyDescent="0.2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AP145" s="107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</row>
    <row r="146" spans="1:52" x14ac:dyDescent="0.2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AP146" s="107"/>
      <c r="AQ146" s="108"/>
      <c r="AR146" s="108"/>
      <c r="AS146" s="108"/>
      <c r="AT146" s="108"/>
      <c r="AU146" s="108"/>
      <c r="AV146" s="108"/>
      <c r="AW146" s="108"/>
      <c r="AX146" s="108"/>
      <c r="AY146" s="108"/>
      <c r="AZ146" s="108"/>
    </row>
    <row r="147" spans="1:52" x14ac:dyDescent="0.2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AP147" s="107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</row>
    <row r="148" spans="1:52" x14ac:dyDescent="0.2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AP148" s="107"/>
      <c r="AQ148" s="108"/>
      <c r="AR148" s="108"/>
      <c r="AS148" s="108"/>
      <c r="AT148" s="108"/>
      <c r="AU148" s="108"/>
      <c r="AV148" s="108"/>
      <c r="AW148" s="108"/>
      <c r="AX148" s="108"/>
      <c r="AY148" s="108"/>
      <c r="AZ148" s="108"/>
    </row>
    <row r="149" spans="1:52" x14ac:dyDescent="0.2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AP149" s="107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</row>
    <row r="150" spans="1:52" x14ac:dyDescent="0.2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AP150" s="107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</row>
    <row r="151" spans="1:52" x14ac:dyDescent="0.2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AP151" s="107"/>
      <c r="AQ151" s="108"/>
      <c r="AR151" s="108"/>
      <c r="AS151" s="108"/>
      <c r="AT151" s="108"/>
      <c r="AU151" s="108"/>
      <c r="AV151" s="108"/>
      <c r="AW151" s="108"/>
      <c r="AX151" s="108"/>
      <c r="AY151" s="108"/>
      <c r="AZ151" s="108"/>
    </row>
    <row r="152" spans="1:52" x14ac:dyDescent="0.2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AP152" s="107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</row>
    <row r="153" spans="1:52" x14ac:dyDescent="0.2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AP153" s="107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</row>
    <row r="154" spans="1:52" x14ac:dyDescent="0.2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AP154" s="107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</row>
    <row r="155" spans="1:52" x14ac:dyDescent="0.2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AP155" s="107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</row>
    <row r="156" spans="1:52" x14ac:dyDescent="0.2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AP156" s="107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108"/>
    </row>
    <row r="157" spans="1:52" x14ac:dyDescent="0.2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AP157" s="107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</row>
    <row r="158" spans="1:52" x14ac:dyDescent="0.2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AP158" s="107"/>
      <c r="AQ158" s="108"/>
      <c r="AR158" s="108"/>
      <c r="AS158" s="108"/>
      <c r="AT158" s="108"/>
      <c r="AU158" s="108"/>
      <c r="AV158" s="108"/>
      <c r="AW158" s="108"/>
      <c r="AX158" s="108"/>
      <c r="AY158" s="108"/>
      <c r="AZ158" s="108"/>
    </row>
    <row r="159" spans="1:52" x14ac:dyDescent="0.2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AP159" s="107"/>
      <c r="AQ159" s="108"/>
      <c r="AR159" s="108"/>
      <c r="AS159" s="108"/>
      <c r="AT159" s="108"/>
      <c r="AU159" s="108"/>
      <c r="AV159" s="108"/>
      <c r="AW159" s="108"/>
      <c r="AX159" s="108"/>
      <c r="AY159" s="108"/>
      <c r="AZ159" s="108"/>
    </row>
    <row r="160" spans="1:52" x14ac:dyDescent="0.2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AP160" s="107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</row>
    <row r="161" spans="1:52" x14ac:dyDescent="0.2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AP161" s="107"/>
      <c r="AQ161" s="108"/>
      <c r="AR161" s="108"/>
      <c r="AS161" s="108"/>
      <c r="AT161" s="108"/>
      <c r="AU161" s="108"/>
      <c r="AV161" s="108"/>
      <c r="AW161" s="108"/>
      <c r="AX161" s="108"/>
      <c r="AY161" s="108"/>
      <c r="AZ161" s="108"/>
    </row>
    <row r="162" spans="1:52" x14ac:dyDescent="0.2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AP162" s="107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</row>
    <row r="163" spans="1:52" x14ac:dyDescent="0.2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AP163" s="107"/>
      <c r="AQ163" s="108"/>
      <c r="AR163" s="108"/>
      <c r="AS163" s="108"/>
      <c r="AT163" s="108"/>
      <c r="AU163" s="108"/>
      <c r="AV163" s="108"/>
      <c r="AW163" s="108"/>
      <c r="AX163" s="108"/>
      <c r="AY163" s="108"/>
      <c r="AZ163" s="108"/>
    </row>
    <row r="164" spans="1:52" x14ac:dyDescent="0.2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AP164" s="107"/>
      <c r="AQ164" s="108"/>
      <c r="AR164" s="108"/>
      <c r="AS164" s="108"/>
      <c r="AT164" s="108"/>
      <c r="AU164" s="108"/>
      <c r="AV164" s="108"/>
      <c r="AW164" s="108"/>
      <c r="AX164" s="108"/>
      <c r="AY164" s="108"/>
      <c r="AZ164" s="108"/>
    </row>
    <row r="165" spans="1:52" x14ac:dyDescent="0.2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AP165" s="107"/>
      <c r="AQ165" s="108"/>
      <c r="AR165" s="108"/>
      <c r="AS165" s="108"/>
      <c r="AT165" s="108"/>
      <c r="AU165" s="108"/>
      <c r="AV165" s="108"/>
      <c r="AW165" s="108"/>
      <c r="AX165" s="108"/>
      <c r="AY165" s="108"/>
      <c r="AZ165" s="108"/>
    </row>
    <row r="166" spans="1:52" x14ac:dyDescent="0.2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AP166" s="107"/>
      <c r="AQ166" s="108"/>
      <c r="AR166" s="108"/>
      <c r="AS166" s="108"/>
      <c r="AT166" s="108"/>
      <c r="AU166" s="108"/>
      <c r="AV166" s="108"/>
      <c r="AW166" s="108"/>
      <c r="AX166" s="108"/>
      <c r="AY166" s="108"/>
      <c r="AZ166" s="108"/>
    </row>
    <row r="167" spans="1:52" x14ac:dyDescent="0.2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AP167" s="107"/>
      <c r="AQ167" s="108"/>
      <c r="AR167" s="108"/>
      <c r="AS167" s="108"/>
      <c r="AT167" s="108"/>
      <c r="AU167" s="108"/>
      <c r="AV167" s="108"/>
      <c r="AW167" s="108"/>
      <c r="AX167" s="108"/>
      <c r="AY167" s="108"/>
      <c r="AZ167" s="108"/>
    </row>
    <row r="168" spans="1:52" x14ac:dyDescent="0.2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AP168" s="107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8"/>
    </row>
    <row r="169" spans="1:52" x14ac:dyDescent="0.2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AP169" s="107"/>
      <c r="AQ169" s="108"/>
      <c r="AR169" s="108"/>
      <c r="AS169" s="108"/>
      <c r="AT169" s="108"/>
      <c r="AU169" s="108"/>
      <c r="AV169" s="108"/>
      <c r="AW169" s="108"/>
      <c r="AX169" s="108"/>
      <c r="AY169" s="108"/>
      <c r="AZ169" s="108"/>
    </row>
    <row r="170" spans="1:52" x14ac:dyDescent="0.2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AP170" s="107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</row>
    <row r="171" spans="1:52" x14ac:dyDescent="0.2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AP171" s="107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</row>
    <row r="172" spans="1:52" x14ac:dyDescent="0.2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AP172" s="107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</row>
    <row r="173" spans="1:52" x14ac:dyDescent="0.2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AP173" s="107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</row>
  </sheetData>
  <customSheetViews>
    <customSheetView guid="{BCD2E795-5D38-46DD-9EA5-5B0255E17FEC}" scale="69" colorId="18" hiddenRows="1" hiddenColumns="1">
      <selection activeCell="I75" sqref="I75"/>
      <rowBreaks count="1" manualBreakCount="1">
        <brk id="57" max="32" man="1"/>
      </rowBreaks>
      <colBreaks count="1" manualBreakCount="1">
        <brk id="21" max="40" man="1"/>
      </colBreaks>
      <pageMargins left="0.19685039370078741" right="0" top="0" bottom="0" header="0.31496062992125984" footer="0.31496062992125984"/>
      <printOptions horizontalCentered="1" verticalCentered="1"/>
      <pageSetup paperSize="9" scale="51" fitToWidth="0" fitToHeight="0" orientation="landscape" r:id="rId1"/>
      <headerFooter alignWithMargins="0"/>
    </customSheetView>
  </customSheetViews>
  <mergeCells count="162">
    <mergeCell ref="A54:C55"/>
    <mergeCell ref="A72:C73"/>
    <mergeCell ref="A78:A81"/>
    <mergeCell ref="A82:A85"/>
    <mergeCell ref="A86:A89"/>
    <mergeCell ref="A74:A77"/>
    <mergeCell ref="A68:A71"/>
    <mergeCell ref="A64:A67"/>
    <mergeCell ref="A60:A63"/>
    <mergeCell ref="A56:A59"/>
    <mergeCell ref="A2:U2"/>
    <mergeCell ref="A7:A8"/>
    <mergeCell ref="U44:U48"/>
    <mergeCell ref="F39:G40"/>
    <mergeCell ref="T44:T45"/>
    <mergeCell ref="R44:R45"/>
    <mergeCell ref="H44:H45"/>
    <mergeCell ref="J44:J45"/>
    <mergeCell ref="N39:N40"/>
    <mergeCell ref="K39:K40"/>
    <mergeCell ref="S44:S45"/>
    <mergeCell ref="O39:O40"/>
    <mergeCell ref="T39:T40"/>
    <mergeCell ref="M39:M40"/>
    <mergeCell ref="C34:C35"/>
    <mergeCell ref="O34:O35"/>
    <mergeCell ref="P34:P35"/>
    <mergeCell ref="M34:M35"/>
    <mergeCell ref="A30:A31"/>
    <mergeCell ref="R30:R31"/>
    <mergeCell ref="S30:S31"/>
    <mergeCell ref="L30:L31"/>
    <mergeCell ref="K30:K31"/>
    <mergeCell ref="M30:M31"/>
    <mergeCell ref="A49:B49"/>
    <mergeCell ref="E44:E45"/>
    <mergeCell ref="L39:L40"/>
    <mergeCell ref="L44:L45"/>
    <mergeCell ref="I44:I45"/>
    <mergeCell ref="E39:E40"/>
    <mergeCell ref="C44:C46"/>
    <mergeCell ref="A47:S48"/>
    <mergeCell ref="Q44:Q45"/>
    <mergeCell ref="B44:B45"/>
    <mergeCell ref="M44:M45"/>
    <mergeCell ref="D44:D45"/>
    <mergeCell ref="P44:P45"/>
    <mergeCell ref="N44:N45"/>
    <mergeCell ref="O44:O45"/>
    <mergeCell ref="K44:K45"/>
    <mergeCell ref="F44:G45"/>
    <mergeCell ref="F46:G46"/>
    <mergeCell ref="H39:H40"/>
    <mergeCell ref="A42:S43"/>
    <mergeCell ref="J41:S41"/>
    <mergeCell ref="J39:J40"/>
    <mergeCell ref="J46:S46"/>
    <mergeCell ref="A44:A46"/>
    <mergeCell ref="C39:C41"/>
    <mergeCell ref="P39:P40"/>
    <mergeCell ref="C28:C29"/>
    <mergeCell ref="F41:G41"/>
    <mergeCell ref="E34:E35"/>
    <mergeCell ref="D28:D29"/>
    <mergeCell ref="O30:O31"/>
    <mergeCell ref="L34:L35"/>
    <mergeCell ref="E30:E31"/>
    <mergeCell ref="I34:I35"/>
    <mergeCell ref="H34:H35"/>
    <mergeCell ref="F34:G35"/>
    <mergeCell ref="D34:D35"/>
    <mergeCell ref="A32:S33"/>
    <mergeCell ref="J34:J35"/>
    <mergeCell ref="N34:N35"/>
    <mergeCell ref="K34:K35"/>
    <mergeCell ref="R39:R40"/>
    <mergeCell ref="S39:S40"/>
    <mergeCell ref="B39:B40"/>
    <mergeCell ref="I39:I40"/>
    <mergeCell ref="A39:A41"/>
    <mergeCell ref="E28:F29"/>
    <mergeCell ref="R14:R15"/>
    <mergeCell ref="H14:H15"/>
    <mergeCell ref="F14:F15"/>
    <mergeCell ref="I14:I15"/>
    <mergeCell ref="D14:D15"/>
    <mergeCell ref="A36:S38"/>
    <mergeCell ref="D7:D8"/>
    <mergeCell ref="I7:I8"/>
    <mergeCell ref="F7:G7"/>
    <mergeCell ref="H7:H8"/>
    <mergeCell ref="G14:G15"/>
    <mergeCell ref="J28:J29"/>
    <mergeCell ref="K14:K15"/>
    <mergeCell ref="G28:G29"/>
    <mergeCell ref="H30:H31"/>
    <mergeCell ref="D30:D31"/>
    <mergeCell ref="I28:I29"/>
    <mergeCell ref="S34:S35"/>
    <mergeCell ref="B14:B15"/>
    <mergeCell ref="J14:J15"/>
    <mergeCell ref="O14:O15"/>
    <mergeCell ref="N14:N15"/>
    <mergeCell ref="A18:A19"/>
    <mergeCell ref="M14:M15"/>
    <mergeCell ref="U39:U43"/>
    <mergeCell ref="U18:U22"/>
    <mergeCell ref="U32:U33"/>
    <mergeCell ref="U34:U38"/>
    <mergeCell ref="U28:U31"/>
    <mergeCell ref="U23:U27"/>
    <mergeCell ref="L14:L15"/>
    <mergeCell ref="A16:S17"/>
    <mergeCell ref="D39:D40"/>
    <mergeCell ref="Q39:Q40"/>
    <mergeCell ref="Q34:Q35"/>
    <mergeCell ref="B30:B31"/>
    <mergeCell ref="A34:A35"/>
    <mergeCell ref="B34:B35"/>
    <mergeCell ref="T34:T35"/>
    <mergeCell ref="R34:R35"/>
    <mergeCell ref="C30:C31"/>
    <mergeCell ref="F30:G31"/>
    <mergeCell ref="T30:T31"/>
    <mergeCell ref="Q30:Q31"/>
    <mergeCell ref="I30:I31"/>
    <mergeCell ref="J30:J31"/>
    <mergeCell ref="P30:P31"/>
    <mergeCell ref="A23:A24"/>
    <mergeCell ref="A3:A6"/>
    <mergeCell ref="C3:U3"/>
    <mergeCell ref="C7:C8"/>
    <mergeCell ref="R7:R8"/>
    <mergeCell ref="S7:T7"/>
    <mergeCell ref="S14:S15"/>
    <mergeCell ref="O7:Q7"/>
    <mergeCell ref="Q14:Q15"/>
    <mergeCell ref="P14:P15"/>
    <mergeCell ref="U11:U13"/>
    <mergeCell ref="C4:U4"/>
    <mergeCell ref="C5:U5"/>
    <mergeCell ref="C6:U6"/>
    <mergeCell ref="U7:U10"/>
    <mergeCell ref="J7:J8"/>
    <mergeCell ref="A11:S13"/>
    <mergeCell ref="E7:E8"/>
    <mergeCell ref="K7:N7"/>
    <mergeCell ref="A9:A10"/>
    <mergeCell ref="A14:A15"/>
    <mergeCell ref="C14:C15"/>
    <mergeCell ref="E14:E15"/>
    <mergeCell ref="T14:T15"/>
    <mergeCell ref="U14:U17"/>
    <mergeCell ref="A20:S22"/>
    <mergeCell ref="A28:B29"/>
    <mergeCell ref="S28:T28"/>
    <mergeCell ref="N30:N31"/>
    <mergeCell ref="H28:H29"/>
    <mergeCell ref="A25:S27"/>
    <mergeCell ref="R28:R29"/>
    <mergeCell ref="O28:Q28"/>
    <mergeCell ref="K28:N28"/>
  </mergeCells>
  <phoneticPr fontId="0" type="noConversion"/>
  <printOptions horizontalCentered="1" verticalCentered="1"/>
  <pageMargins left="0.19685039370078741" right="0" top="0" bottom="0" header="0.31496062992125984" footer="0.31496062992125984"/>
  <pageSetup paperSize="9" scale="51" fitToWidth="0" fitToHeight="0" orientation="landscape" r:id="rId2"/>
  <headerFooter alignWithMargins="0"/>
  <rowBreaks count="1" manualBreakCount="1">
    <brk id="49" max="32" man="1"/>
  </rowBreaks>
  <colBreaks count="1" manualBreakCount="1">
    <brk id="21" max="40" man="1"/>
  </colBreaks>
  <cellWatches>
    <cellWatch r="A3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5D"/>
  </sheetPr>
  <dimension ref="A1:AM150"/>
  <sheetViews>
    <sheetView zoomScale="74" zoomScaleNormal="74" workbookViewId="0">
      <selection activeCell="N89" sqref="N89"/>
    </sheetView>
  </sheetViews>
  <sheetFormatPr defaultRowHeight="12.75" x14ac:dyDescent="0.2"/>
  <cols>
    <col min="1" max="3" width="9.140625" style="10"/>
    <col min="4" max="4" width="9.28515625" style="10" bestFit="1" customWidth="1"/>
    <col min="5" max="5" width="9.28515625" style="10" customWidth="1"/>
    <col min="6" max="19" width="9.28515625" style="10" bestFit="1" customWidth="1"/>
    <col min="20" max="21" width="10.5703125" style="10" bestFit="1" customWidth="1"/>
    <col min="22" max="22" width="9.28515625" style="10" bestFit="1" customWidth="1"/>
    <col min="23" max="24" width="10.5703125" style="10" bestFit="1" customWidth="1"/>
    <col min="25" max="25" width="9.28515625" style="10" bestFit="1" customWidth="1"/>
    <col min="26" max="26" width="9.140625" style="10"/>
    <col min="27" max="27" width="8.5703125" style="10" customWidth="1"/>
    <col min="28" max="28" width="11.7109375" style="10" customWidth="1"/>
    <col min="29" max="16384" width="9.140625" style="10"/>
  </cols>
  <sheetData>
    <row r="1" spans="1:39" x14ac:dyDescent="0.2">
      <c r="A1" s="81"/>
      <c r="B1" s="81"/>
      <c r="C1" s="81"/>
      <c r="D1" s="81"/>
      <c r="E1" s="81"/>
      <c r="F1" s="81"/>
      <c r="G1" s="81"/>
      <c r="H1" s="84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39" x14ac:dyDescent="0.2">
      <c r="A2" s="81"/>
      <c r="B2" s="81"/>
      <c r="C2" s="81"/>
      <c r="D2" s="81"/>
      <c r="E2" s="81"/>
      <c r="F2" s="81"/>
      <c r="G2" s="81"/>
      <c r="H2" s="84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</row>
    <row r="3" spans="1:39" x14ac:dyDescent="0.2">
      <c r="A3" s="81"/>
      <c r="B3" s="81"/>
      <c r="C3" s="81"/>
      <c r="D3" s="81"/>
      <c r="E3" s="81"/>
      <c r="F3" s="81"/>
      <c r="G3" s="81"/>
      <c r="H3" s="84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</row>
    <row r="4" spans="1:39" x14ac:dyDescent="0.2">
      <c r="A4" s="81"/>
      <c r="B4" s="81"/>
      <c r="C4" s="81"/>
      <c r="D4" s="81"/>
      <c r="E4" s="81"/>
      <c r="F4" s="81"/>
      <c r="G4" s="81"/>
      <c r="H4" s="84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</row>
    <row r="5" spans="1:39" x14ac:dyDescent="0.2">
      <c r="A5" s="81"/>
      <c r="B5" s="81"/>
      <c r="C5" s="81"/>
      <c r="D5" s="81"/>
      <c r="E5" s="81"/>
      <c r="F5" s="81"/>
      <c r="G5" s="81"/>
      <c r="H5" s="91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</row>
    <row r="6" spans="1:39" ht="12.75" customHeight="1" x14ac:dyDescent="0.2">
      <c r="A6" s="81"/>
      <c r="B6" s="81"/>
      <c r="C6" s="81"/>
      <c r="D6" s="81"/>
      <c r="E6" s="81"/>
      <c r="F6" s="81"/>
      <c r="G6" s="83"/>
      <c r="H6" s="480" t="s">
        <v>102</v>
      </c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2"/>
      <c r="V6" s="84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</row>
    <row r="7" spans="1:39" ht="12.75" customHeight="1" x14ac:dyDescent="0.2">
      <c r="A7" s="88" t="s">
        <v>85</v>
      </c>
      <c r="B7" s="88"/>
      <c r="C7" s="88"/>
      <c r="D7" s="88"/>
      <c r="E7" s="88"/>
      <c r="F7" s="88"/>
      <c r="G7" s="88"/>
      <c r="H7" s="483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5"/>
      <c r="V7" s="88"/>
      <c r="W7" s="88"/>
      <c r="X7" s="88"/>
      <c r="Y7" s="88"/>
      <c r="Z7" s="88"/>
      <c r="AA7" s="88"/>
      <c r="AB7" s="88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</row>
    <row r="8" spans="1:39" ht="13.5" thickBot="1" x14ac:dyDescent="0.25">
      <c r="A8" s="86"/>
      <c r="B8" s="86"/>
      <c r="C8" s="86"/>
      <c r="D8" s="86"/>
      <c r="E8" s="86"/>
      <c r="F8" s="86"/>
      <c r="G8" s="86">
        <v>0</v>
      </c>
      <c r="H8" s="92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9"/>
      <c r="W8" s="89"/>
      <c r="X8" s="89"/>
      <c r="Y8" s="89"/>
      <c r="Z8" s="89"/>
      <c r="AA8" s="89"/>
      <c r="AB8" s="89"/>
      <c r="AC8" s="89"/>
      <c r="AD8" s="81"/>
      <c r="AE8" s="81"/>
      <c r="AF8" s="81"/>
      <c r="AG8" s="81"/>
      <c r="AH8" s="81"/>
      <c r="AI8" s="81"/>
      <c r="AJ8" s="81"/>
      <c r="AK8" s="81"/>
      <c r="AL8" s="81"/>
      <c r="AM8" s="81"/>
    </row>
    <row r="9" spans="1:39" ht="21.75" customHeight="1" thickTop="1" thickBot="1" x14ac:dyDescent="0.25">
      <c r="A9" s="457" t="s">
        <v>84</v>
      </c>
      <c r="B9" s="458"/>
      <c r="C9" s="459"/>
      <c r="D9" s="466" t="s">
        <v>51</v>
      </c>
      <c r="E9" s="467"/>
      <c r="F9" s="468"/>
      <c r="G9" s="466" t="s">
        <v>36</v>
      </c>
      <c r="H9" s="467"/>
      <c r="I9" s="467"/>
      <c r="J9" s="468"/>
      <c r="K9" s="469" t="s">
        <v>52</v>
      </c>
      <c r="L9" s="470"/>
      <c r="M9" s="470"/>
      <c r="N9" s="470"/>
      <c r="O9" s="470"/>
      <c r="P9" s="470"/>
      <c r="Q9" s="470"/>
      <c r="R9" s="469" t="s">
        <v>37</v>
      </c>
      <c r="S9" s="470"/>
      <c r="T9" s="470"/>
      <c r="U9" s="470"/>
      <c r="V9" s="470"/>
      <c r="W9" s="470"/>
      <c r="X9" s="470"/>
      <c r="Y9" s="470"/>
      <c r="Z9" s="486" t="s">
        <v>53</v>
      </c>
      <c r="AA9" s="487"/>
      <c r="AB9" s="488"/>
      <c r="AC9" s="94"/>
      <c r="AD9" s="81"/>
      <c r="AE9" s="81"/>
      <c r="AF9" s="81"/>
      <c r="AG9" s="81"/>
      <c r="AH9" s="81"/>
      <c r="AI9" s="81"/>
      <c r="AJ9" s="81"/>
      <c r="AK9" s="81"/>
      <c r="AL9" s="81"/>
      <c r="AM9" s="81"/>
    </row>
    <row r="10" spans="1:39" ht="16.5" thickBot="1" x14ac:dyDescent="0.25">
      <c r="A10" s="460"/>
      <c r="B10" s="461"/>
      <c r="C10" s="462"/>
      <c r="D10" s="477" t="s">
        <v>54</v>
      </c>
      <c r="E10" s="471" t="s">
        <v>55</v>
      </c>
      <c r="F10" s="471" t="s">
        <v>56</v>
      </c>
      <c r="G10" s="477" t="s">
        <v>57</v>
      </c>
      <c r="H10" s="499" t="s">
        <v>58</v>
      </c>
      <c r="I10" s="471" t="s">
        <v>59</v>
      </c>
      <c r="J10" s="471" t="s">
        <v>60</v>
      </c>
      <c r="K10" s="477" t="s">
        <v>61</v>
      </c>
      <c r="L10" s="471" t="s">
        <v>62</v>
      </c>
      <c r="M10" s="471" t="s">
        <v>63</v>
      </c>
      <c r="N10" s="472" t="s">
        <v>93</v>
      </c>
      <c r="O10" s="473"/>
      <c r="P10" s="472" t="s">
        <v>64</v>
      </c>
      <c r="Q10" s="473"/>
      <c r="R10" s="455" t="s">
        <v>65</v>
      </c>
      <c r="S10" s="456"/>
      <c r="T10" s="502" t="s">
        <v>66</v>
      </c>
      <c r="U10" s="503"/>
      <c r="V10" s="456"/>
      <c r="W10" s="502" t="s">
        <v>67</v>
      </c>
      <c r="X10" s="503"/>
      <c r="Y10" s="456"/>
      <c r="Z10" s="489"/>
      <c r="AA10" s="490"/>
      <c r="AB10" s="491"/>
      <c r="AC10" s="94"/>
      <c r="AD10" s="81"/>
      <c r="AE10" s="81"/>
      <c r="AF10" s="81"/>
      <c r="AG10" s="81"/>
      <c r="AH10" s="81"/>
      <c r="AI10" s="81"/>
      <c r="AJ10" s="81"/>
      <c r="AK10" s="81"/>
      <c r="AL10" s="81"/>
      <c r="AM10" s="81"/>
    </row>
    <row r="11" spans="1:39" x14ac:dyDescent="0.2">
      <c r="A11" s="460"/>
      <c r="B11" s="461"/>
      <c r="C11" s="462"/>
      <c r="D11" s="478"/>
      <c r="E11" s="453"/>
      <c r="F11" s="453"/>
      <c r="G11" s="478"/>
      <c r="H11" s="500"/>
      <c r="I11" s="453"/>
      <c r="J11" s="453"/>
      <c r="K11" s="478"/>
      <c r="L11" s="453"/>
      <c r="M11" s="453"/>
      <c r="N11" s="474"/>
      <c r="O11" s="475"/>
      <c r="P11" s="474"/>
      <c r="Q11" s="475"/>
      <c r="R11" s="511" t="s">
        <v>68</v>
      </c>
      <c r="S11" s="504" t="s">
        <v>69</v>
      </c>
      <c r="T11" s="452" t="s">
        <v>70</v>
      </c>
      <c r="U11" s="507" t="s">
        <v>71</v>
      </c>
      <c r="V11" s="508"/>
      <c r="W11" s="452" t="s">
        <v>72</v>
      </c>
      <c r="X11" s="452" t="s">
        <v>73</v>
      </c>
      <c r="Y11" s="452" t="s">
        <v>74</v>
      </c>
      <c r="Z11" s="492"/>
      <c r="AA11" s="490"/>
      <c r="AB11" s="491"/>
      <c r="AC11" s="94"/>
      <c r="AD11" s="81"/>
      <c r="AE11" s="81"/>
      <c r="AF11" s="81"/>
      <c r="AG11" s="81"/>
      <c r="AH11" s="81"/>
      <c r="AI11" s="81"/>
      <c r="AJ11" s="81"/>
      <c r="AK11" s="81"/>
      <c r="AL11" s="81"/>
      <c r="AM11" s="81"/>
    </row>
    <row r="12" spans="1:39" x14ac:dyDescent="0.2">
      <c r="A12" s="460"/>
      <c r="B12" s="461"/>
      <c r="C12" s="462"/>
      <c r="D12" s="478"/>
      <c r="E12" s="453"/>
      <c r="F12" s="453"/>
      <c r="G12" s="478"/>
      <c r="H12" s="500"/>
      <c r="I12" s="453"/>
      <c r="J12" s="453"/>
      <c r="K12" s="478"/>
      <c r="L12" s="453"/>
      <c r="M12" s="453"/>
      <c r="N12" s="474"/>
      <c r="O12" s="475"/>
      <c r="P12" s="474"/>
      <c r="Q12" s="475"/>
      <c r="R12" s="512"/>
      <c r="S12" s="505"/>
      <c r="T12" s="453"/>
      <c r="U12" s="474"/>
      <c r="V12" s="475"/>
      <c r="W12" s="453"/>
      <c r="X12" s="453"/>
      <c r="Y12" s="453"/>
      <c r="Z12" s="493"/>
      <c r="AA12" s="490"/>
      <c r="AB12" s="491"/>
      <c r="AC12" s="94"/>
      <c r="AD12" s="81"/>
      <c r="AE12" s="81"/>
      <c r="AF12" s="81"/>
      <c r="AG12" s="81"/>
      <c r="AH12" s="81"/>
      <c r="AI12" s="81"/>
      <c r="AJ12" s="81"/>
      <c r="AK12" s="81"/>
      <c r="AL12" s="81"/>
      <c r="AM12" s="81"/>
    </row>
    <row r="13" spans="1:39" x14ac:dyDescent="0.2">
      <c r="A13" s="460"/>
      <c r="B13" s="461"/>
      <c r="C13" s="462"/>
      <c r="D13" s="478"/>
      <c r="E13" s="453"/>
      <c r="F13" s="453"/>
      <c r="G13" s="478"/>
      <c r="H13" s="500"/>
      <c r="I13" s="453"/>
      <c r="J13" s="453"/>
      <c r="K13" s="478"/>
      <c r="L13" s="453"/>
      <c r="M13" s="453"/>
      <c r="N13" s="474"/>
      <c r="O13" s="475"/>
      <c r="P13" s="474"/>
      <c r="Q13" s="475"/>
      <c r="R13" s="512"/>
      <c r="S13" s="505"/>
      <c r="T13" s="453"/>
      <c r="U13" s="474"/>
      <c r="V13" s="475"/>
      <c r="W13" s="453"/>
      <c r="X13" s="453"/>
      <c r="Y13" s="453"/>
      <c r="Z13" s="493"/>
      <c r="AA13" s="490"/>
      <c r="AB13" s="491"/>
      <c r="AC13" s="94"/>
      <c r="AD13" s="81"/>
      <c r="AE13" s="81"/>
      <c r="AF13" s="81"/>
      <c r="AG13" s="81"/>
      <c r="AH13" s="81"/>
      <c r="AI13" s="81"/>
      <c r="AJ13" s="81"/>
      <c r="AK13" s="81"/>
      <c r="AL13" s="81"/>
      <c r="AM13" s="81"/>
    </row>
    <row r="14" spans="1:39" x14ac:dyDescent="0.2">
      <c r="A14" s="460"/>
      <c r="B14" s="461"/>
      <c r="C14" s="462"/>
      <c r="D14" s="478"/>
      <c r="E14" s="453"/>
      <c r="F14" s="453"/>
      <c r="G14" s="478"/>
      <c r="H14" s="500"/>
      <c r="I14" s="453"/>
      <c r="J14" s="453"/>
      <c r="K14" s="478"/>
      <c r="L14" s="453"/>
      <c r="M14" s="453"/>
      <c r="N14" s="474"/>
      <c r="O14" s="475"/>
      <c r="P14" s="474"/>
      <c r="Q14" s="475"/>
      <c r="R14" s="512"/>
      <c r="S14" s="505"/>
      <c r="T14" s="453"/>
      <c r="U14" s="474"/>
      <c r="V14" s="475"/>
      <c r="W14" s="453"/>
      <c r="X14" s="453"/>
      <c r="Y14" s="453"/>
      <c r="Z14" s="493"/>
      <c r="AA14" s="490"/>
      <c r="AB14" s="491"/>
      <c r="AC14" s="94"/>
      <c r="AD14" s="81"/>
      <c r="AE14" s="81"/>
      <c r="AF14" s="81"/>
      <c r="AG14" s="81"/>
      <c r="AH14" s="81"/>
      <c r="AI14" s="81"/>
      <c r="AJ14" s="81"/>
      <c r="AK14" s="81"/>
      <c r="AL14" s="81"/>
      <c r="AM14" s="81"/>
    </row>
    <row r="15" spans="1:39" x14ac:dyDescent="0.2">
      <c r="A15" s="460"/>
      <c r="B15" s="461"/>
      <c r="C15" s="462"/>
      <c r="D15" s="478"/>
      <c r="E15" s="453"/>
      <c r="F15" s="453"/>
      <c r="G15" s="478"/>
      <c r="H15" s="500"/>
      <c r="I15" s="453"/>
      <c r="J15" s="453"/>
      <c r="K15" s="478"/>
      <c r="L15" s="453"/>
      <c r="M15" s="453"/>
      <c r="N15" s="474"/>
      <c r="O15" s="475"/>
      <c r="P15" s="474"/>
      <c r="Q15" s="475"/>
      <c r="R15" s="512"/>
      <c r="S15" s="505"/>
      <c r="T15" s="453"/>
      <c r="U15" s="474"/>
      <c r="V15" s="475"/>
      <c r="W15" s="453"/>
      <c r="X15" s="453"/>
      <c r="Y15" s="453"/>
      <c r="Z15" s="493"/>
      <c r="AA15" s="490"/>
      <c r="AB15" s="491"/>
      <c r="AC15" s="94"/>
      <c r="AD15" s="81"/>
      <c r="AE15" s="81"/>
      <c r="AF15" s="81"/>
      <c r="AG15" s="81"/>
      <c r="AH15" s="81"/>
      <c r="AI15" s="81"/>
      <c r="AJ15" s="81"/>
      <c r="AK15" s="81"/>
      <c r="AL15" s="81"/>
      <c r="AM15" s="81"/>
    </row>
    <row r="16" spans="1:39" x14ac:dyDescent="0.2">
      <c r="A16" s="460"/>
      <c r="B16" s="461"/>
      <c r="C16" s="462"/>
      <c r="D16" s="478"/>
      <c r="E16" s="453"/>
      <c r="F16" s="453"/>
      <c r="G16" s="478"/>
      <c r="H16" s="500"/>
      <c r="I16" s="453"/>
      <c r="J16" s="453"/>
      <c r="K16" s="478"/>
      <c r="L16" s="453"/>
      <c r="M16" s="453"/>
      <c r="N16" s="474"/>
      <c r="O16" s="475"/>
      <c r="P16" s="474"/>
      <c r="Q16" s="475"/>
      <c r="R16" s="512"/>
      <c r="S16" s="505"/>
      <c r="T16" s="453"/>
      <c r="U16" s="474"/>
      <c r="V16" s="475"/>
      <c r="W16" s="453"/>
      <c r="X16" s="453"/>
      <c r="Y16" s="453"/>
      <c r="Z16" s="493"/>
      <c r="AA16" s="490"/>
      <c r="AB16" s="491"/>
      <c r="AC16" s="94"/>
      <c r="AD16" s="81"/>
      <c r="AE16" s="81"/>
      <c r="AF16" s="81"/>
      <c r="AG16" s="81"/>
      <c r="AH16" s="81"/>
      <c r="AI16" s="81"/>
      <c r="AJ16" s="81"/>
      <c r="AK16" s="81"/>
      <c r="AL16" s="81"/>
      <c r="AM16" s="81"/>
    </row>
    <row r="17" spans="1:39" x14ac:dyDescent="0.2">
      <c r="A17" s="460"/>
      <c r="B17" s="461"/>
      <c r="C17" s="462"/>
      <c r="D17" s="478"/>
      <c r="E17" s="453"/>
      <c r="F17" s="453"/>
      <c r="G17" s="478"/>
      <c r="H17" s="500"/>
      <c r="I17" s="453"/>
      <c r="J17" s="453"/>
      <c r="K17" s="478"/>
      <c r="L17" s="453"/>
      <c r="M17" s="453"/>
      <c r="N17" s="453"/>
      <c r="O17" s="476"/>
      <c r="P17" s="453"/>
      <c r="Q17" s="476"/>
      <c r="R17" s="512"/>
      <c r="S17" s="505"/>
      <c r="T17" s="453"/>
      <c r="U17" s="474"/>
      <c r="V17" s="475"/>
      <c r="W17" s="453"/>
      <c r="X17" s="453"/>
      <c r="Y17" s="453"/>
      <c r="Z17" s="493"/>
      <c r="AA17" s="490"/>
      <c r="AB17" s="491"/>
      <c r="AC17" s="94"/>
      <c r="AD17" s="81"/>
      <c r="AE17" s="81"/>
      <c r="AF17" s="81"/>
      <c r="AG17" s="81"/>
      <c r="AH17" s="81"/>
      <c r="AI17" s="81"/>
      <c r="AJ17" s="81"/>
      <c r="AK17" s="81"/>
      <c r="AL17" s="81"/>
      <c r="AM17" s="81"/>
    </row>
    <row r="18" spans="1:39" x14ac:dyDescent="0.2">
      <c r="A18" s="460"/>
      <c r="B18" s="461"/>
      <c r="C18" s="462"/>
      <c r="D18" s="478"/>
      <c r="E18" s="453"/>
      <c r="F18" s="453"/>
      <c r="G18" s="478"/>
      <c r="H18" s="500"/>
      <c r="I18" s="453"/>
      <c r="J18" s="453"/>
      <c r="K18" s="478"/>
      <c r="L18" s="453"/>
      <c r="M18" s="453"/>
      <c r="N18" s="453"/>
      <c r="O18" s="453"/>
      <c r="P18" s="453"/>
      <c r="Q18" s="453"/>
      <c r="R18" s="512"/>
      <c r="S18" s="505"/>
      <c r="T18" s="453"/>
      <c r="U18" s="474"/>
      <c r="V18" s="475"/>
      <c r="W18" s="453"/>
      <c r="X18" s="453"/>
      <c r="Y18" s="453"/>
      <c r="Z18" s="493"/>
      <c r="AA18" s="490"/>
      <c r="AB18" s="491"/>
      <c r="AC18" s="94"/>
      <c r="AD18" s="81"/>
      <c r="AE18" s="81"/>
      <c r="AF18" s="81"/>
      <c r="AG18" s="81"/>
      <c r="AH18" s="81"/>
      <c r="AI18" s="81"/>
      <c r="AJ18" s="81"/>
      <c r="AK18" s="81"/>
      <c r="AL18" s="81"/>
      <c r="AM18" s="81"/>
    </row>
    <row r="19" spans="1:39" ht="13.5" thickBot="1" x14ac:dyDescent="0.25">
      <c r="A19" s="460"/>
      <c r="B19" s="461"/>
      <c r="C19" s="462"/>
      <c r="D19" s="479"/>
      <c r="E19" s="454"/>
      <c r="F19" s="454"/>
      <c r="G19" s="479"/>
      <c r="H19" s="501"/>
      <c r="I19" s="454"/>
      <c r="J19" s="454"/>
      <c r="K19" s="479"/>
      <c r="L19" s="454"/>
      <c r="M19" s="454"/>
      <c r="N19" s="454"/>
      <c r="O19" s="454"/>
      <c r="P19" s="454"/>
      <c r="Q19" s="454"/>
      <c r="R19" s="513"/>
      <c r="S19" s="506"/>
      <c r="T19" s="454"/>
      <c r="U19" s="509"/>
      <c r="V19" s="510"/>
      <c r="W19" s="454"/>
      <c r="X19" s="454"/>
      <c r="Y19" s="454"/>
      <c r="Z19" s="494"/>
      <c r="AA19" s="495"/>
      <c r="AB19" s="491"/>
      <c r="AC19" s="94"/>
      <c r="AD19" s="81"/>
      <c r="AE19" s="81"/>
      <c r="AF19" s="81"/>
      <c r="AG19" s="81"/>
      <c r="AH19" s="81"/>
      <c r="AI19" s="81"/>
      <c r="AJ19" s="81"/>
      <c r="AK19" s="81"/>
      <c r="AL19" s="81"/>
      <c r="AM19" s="81"/>
    </row>
    <row r="20" spans="1:39" ht="21" customHeight="1" thickBot="1" x14ac:dyDescent="0.25">
      <c r="A20" s="463"/>
      <c r="B20" s="464"/>
      <c r="C20" s="465"/>
      <c r="D20" s="95" t="s">
        <v>34</v>
      </c>
      <c r="E20" s="96" t="s">
        <v>34</v>
      </c>
      <c r="F20" s="96" t="s">
        <v>34</v>
      </c>
      <c r="G20" s="95" t="s">
        <v>34</v>
      </c>
      <c r="H20" s="96" t="s">
        <v>34</v>
      </c>
      <c r="I20" s="96" t="s">
        <v>34</v>
      </c>
      <c r="J20" s="96" t="s">
        <v>34</v>
      </c>
      <c r="K20" s="95" t="s">
        <v>34</v>
      </c>
      <c r="L20" s="96" t="s">
        <v>34</v>
      </c>
      <c r="M20" s="96" t="s">
        <v>75</v>
      </c>
      <c r="N20" s="96" t="s">
        <v>75</v>
      </c>
      <c r="O20" s="96" t="s">
        <v>34</v>
      </c>
      <c r="P20" s="96" t="s">
        <v>75</v>
      </c>
      <c r="Q20" s="96" t="s">
        <v>34</v>
      </c>
      <c r="R20" s="97" t="s">
        <v>34</v>
      </c>
      <c r="S20" s="98" t="s">
        <v>34</v>
      </c>
      <c r="T20" s="96" t="s">
        <v>34</v>
      </c>
      <c r="U20" s="96" t="s">
        <v>34</v>
      </c>
      <c r="V20" s="96" t="s">
        <v>75</v>
      </c>
      <c r="W20" s="96" t="s">
        <v>34</v>
      </c>
      <c r="X20" s="96" t="s">
        <v>34</v>
      </c>
      <c r="Y20" s="96" t="s">
        <v>75</v>
      </c>
      <c r="Z20" s="496"/>
      <c r="AA20" s="497"/>
      <c r="AB20" s="498"/>
      <c r="AC20" s="94"/>
      <c r="AD20" s="81"/>
      <c r="AE20" s="81"/>
      <c r="AF20" s="81"/>
      <c r="AG20" s="81"/>
      <c r="AH20" s="81"/>
      <c r="AI20" s="81"/>
      <c r="AJ20" s="81"/>
      <c r="AK20" s="81"/>
      <c r="AL20" s="81"/>
      <c r="AM20" s="81"/>
    </row>
    <row r="21" spans="1:39" ht="27.75" customHeight="1" thickTop="1" x14ac:dyDescent="0.2">
      <c r="A21" s="442" t="s">
        <v>76</v>
      </c>
      <c r="B21" s="443"/>
      <c r="C21" s="443"/>
      <c r="D21" s="172">
        <v>596</v>
      </c>
      <c r="E21" s="173">
        <v>595</v>
      </c>
      <c r="F21" s="173">
        <v>584</v>
      </c>
      <c r="G21" s="172">
        <v>504</v>
      </c>
      <c r="H21" s="173">
        <v>485</v>
      </c>
      <c r="I21" s="173">
        <v>0</v>
      </c>
      <c r="J21" s="173">
        <v>249</v>
      </c>
      <c r="K21" s="172">
        <v>479</v>
      </c>
      <c r="L21" s="173">
        <v>630</v>
      </c>
      <c r="M21" s="174">
        <v>7.4</v>
      </c>
      <c r="N21" s="195">
        <v>10.5</v>
      </c>
      <c r="O21" s="173">
        <v>74</v>
      </c>
      <c r="P21" s="174">
        <v>6.7</v>
      </c>
      <c r="Q21" s="173">
        <v>1023</v>
      </c>
      <c r="R21" s="172">
        <v>0</v>
      </c>
      <c r="S21" s="172">
        <v>0</v>
      </c>
      <c r="T21" s="173">
        <v>14769</v>
      </c>
      <c r="U21" s="173">
        <v>13866</v>
      </c>
      <c r="V21" s="174">
        <v>93.9</v>
      </c>
      <c r="W21" s="183">
        <v>15731</v>
      </c>
      <c r="X21" s="184">
        <v>1865</v>
      </c>
      <c r="Y21" s="185">
        <v>88.14</v>
      </c>
      <c r="Z21" s="431" t="s">
        <v>103</v>
      </c>
      <c r="AA21" s="432"/>
      <c r="AB21" s="433"/>
      <c r="AC21" s="94"/>
      <c r="AD21" s="81"/>
      <c r="AE21" s="81"/>
      <c r="AF21" s="81"/>
      <c r="AG21" s="81"/>
      <c r="AH21" s="81"/>
      <c r="AI21" s="81"/>
      <c r="AJ21" s="81"/>
      <c r="AK21" s="81"/>
      <c r="AL21" s="81"/>
      <c r="AM21" s="81"/>
    </row>
    <row r="22" spans="1:39" ht="27.75" customHeight="1" x14ac:dyDescent="0.2">
      <c r="A22" s="444" t="s">
        <v>98</v>
      </c>
      <c r="B22" s="445"/>
      <c r="C22" s="446"/>
      <c r="D22" s="175">
        <v>2</v>
      </c>
      <c r="E22" s="176">
        <v>2</v>
      </c>
      <c r="F22" s="176">
        <v>3</v>
      </c>
      <c r="G22" s="175">
        <v>6</v>
      </c>
      <c r="H22" s="176">
        <v>5</v>
      </c>
      <c r="I22" s="176">
        <v>0</v>
      </c>
      <c r="J22" s="176">
        <v>1</v>
      </c>
      <c r="K22" s="175">
        <v>2</v>
      </c>
      <c r="L22" s="176">
        <v>2</v>
      </c>
      <c r="M22" s="177">
        <v>20</v>
      </c>
      <c r="N22" s="177">
        <v>0</v>
      </c>
      <c r="O22" s="176">
        <v>0</v>
      </c>
      <c r="P22" s="177">
        <v>42.2</v>
      </c>
      <c r="Q22" s="176">
        <v>38</v>
      </c>
      <c r="R22" s="175">
        <v>0</v>
      </c>
      <c r="S22" s="175">
        <v>0</v>
      </c>
      <c r="T22" s="176">
        <v>70</v>
      </c>
      <c r="U22" s="176">
        <v>36</v>
      </c>
      <c r="V22" s="177">
        <v>51.4</v>
      </c>
      <c r="W22" s="186">
        <v>80</v>
      </c>
      <c r="X22" s="187">
        <v>44</v>
      </c>
      <c r="Y22" s="188">
        <v>45</v>
      </c>
      <c r="Z22" s="434" t="s">
        <v>104</v>
      </c>
      <c r="AA22" s="435"/>
      <c r="AB22" s="436"/>
      <c r="AC22" s="94"/>
      <c r="AD22" s="81"/>
      <c r="AE22" s="81"/>
      <c r="AF22" s="81"/>
      <c r="AG22" s="81"/>
      <c r="AH22" s="81"/>
      <c r="AI22" s="81"/>
      <c r="AJ22" s="81"/>
      <c r="AK22" s="81"/>
      <c r="AL22" s="81"/>
      <c r="AM22" s="81"/>
    </row>
    <row r="23" spans="1:39" ht="27.75" customHeight="1" x14ac:dyDescent="0.2">
      <c r="A23" s="444" t="s">
        <v>77</v>
      </c>
      <c r="B23" s="445"/>
      <c r="C23" s="446"/>
      <c r="D23" s="175">
        <v>0</v>
      </c>
      <c r="E23" s="176">
        <v>0</v>
      </c>
      <c r="F23" s="176">
        <v>0</v>
      </c>
      <c r="G23" s="175">
        <v>80</v>
      </c>
      <c r="H23" s="176">
        <v>80</v>
      </c>
      <c r="I23" s="176">
        <v>0</v>
      </c>
      <c r="J23" s="176">
        <v>0</v>
      </c>
      <c r="K23" s="175">
        <v>12</v>
      </c>
      <c r="L23" s="176">
        <v>1</v>
      </c>
      <c r="M23" s="177">
        <v>16.8</v>
      </c>
      <c r="N23" s="177">
        <v>0</v>
      </c>
      <c r="O23" s="176">
        <v>0</v>
      </c>
      <c r="P23" s="177">
        <v>10.6</v>
      </c>
      <c r="Q23" s="176">
        <v>45</v>
      </c>
      <c r="R23" s="175">
        <v>0</v>
      </c>
      <c r="S23" s="175">
        <v>0</v>
      </c>
      <c r="T23" s="176">
        <v>376</v>
      </c>
      <c r="U23" s="176">
        <v>390</v>
      </c>
      <c r="V23" s="177">
        <v>103.7</v>
      </c>
      <c r="W23" s="186">
        <v>400</v>
      </c>
      <c r="X23" s="187">
        <v>10</v>
      </c>
      <c r="Y23" s="188">
        <v>97.5</v>
      </c>
      <c r="Z23" s="437" t="s">
        <v>104</v>
      </c>
      <c r="AA23" s="435"/>
      <c r="AB23" s="438"/>
      <c r="AC23" s="84"/>
      <c r="AD23" s="81"/>
      <c r="AE23" s="81"/>
      <c r="AF23" s="81"/>
      <c r="AG23" s="81"/>
      <c r="AH23" s="81"/>
      <c r="AI23" s="81"/>
      <c r="AJ23" s="81"/>
      <c r="AK23" s="81"/>
      <c r="AL23" s="81"/>
      <c r="AM23" s="81"/>
    </row>
    <row r="24" spans="1:39" ht="27" customHeight="1" x14ac:dyDescent="0.2">
      <c r="A24" s="444" t="s">
        <v>78</v>
      </c>
      <c r="B24" s="445"/>
      <c r="C24" s="446"/>
      <c r="D24" s="175">
        <v>104</v>
      </c>
      <c r="E24" s="176">
        <v>104</v>
      </c>
      <c r="F24" s="176">
        <v>108</v>
      </c>
      <c r="G24" s="175">
        <v>98</v>
      </c>
      <c r="H24" s="176">
        <v>96</v>
      </c>
      <c r="I24" s="176">
        <v>0</v>
      </c>
      <c r="J24" s="176">
        <v>31</v>
      </c>
      <c r="K24" s="175">
        <v>70</v>
      </c>
      <c r="L24" s="176">
        <v>60</v>
      </c>
      <c r="M24" s="177">
        <v>3.2</v>
      </c>
      <c r="N24" s="177">
        <v>1.6</v>
      </c>
      <c r="O24" s="182">
        <v>1</v>
      </c>
      <c r="P24" s="177">
        <v>1.3</v>
      </c>
      <c r="Q24" s="176">
        <v>33</v>
      </c>
      <c r="R24" s="175">
        <v>0</v>
      </c>
      <c r="S24" s="175">
        <v>0</v>
      </c>
      <c r="T24" s="176">
        <v>2168</v>
      </c>
      <c r="U24" s="176">
        <v>2492</v>
      </c>
      <c r="V24" s="177">
        <v>114.9</v>
      </c>
      <c r="W24" s="186">
        <v>2310</v>
      </c>
      <c r="X24" s="187">
        <v>-182</v>
      </c>
      <c r="Y24" s="188">
        <v>107.88</v>
      </c>
      <c r="Z24" s="439" t="s">
        <v>107</v>
      </c>
      <c r="AA24" s="440"/>
      <c r="AB24" s="441"/>
      <c r="AC24" s="94"/>
      <c r="AD24" s="81"/>
      <c r="AE24" s="81"/>
      <c r="AF24" s="81"/>
      <c r="AG24" s="81"/>
      <c r="AH24" s="81"/>
      <c r="AI24" s="81"/>
      <c r="AJ24" s="81"/>
      <c r="AK24" s="81"/>
      <c r="AL24" s="81"/>
      <c r="AM24" s="81"/>
    </row>
    <row r="25" spans="1:39" ht="27" customHeight="1" x14ac:dyDescent="0.2">
      <c r="A25" s="444" t="s">
        <v>79</v>
      </c>
      <c r="B25" s="445"/>
      <c r="C25" s="446"/>
      <c r="D25" s="175">
        <v>671</v>
      </c>
      <c r="E25" s="176">
        <v>667</v>
      </c>
      <c r="F25" s="176">
        <v>712</v>
      </c>
      <c r="G25" s="175">
        <v>696</v>
      </c>
      <c r="H25" s="176">
        <v>678</v>
      </c>
      <c r="I25" s="176">
        <v>0</v>
      </c>
      <c r="J25" s="176">
        <v>354</v>
      </c>
      <c r="K25" s="175">
        <v>449</v>
      </c>
      <c r="L25" s="176">
        <v>668</v>
      </c>
      <c r="M25" s="177">
        <v>10.3</v>
      </c>
      <c r="N25" s="177">
        <v>8.1999999999999993</v>
      </c>
      <c r="O25" s="176">
        <v>60</v>
      </c>
      <c r="P25" s="177">
        <v>9.6999999999999993</v>
      </c>
      <c r="Q25" s="176">
        <v>1611</v>
      </c>
      <c r="R25" s="175">
        <v>0</v>
      </c>
      <c r="S25" s="175">
        <v>0</v>
      </c>
      <c r="T25" s="176">
        <v>13907</v>
      </c>
      <c r="U25" s="176">
        <v>14232</v>
      </c>
      <c r="V25" s="177">
        <v>102.3</v>
      </c>
      <c r="W25" s="186">
        <v>14840</v>
      </c>
      <c r="X25" s="187">
        <v>608</v>
      </c>
      <c r="Y25" s="188">
        <v>95.9</v>
      </c>
      <c r="Z25" s="439" t="s">
        <v>105</v>
      </c>
      <c r="AA25" s="440"/>
      <c r="AB25" s="441"/>
      <c r="AC25" s="94"/>
      <c r="AD25" s="81"/>
      <c r="AE25" s="81"/>
      <c r="AF25" s="81"/>
      <c r="AG25" s="81"/>
      <c r="AH25" s="81"/>
      <c r="AI25" s="81"/>
      <c r="AJ25" s="81"/>
      <c r="AK25" s="81"/>
      <c r="AL25" s="81"/>
      <c r="AM25" s="81"/>
    </row>
    <row r="26" spans="1:39" ht="27.75" customHeight="1" x14ac:dyDescent="0.2">
      <c r="A26" s="444" t="s">
        <v>80</v>
      </c>
      <c r="B26" s="445"/>
      <c r="C26" s="446"/>
      <c r="D26" s="175">
        <v>641</v>
      </c>
      <c r="E26" s="176">
        <v>597</v>
      </c>
      <c r="F26" s="176">
        <v>601</v>
      </c>
      <c r="G26" s="175">
        <v>875</v>
      </c>
      <c r="H26" s="176">
        <v>797</v>
      </c>
      <c r="I26" s="176">
        <v>0</v>
      </c>
      <c r="J26" s="176">
        <v>306</v>
      </c>
      <c r="K26" s="175">
        <v>586</v>
      </c>
      <c r="L26" s="176">
        <v>538</v>
      </c>
      <c r="M26" s="177">
        <v>21.4</v>
      </c>
      <c r="N26" s="177">
        <v>21.2</v>
      </c>
      <c r="O26" s="176">
        <v>145</v>
      </c>
      <c r="P26" s="177">
        <v>21.1</v>
      </c>
      <c r="Q26" s="176">
        <v>4489</v>
      </c>
      <c r="R26" s="175">
        <v>0</v>
      </c>
      <c r="S26" s="175">
        <v>0</v>
      </c>
      <c r="T26" s="176">
        <v>18014</v>
      </c>
      <c r="U26" s="176">
        <v>15650</v>
      </c>
      <c r="V26" s="177">
        <v>86.9</v>
      </c>
      <c r="W26" s="186">
        <v>19175</v>
      </c>
      <c r="X26" s="187">
        <v>3525</v>
      </c>
      <c r="Y26" s="188">
        <v>81.62</v>
      </c>
      <c r="Z26" s="422" t="s">
        <v>106</v>
      </c>
      <c r="AA26" s="423"/>
      <c r="AB26" s="424"/>
      <c r="AC26" s="94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39" ht="27.75" customHeight="1" thickBot="1" x14ac:dyDescent="0.25">
      <c r="A27" s="449" t="s">
        <v>88</v>
      </c>
      <c r="B27" s="450"/>
      <c r="C27" s="451"/>
      <c r="D27" s="178">
        <v>0</v>
      </c>
      <c r="E27" s="179">
        <v>0</v>
      </c>
      <c r="F27" s="179">
        <v>0</v>
      </c>
      <c r="G27" s="178">
        <v>5</v>
      </c>
      <c r="H27" s="179">
        <v>5</v>
      </c>
      <c r="I27" s="179">
        <v>0</v>
      </c>
      <c r="J27" s="179">
        <v>8</v>
      </c>
      <c r="K27" s="178">
        <v>0</v>
      </c>
      <c r="L27" s="179">
        <v>9</v>
      </c>
      <c r="M27" s="180">
        <v>0</v>
      </c>
      <c r="N27" s="196">
        <v>10</v>
      </c>
      <c r="O27" s="179">
        <v>1</v>
      </c>
      <c r="P27" s="180">
        <v>16.399999999999999</v>
      </c>
      <c r="Q27" s="179">
        <v>12</v>
      </c>
      <c r="R27" s="178">
        <v>0</v>
      </c>
      <c r="S27" s="178">
        <v>0</v>
      </c>
      <c r="T27" s="179">
        <v>0</v>
      </c>
      <c r="U27" s="179">
        <v>0</v>
      </c>
      <c r="V27" s="180">
        <v>0</v>
      </c>
      <c r="W27" s="189">
        <v>0</v>
      </c>
      <c r="X27" s="190">
        <v>0</v>
      </c>
      <c r="Y27" s="191">
        <v>0</v>
      </c>
      <c r="Z27" s="425" t="s">
        <v>108</v>
      </c>
      <c r="AA27" s="426"/>
      <c r="AB27" s="427"/>
      <c r="AC27" s="94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39" ht="27.75" customHeight="1" thickTop="1" thickBot="1" x14ac:dyDescent="0.25">
      <c r="A28" s="447" t="s">
        <v>81</v>
      </c>
      <c r="B28" s="448"/>
      <c r="C28" s="448"/>
      <c r="D28" s="151">
        <v>2014</v>
      </c>
      <c r="E28" s="152">
        <v>1965</v>
      </c>
      <c r="F28" s="152">
        <v>2008</v>
      </c>
      <c r="G28" s="151">
        <v>2264</v>
      </c>
      <c r="H28" s="152">
        <v>2146</v>
      </c>
      <c r="I28" s="153">
        <v>0</v>
      </c>
      <c r="J28" s="152">
        <v>949</v>
      </c>
      <c r="K28" s="151">
        <v>1598</v>
      </c>
      <c r="L28" s="152">
        <v>1908</v>
      </c>
      <c r="M28" s="154">
        <v>13.7</v>
      </c>
      <c r="N28" s="154">
        <v>12.84</v>
      </c>
      <c r="O28" s="152">
        <v>281</v>
      </c>
      <c r="P28" s="154">
        <v>12.88</v>
      </c>
      <c r="Q28" s="152">
        <v>7251</v>
      </c>
      <c r="R28" s="151">
        <v>0</v>
      </c>
      <c r="S28" s="151">
        <v>0</v>
      </c>
      <c r="T28" s="152">
        <v>49304</v>
      </c>
      <c r="U28" s="152">
        <v>46666</v>
      </c>
      <c r="V28" s="154">
        <v>94.65</v>
      </c>
      <c r="W28" s="153">
        <v>52536</v>
      </c>
      <c r="X28" s="153">
        <v>5870</v>
      </c>
      <c r="Y28" s="155">
        <v>88.8</v>
      </c>
      <c r="Z28" s="428"/>
      <c r="AA28" s="429"/>
      <c r="AB28" s="430"/>
      <c r="AC28" s="94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39" ht="13.5" thickTop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39" x14ac:dyDescent="0.2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39" ht="12.75" customHeight="1" x14ac:dyDescent="0.35">
      <c r="A31" s="81"/>
      <c r="B31" s="81"/>
      <c r="C31" s="81"/>
      <c r="D31" s="81"/>
      <c r="E31" s="81"/>
      <c r="F31" s="81"/>
      <c r="G31" s="81"/>
      <c r="H31" s="93"/>
      <c r="I31" s="93"/>
      <c r="J31" s="93"/>
      <c r="K31" s="93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39" x14ac:dyDescent="0.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  <row r="35" spans="1:39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</row>
    <row r="36" spans="1:39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 t="s">
        <v>87</v>
      </c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</row>
    <row r="37" spans="1:39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7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x14ac:dyDescent="0.2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</row>
    <row r="39" spans="1:39" x14ac:dyDescent="0.2">
      <c r="A39" s="81"/>
      <c r="B39" s="81"/>
      <c r="C39" s="81"/>
      <c r="D39" s="81"/>
      <c r="E39" s="81"/>
      <c r="F39" s="81"/>
      <c r="G39" s="81"/>
      <c r="H39" s="81"/>
      <c r="I39" s="82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</row>
    <row r="40" spans="1:39" x14ac:dyDescent="0.2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</row>
    <row r="41" spans="1:39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</row>
    <row r="42" spans="1:39" x14ac:dyDescent="0.2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</row>
    <row r="43" spans="1:39" ht="13.5" customHeight="1" x14ac:dyDescent="0.2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</row>
    <row r="44" spans="1:39" x14ac:dyDescent="0.2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</row>
    <row r="45" spans="1:39" x14ac:dyDescent="0.2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</row>
    <row r="46" spans="1:39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</row>
    <row r="47" spans="1:39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</row>
    <row r="48" spans="1:39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</row>
    <row r="49" spans="1:39" x14ac:dyDescent="0.2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</row>
    <row r="50" spans="1:39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</row>
    <row r="51" spans="1:39" x14ac:dyDescent="0.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</row>
    <row r="52" spans="1:39" x14ac:dyDescent="0.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</row>
    <row r="53" spans="1:39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</row>
    <row r="54" spans="1:39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</row>
    <row r="55" spans="1:39" x14ac:dyDescent="0.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</row>
    <row r="56" spans="1:39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</row>
    <row r="57" spans="1:39" x14ac:dyDescent="0.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</row>
    <row r="58" spans="1:39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</row>
    <row r="59" spans="1:39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</row>
    <row r="60" spans="1:39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</row>
    <row r="61" spans="1:39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</row>
    <row r="62" spans="1:39" x14ac:dyDescent="0.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</row>
    <row r="63" spans="1:39" x14ac:dyDescent="0.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</row>
    <row r="64" spans="1:39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</row>
    <row r="65" spans="1:39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</row>
    <row r="66" spans="1:39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</row>
    <row r="67" spans="1:39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</row>
    <row r="68" spans="1:39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</row>
    <row r="69" spans="1:39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</row>
    <row r="70" spans="1:39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</row>
    <row r="71" spans="1:39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</row>
    <row r="72" spans="1:39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</row>
    <row r="73" spans="1:39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</row>
    <row r="74" spans="1:39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</row>
    <row r="75" spans="1:39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</row>
    <row r="76" spans="1:39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</row>
    <row r="77" spans="1:39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</row>
    <row r="78" spans="1:39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</row>
    <row r="79" spans="1:39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</row>
    <row r="80" spans="1:39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</row>
    <row r="81" spans="1:39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</row>
    <row r="82" spans="1:39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</row>
    <row r="83" spans="1:39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</row>
    <row r="84" spans="1:39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</row>
    <row r="85" spans="1:39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</row>
    <row r="86" spans="1:39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</row>
    <row r="87" spans="1:39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</row>
    <row r="88" spans="1:39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</row>
    <row r="89" spans="1:39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</row>
    <row r="90" spans="1:39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</row>
    <row r="91" spans="1:39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</row>
    <row r="92" spans="1:39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</row>
    <row r="93" spans="1:39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</row>
    <row r="94" spans="1:39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</row>
    <row r="95" spans="1:39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</row>
    <row r="96" spans="1:39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</row>
    <row r="97" spans="1:39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</row>
    <row r="98" spans="1:39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</row>
    <row r="99" spans="1:39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</row>
    <row r="100" spans="1:39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</row>
    <row r="101" spans="1:39" x14ac:dyDescent="0.2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</row>
    <row r="102" spans="1:39" x14ac:dyDescent="0.2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</row>
    <row r="103" spans="1:39" x14ac:dyDescent="0.2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</row>
    <row r="104" spans="1:39" x14ac:dyDescent="0.2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</row>
    <row r="105" spans="1:39" x14ac:dyDescent="0.2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</row>
    <row r="106" spans="1:39" x14ac:dyDescent="0.2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</row>
    <row r="107" spans="1:39" x14ac:dyDescent="0.2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</row>
    <row r="108" spans="1:39" x14ac:dyDescent="0.2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</row>
    <row r="109" spans="1:39" x14ac:dyDescent="0.2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</row>
    <row r="110" spans="1:39" x14ac:dyDescent="0.2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</row>
    <row r="111" spans="1:39" x14ac:dyDescent="0.2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</row>
    <row r="112" spans="1:39" x14ac:dyDescent="0.2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</row>
    <row r="113" spans="1:39" x14ac:dyDescent="0.2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</row>
    <row r="114" spans="1:39" x14ac:dyDescent="0.2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</row>
    <row r="115" spans="1:39" x14ac:dyDescent="0.2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</row>
    <row r="116" spans="1:39" x14ac:dyDescent="0.2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</row>
    <row r="117" spans="1:39" x14ac:dyDescent="0.2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</row>
    <row r="118" spans="1:39" x14ac:dyDescent="0.2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</row>
    <row r="119" spans="1:39" x14ac:dyDescent="0.2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</row>
    <row r="120" spans="1:39" x14ac:dyDescent="0.2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</row>
    <row r="121" spans="1:39" x14ac:dyDescent="0.2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</row>
    <row r="122" spans="1:39" x14ac:dyDescent="0.2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</row>
    <row r="123" spans="1:39" x14ac:dyDescent="0.2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</row>
    <row r="124" spans="1:39" x14ac:dyDescent="0.2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</row>
    <row r="125" spans="1:39" x14ac:dyDescent="0.2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</row>
    <row r="126" spans="1:39" x14ac:dyDescent="0.2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</row>
    <row r="127" spans="1:39" x14ac:dyDescent="0.2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</row>
    <row r="128" spans="1:39" x14ac:dyDescent="0.2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</row>
    <row r="129" spans="1:39" x14ac:dyDescent="0.2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</row>
    <row r="130" spans="1:39" x14ac:dyDescent="0.2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</row>
    <row r="131" spans="1:39" x14ac:dyDescent="0.2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</row>
    <row r="132" spans="1:39" x14ac:dyDescent="0.2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</row>
    <row r="133" spans="1:39" x14ac:dyDescent="0.2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</row>
    <row r="134" spans="1:39" x14ac:dyDescent="0.2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</row>
    <row r="135" spans="1:39" x14ac:dyDescent="0.2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</row>
    <row r="136" spans="1:39" x14ac:dyDescent="0.2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</row>
    <row r="137" spans="1:39" x14ac:dyDescent="0.2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</row>
    <row r="138" spans="1:39" x14ac:dyDescent="0.2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</row>
    <row r="139" spans="1:39" x14ac:dyDescent="0.2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</row>
    <row r="140" spans="1:39" x14ac:dyDescent="0.2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</row>
    <row r="141" spans="1:39" x14ac:dyDescent="0.2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</row>
    <row r="142" spans="1:39" x14ac:dyDescent="0.2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</row>
    <row r="143" spans="1:39" x14ac:dyDescent="0.2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</row>
    <row r="144" spans="1:39" x14ac:dyDescent="0.2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</row>
    <row r="145" spans="1:39" x14ac:dyDescent="0.2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</row>
    <row r="146" spans="1:39" x14ac:dyDescent="0.2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</row>
    <row r="147" spans="1:39" x14ac:dyDescent="0.2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</row>
    <row r="148" spans="1:39" x14ac:dyDescent="0.2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</row>
    <row r="149" spans="1:39" x14ac:dyDescent="0.2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</row>
    <row r="150" spans="1:39" x14ac:dyDescent="0.2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</row>
  </sheetData>
  <sheetProtection algorithmName="SHA-512" hashValue="GHEzPkXBKmkar+OhIgjW8/GPWCXicWTwuvjZcMCsd/q3/PErSehJdhW8pEZCLYk0V3F5YljFFpFohA6Dnaf9fg==" saltValue="mcP38LRezvilW2+YIaL6iQ==" spinCount="100000" sheet="1" objects="1" scenarios="1"/>
  <customSheetViews>
    <customSheetView guid="{BCD2E795-5D38-46DD-9EA5-5B0255E17FEC}" scale="74" state="hidden">
      <selection activeCell="O55" sqref="O55"/>
      <pageMargins left="0.7" right="0.7" top="0.75" bottom="0.75" header="0.3" footer="0.3"/>
      <pageSetup paperSize="9" orientation="portrait" r:id="rId1"/>
    </customSheetView>
  </customSheetViews>
  <mergeCells count="45">
    <mergeCell ref="H6:U7"/>
    <mergeCell ref="Z9:AB20"/>
    <mergeCell ref="H10:H19"/>
    <mergeCell ref="I10:I19"/>
    <mergeCell ref="J10:J19"/>
    <mergeCell ref="K10:K19"/>
    <mergeCell ref="L10:L19"/>
    <mergeCell ref="T10:V10"/>
    <mergeCell ref="W10:Y10"/>
    <mergeCell ref="Y11:Y19"/>
    <mergeCell ref="S11:S19"/>
    <mergeCell ref="T11:T19"/>
    <mergeCell ref="U11:V19"/>
    <mergeCell ref="R9:Y9"/>
    <mergeCell ref="W11:W19"/>
    <mergeCell ref="R11:R19"/>
    <mergeCell ref="X11:X19"/>
    <mergeCell ref="R10:S10"/>
    <mergeCell ref="A9:C20"/>
    <mergeCell ref="D9:F9"/>
    <mergeCell ref="G9:J9"/>
    <mergeCell ref="K9:Q9"/>
    <mergeCell ref="M10:M19"/>
    <mergeCell ref="N10:O19"/>
    <mergeCell ref="P10:Q19"/>
    <mergeCell ref="D10:D19"/>
    <mergeCell ref="E10:E19"/>
    <mergeCell ref="F10:F19"/>
    <mergeCell ref="G10:G19"/>
    <mergeCell ref="A21:C21"/>
    <mergeCell ref="A22:C22"/>
    <mergeCell ref="A23:C23"/>
    <mergeCell ref="A28:C28"/>
    <mergeCell ref="A24:C24"/>
    <mergeCell ref="A27:C27"/>
    <mergeCell ref="A25:C25"/>
    <mergeCell ref="A26:C26"/>
    <mergeCell ref="Z26:AB26"/>
    <mergeCell ref="Z27:AB27"/>
    <mergeCell ref="Z28:AB28"/>
    <mergeCell ref="Z21:AB21"/>
    <mergeCell ref="Z22:AB22"/>
    <mergeCell ref="Z23:AB23"/>
    <mergeCell ref="Z24:AB24"/>
    <mergeCell ref="Z25:AB25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завод Стр.Фарфор</vt:lpstr>
      <vt:lpstr>F17d1</vt:lpstr>
      <vt:lpstr>Лист1!Область_печати</vt:lpstr>
    </vt:vector>
  </TitlesOfParts>
  <Company>КЕРАМИН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ПО</dc:creator>
  <cp:lastModifiedBy>Буйчик Глеб Васильевич</cp:lastModifiedBy>
  <cp:lastPrinted>2022-02-02T22:58:08Z</cp:lastPrinted>
  <dcterms:created xsi:type="dcterms:W3CDTF">2005-09-01T08:40:19Z</dcterms:created>
  <dcterms:modified xsi:type="dcterms:W3CDTF">2022-02-09T05:18:06Z</dcterms:modified>
</cp:coreProperties>
</file>