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Харчування-2022\"/>
    </mc:Choice>
  </mc:AlternateContent>
  <xr:revisionPtr revIDLastSave="0" documentId="13_ncr:1_{C4122DA1-54A3-4954-A633-F57A8AFD35F3}" xr6:coauthVersionLast="36" xr6:coauthVersionMax="36" xr10:uidLastSave="{00000000-0000-0000-0000-000000000000}"/>
  <bookViews>
    <workbookView xWindow="120" yWindow="120" windowWidth="28680" windowHeight="13545" xr2:uid="{00000000-000D-0000-FFFF-FFFF00000000}"/>
  </bookViews>
  <sheets>
    <sheet name="Лист1" sheetId="1" r:id="rId1"/>
    <sheet name="Стоимость" sheetId="3" r:id="rId2"/>
    <sheet name="Изменения" sheetId="2" r:id="rId3"/>
  </sheets>
  <definedNames>
    <definedName name="_xlnm.Print_Titles" localSheetId="0">Лист1!$1:$4</definedName>
  </definedNames>
  <calcPr calcId="191029"/>
</workbook>
</file>

<file path=xl/calcChain.xml><?xml version="1.0" encoding="utf-8"?>
<calcChain xmlns="http://schemas.openxmlformats.org/spreadsheetml/2006/main">
  <c r="AM10" i="1" l="1"/>
  <c r="AS10" i="1" s="1"/>
  <c r="AN10" i="1"/>
  <c r="AP10" i="1"/>
  <c r="AV10" i="1" s="1"/>
  <c r="AQ10" i="1"/>
  <c r="AM11" i="1"/>
  <c r="AS11" i="1" s="1"/>
  <c r="AN11" i="1"/>
  <c r="AT11" i="1" s="1"/>
  <c r="AP11" i="1"/>
  <c r="AV11" i="1" s="1"/>
  <c r="AQ11" i="1"/>
  <c r="AM12" i="1"/>
  <c r="AN12" i="1"/>
  <c r="AP12" i="1"/>
  <c r="AV12" i="1" s="1"/>
  <c r="AQ12" i="1"/>
  <c r="AW12" i="1" s="1"/>
  <c r="AS12" i="1"/>
  <c r="AM13" i="1"/>
  <c r="AS13" i="1" s="1"/>
  <c r="AN13" i="1"/>
  <c r="AT13" i="1" s="1"/>
  <c r="AP13" i="1"/>
  <c r="AV13" i="1" s="1"/>
  <c r="AQ13" i="1"/>
  <c r="AW13" i="1" s="1"/>
  <c r="AM14" i="1"/>
  <c r="AS14" i="1" s="1"/>
  <c r="AN14" i="1"/>
  <c r="AP14" i="1"/>
  <c r="AV14" i="1" s="1"/>
  <c r="AQ14" i="1"/>
  <c r="AM15" i="1"/>
  <c r="AN15" i="1"/>
  <c r="AP15" i="1"/>
  <c r="AV15" i="1" s="1"/>
  <c r="AQ15" i="1"/>
  <c r="AS15" i="1"/>
  <c r="AM16" i="1"/>
  <c r="AN16" i="1"/>
  <c r="AP16" i="1"/>
  <c r="AV16" i="1" s="1"/>
  <c r="AQ16" i="1"/>
  <c r="AW16" i="1" s="1"/>
  <c r="AS16" i="1"/>
  <c r="AM17" i="1"/>
  <c r="AS17" i="1" s="1"/>
  <c r="AN17" i="1"/>
  <c r="AT17" i="1" s="1"/>
  <c r="AP17" i="1"/>
  <c r="AV17" i="1" s="1"/>
  <c r="AQ17" i="1"/>
  <c r="AM18" i="1"/>
  <c r="AS18" i="1" s="1"/>
  <c r="AN18" i="1"/>
  <c r="AP18" i="1"/>
  <c r="AV18" i="1" s="1"/>
  <c r="AQ18" i="1"/>
  <c r="AM19" i="1"/>
  <c r="AS19" i="1" s="1"/>
  <c r="AN19" i="1"/>
  <c r="AT19" i="1" s="1"/>
  <c r="AP19" i="1"/>
  <c r="AV19" i="1" s="1"/>
  <c r="AQ19" i="1"/>
  <c r="AW19" i="1" s="1"/>
  <c r="AM20" i="1"/>
  <c r="AS20" i="1" s="1"/>
  <c r="AN20" i="1"/>
  <c r="AP20" i="1"/>
  <c r="AV20" i="1" s="1"/>
  <c r="AQ20" i="1"/>
  <c r="AM21" i="1"/>
  <c r="AN21" i="1"/>
  <c r="AP21" i="1"/>
  <c r="AV21" i="1" s="1"/>
  <c r="AQ21" i="1"/>
  <c r="AS21" i="1"/>
  <c r="AM22" i="1"/>
  <c r="AN22" i="1"/>
  <c r="AP22" i="1"/>
  <c r="AV22" i="1" s="1"/>
  <c r="AQ22" i="1"/>
  <c r="AW22" i="1" s="1"/>
  <c r="AS22" i="1"/>
  <c r="AM23" i="1"/>
  <c r="AS23" i="1" s="1"/>
  <c r="AN23" i="1"/>
  <c r="AP23" i="1"/>
  <c r="AV23" i="1" s="1"/>
  <c r="AQ23" i="1"/>
  <c r="AM24" i="1"/>
  <c r="AS24" i="1" s="1"/>
  <c r="AN24" i="1"/>
  <c r="AP24" i="1"/>
  <c r="AV24" i="1" s="1"/>
  <c r="AQ24" i="1"/>
  <c r="AT24" i="1"/>
  <c r="AM25" i="1"/>
  <c r="AS25" i="1" s="1"/>
  <c r="AN25" i="1"/>
  <c r="AP25" i="1"/>
  <c r="AV25" i="1" s="1"/>
  <c r="AQ25" i="1"/>
  <c r="AW25" i="1" s="1"/>
  <c r="AM26" i="1"/>
  <c r="AN26" i="1"/>
  <c r="AP26" i="1"/>
  <c r="AV26" i="1" s="1"/>
  <c r="AQ26" i="1"/>
  <c r="AS26" i="1"/>
  <c r="AM27" i="1"/>
  <c r="AN27" i="1"/>
  <c r="AP27" i="1"/>
  <c r="AV27" i="1" s="1"/>
  <c r="AQ27" i="1"/>
  <c r="AS27" i="1"/>
  <c r="AM28" i="1"/>
  <c r="AN28" i="1"/>
  <c r="AP28" i="1"/>
  <c r="AV28" i="1" s="1"/>
  <c r="AQ28" i="1"/>
  <c r="AW28" i="1" s="1"/>
  <c r="AS28" i="1"/>
  <c r="AM29" i="1"/>
  <c r="AS29" i="1" s="1"/>
  <c r="AN29" i="1"/>
  <c r="AT29" i="1" s="1"/>
  <c r="AP29" i="1"/>
  <c r="AV29" i="1" s="1"/>
  <c r="AQ29" i="1"/>
  <c r="AM30" i="1"/>
  <c r="AS30" i="1" s="1"/>
  <c r="AN30" i="1"/>
  <c r="AT30" i="1" s="1"/>
  <c r="AP30" i="1"/>
  <c r="AV30" i="1" s="1"/>
  <c r="AQ30" i="1"/>
  <c r="AM31" i="1"/>
  <c r="AS31" i="1" s="1"/>
  <c r="AN31" i="1"/>
  <c r="AT31" i="1" s="1"/>
  <c r="AP31" i="1"/>
  <c r="AV31" i="1" s="1"/>
  <c r="AQ31" i="1"/>
  <c r="AW31" i="1" s="1"/>
  <c r="AM32" i="1"/>
  <c r="AN32" i="1"/>
  <c r="AP32" i="1"/>
  <c r="AV32" i="1" s="1"/>
  <c r="AQ32" i="1"/>
  <c r="AS32" i="1"/>
  <c r="AM33" i="1"/>
  <c r="AN33" i="1"/>
  <c r="AP33" i="1"/>
  <c r="AV33" i="1" s="1"/>
  <c r="AQ33" i="1"/>
  <c r="AS33" i="1"/>
  <c r="AM34" i="1"/>
  <c r="AN34" i="1"/>
  <c r="AP34" i="1"/>
  <c r="AV34" i="1" s="1"/>
  <c r="AQ34" i="1"/>
  <c r="AW34" i="1" s="1"/>
  <c r="AS34" i="1"/>
  <c r="AM35" i="1"/>
  <c r="AS35" i="1" s="1"/>
  <c r="AN35" i="1"/>
  <c r="AP35" i="1"/>
  <c r="AV35" i="1" s="1"/>
  <c r="AQ35" i="1"/>
  <c r="AM36" i="1"/>
  <c r="AS36" i="1" s="1"/>
  <c r="AN36" i="1"/>
  <c r="AP36" i="1"/>
  <c r="AV36" i="1" s="1"/>
  <c r="AQ36" i="1"/>
  <c r="AM37" i="1"/>
  <c r="AS37" i="1" s="1"/>
  <c r="AN37" i="1"/>
  <c r="AP37" i="1"/>
  <c r="AV37" i="1" s="1"/>
  <c r="AQ37" i="1"/>
  <c r="AW37" i="1" s="1"/>
  <c r="AM38" i="1"/>
  <c r="AN38" i="1"/>
  <c r="AP38" i="1"/>
  <c r="AV38" i="1" s="1"/>
  <c r="AQ38" i="1"/>
  <c r="AS38" i="1"/>
  <c r="AM39" i="1"/>
  <c r="AN39" i="1"/>
  <c r="AP39" i="1"/>
  <c r="AV39" i="1" s="1"/>
  <c r="AQ39" i="1"/>
  <c r="AS39" i="1"/>
  <c r="AM40" i="1"/>
  <c r="AN40" i="1"/>
  <c r="AP40" i="1"/>
  <c r="AV40" i="1" s="1"/>
  <c r="AQ40" i="1"/>
  <c r="AW40" i="1" s="1"/>
  <c r="AS40" i="1"/>
  <c r="AM41" i="1"/>
  <c r="AS41" i="1" s="1"/>
  <c r="AN41" i="1"/>
  <c r="AT41" i="1" s="1"/>
  <c r="AP41" i="1"/>
  <c r="AV41" i="1" s="1"/>
  <c r="AQ41" i="1"/>
  <c r="AM42" i="1"/>
  <c r="AS42" i="1" s="1"/>
  <c r="AN42" i="1"/>
  <c r="AP42" i="1"/>
  <c r="AV42" i="1" s="1"/>
  <c r="AQ42" i="1"/>
  <c r="AM43" i="1"/>
  <c r="AS43" i="1" s="1"/>
  <c r="AN43" i="1"/>
  <c r="AT43" i="1" s="1"/>
  <c r="AP43" i="1"/>
  <c r="AV43" i="1" s="1"/>
  <c r="AQ43" i="1"/>
  <c r="AM44" i="1"/>
  <c r="AS44" i="1" s="1"/>
  <c r="AN44" i="1"/>
  <c r="AT44" i="1" s="1"/>
  <c r="AP44" i="1"/>
  <c r="AV44" i="1" s="1"/>
  <c r="AQ44" i="1"/>
  <c r="AM45" i="1"/>
  <c r="AS45" i="1" s="1"/>
  <c r="AN45" i="1"/>
  <c r="AT45" i="1" s="1"/>
  <c r="AP45" i="1"/>
  <c r="AV45" i="1" s="1"/>
  <c r="AQ45" i="1"/>
  <c r="AM46" i="1"/>
  <c r="AS46" i="1" s="1"/>
  <c r="AN46" i="1"/>
  <c r="AP46" i="1"/>
  <c r="AV46" i="1" s="1"/>
  <c r="AQ46" i="1"/>
  <c r="AM47" i="1"/>
  <c r="AS47" i="1" s="1"/>
  <c r="AN47" i="1"/>
  <c r="AT47" i="1" s="1"/>
  <c r="AP47" i="1"/>
  <c r="AV47" i="1" s="1"/>
  <c r="AQ47" i="1"/>
  <c r="AM48" i="1"/>
  <c r="AS48" i="1" s="1"/>
  <c r="AN48" i="1"/>
  <c r="AT48" i="1" s="1"/>
  <c r="AP48" i="1"/>
  <c r="AV48" i="1" s="1"/>
  <c r="AQ48" i="1"/>
  <c r="AM49" i="1"/>
  <c r="AS49" i="1" s="1"/>
  <c r="AN49" i="1"/>
  <c r="AP49" i="1"/>
  <c r="AV49" i="1" s="1"/>
  <c r="AQ49" i="1"/>
  <c r="AM50" i="1"/>
  <c r="AS50" i="1" s="1"/>
  <c r="AN50" i="1"/>
  <c r="AT50" i="1" s="1"/>
  <c r="AP50" i="1"/>
  <c r="AQ50" i="1"/>
  <c r="AV50" i="1"/>
  <c r="AM51" i="1"/>
  <c r="AS51" i="1" s="1"/>
  <c r="AN51" i="1"/>
  <c r="AT51" i="1" s="1"/>
  <c r="AP51" i="1"/>
  <c r="AV51" i="1" s="1"/>
  <c r="AQ51" i="1"/>
  <c r="AM52" i="1"/>
  <c r="AS52" i="1" s="1"/>
  <c r="AN52" i="1"/>
  <c r="AT52" i="1" s="1"/>
  <c r="AP52" i="1"/>
  <c r="AV52" i="1" s="1"/>
  <c r="AQ52" i="1"/>
  <c r="AM53" i="1"/>
  <c r="AS53" i="1" s="1"/>
  <c r="AN53" i="1"/>
  <c r="AT53" i="1" s="1"/>
  <c r="AP53" i="1"/>
  <c r="AV53" i="1" s="1"/>
  <c r="AQ53" i="1"/>
  <c r="AM54" i="1"/>
  <c r="AS54" i="1" s="1"/>
  <c r="AN54" i="1"/>
  <c r="AT54" i="1" s="1"/>
  <c r="AP54" i="1"/>
  <c r="AV54" i="1" s="1"/>
  <c r="AQ54" i="1"/>
  <c r="AM55" i="1"/>
  <c r="AS55" i="1" s="1"/>
  <c r="AN55" i="1"/>
  <c r="AT55" i="1" s="1"/>
  <c r="AP55" i="1"/>
  <c r="AV55" i="1" s="1"/>
  <c r="AQ55" i="1"/>
  <c r="AM56" i="1"/>
  <c r="AS56" i="1" s="1"/>
  <c r="AN56" i="1"/>
  <c r="AT56" i="1" s="1"/>
  <c r="AP56" i="1"/>
  <c r="AQ56" i="1"/>
  <c r="AV56" i="1"/>
  <c r="AM57" i="1"/>
  <c r="AS57" i="1" s="1"/>
  <c r="AN57" i="1"/>
  <c r="AT57" i="1" s="1"/>
  <c r="AP57" i="1"/>
  <c r="AV57" i="1" s="1"/>
  <c r="AQ57" i="1"/>
  <c r="AM58" i="1"/>
  <c r="AS58" i="1" s="1"/>
  <c r="AN58" i="1"/>
  <c r="AT58" i="1" s="1"/>
  <c r="AP58" i="1"/>
  <c r="AV58" i="1" s="1"/>
  <c r="AQ58" i="1"/>
  <c r="AM59" i="1"/>
  <c r="AS59" i="1" s="1"/>
  <c r="AN59" i="1"/>
  <c r="AT59" i="1" s="1"/>
  <c r="AP59" i="1"/>
  <c r="AV59" i="1" s="1"/>
  <c r="AQ59" i="1"/>
  <c r="AM60" i="1"/>
  <c r="AS60" i="1" s="1"/>
  <c r="AN60" i="1"/>
  <c r="AT60" i="1" s="1"/>
  <c r="AP60" i="1"/>
  <c r="AV60" i="1" s="1"/>
  <c r="AQ60" i="1"/>
  <c r="AM61" i="1"/>
  <c r="AS61" i="1" s="1"/>
  <c r="AN61" i="1"/>
  <c r="AT61" i="1" s="1"/>
  <c r="AP61" i="1"/>
  <c r="AV61" i="1" s="1"/>
  <c r="AQ61" i="1"/>
  <c r="AM62" i="1"/>
  <c r="AS62" i="1" s="1"/>
  <c r="AN62" i="1"/>
  <c r="AT62" i="1" s="1"/>
  <c r="AP62" i="1"/>
  <c r="AV62" i="1" s="1"/>
  <c r="AQ62" i="1"/>
  <c r="AM63" i="1"/>
  <c r="AS63" i="1" s="1"/>
  <c r="AN63" i="1"/>
  <c r="AT63" i="1" s="1"/>
  <c r="AP63" i="1"/>
  <c r="AV63" i="1" s="1"/>
  <c r="AQ63" i="1"/>
  <c r="AM64" i="1"/>
  <c r="AS64" i="1" s="1"/>
  <c r="AN64" i="1"/>
  <c r="AT64" i="1" s="1"/>
  <c r="AP64" i="1"/>
  <c r="AV64" i="1" s="1"/>
  <c r="AQ64" i="1"/>
  <c r="AM65" i="1"/>
  <c r="AS65" i="1" s="1"/>
  <c r="AN65" i="1"/>
  <c r="AT65" i="1" s="1"/>
  <c r="AP65" i="1"/>
  <c r="AV65" i="1" s="1"/>
  <c r="AQ65" i="1"/>
  <c r="AM66" i="1"/>
  <c r="AS66" i="1" s="1"/>
  <c r="AN66" i="1"/>
  <c r="AT66" i="1" s="1"/>
  <c r="AP66" i="1"/>
  <c r="AV66" i="1" s="1"/>
  <c r="AQ66" i="1"/>
  <c r="AM67" i="1"/>
  <c r="AS67" i="1" s="1"/>
  <c r="AN67" i="1"/>
  <c r="AT67" i="1" s="1"/>
  <c r="AP67" i="1"/>
  <c r="AV67" i="1" s="1"/>
  <c r="AQ67" i="1"/>
  <c r="AM68" i="1"/>
  <c r="AS68" i="1" s="1"/>
  <c r="AN68" i="1"/>
  <c r="AT68" i="1" s="1"/>
  <c r="AP68" i="1"/>
  <c r="AV68" i="1" s="1"/>
  <c r="AQ68" i="1"/>
  <c r="AM69" i="1"/>
  <c r="AS69" i="1" s="1"/>
  <c r="AN69" i="1"/>
  <c r="AT69" i="1" s="1"/>
  <c r="AP69" i="1"/>
  <c r="AV69" i="1" s="1"/>
  <c r="AQ69" i="1"/>
  <c r="AM70" i="1"/>
  <c r="AS70" i="1" s="1"/>
  <c r="AN70" i="1"/>
  <c r="AT70" i="1" s="1"/>
  <c r="AP70" i="1"/>
  <c r="AV70" i="1" s="1"/>
  <c r="AQ70" i="1"/>
  <c r="AM71" i="1"/>
  <c r="AS71" i="1" s="1"/>
  <c r="AN71" i="1"/>
  <c r="AT71" i="1" s="1"/>
  <c r="AP71" i="1"/>
  <c r="AV71" i="1" s="1"/>
  <c r="AQ71" i="1"/>
  <c r="AM72" i="1"/>
  <c r="AS72" i="1" s="1"/>
  <c r="AN72" i="1"/>
  <c r="AT72" i="1" s="1"/>
  <c r="AP72" i="1"/>
  <c r="AV72" i="1" s="1"/>
  <c r="AQ72" i="1"/>
  <c r="AM73" i="1"/>
  <c r="AS73" i="1" s="1"/>
  <c r="AN73" i="1"/>
  <c r="AT73" i="1" s="1"/>
  <c r="AP73" i="1"/>
  <c r="AV73" i="1" s="1"/>
  <c r="AQ73" i="1"/>
  <c r="AM74" i="1"/>
  <c r="AS74" i="1" s="1"/>
  <c r="AN74" i="1"/>
  <c r="AT74" i="1" s="1"/>
  <c r="AP74" i="1"/>
  <c r="AV74" i="1" s="1"/>
  <c r="AQ74" i="1"/>
  <c r="AM75" i="1"/>
  <c r="AS75" i="1" s="1"/>
  <c r="AN75" i="1"/>
  <c r="AT75" i="1" s="1"/>
  <c r="AP75" i="1"/>
  <c r="AV75" i="1" s="1"/>
  <c r="AQ75" i="1"/>
  <c r="AM76" i="1"/>
  <c r="AS76" i="1" s="1"/>
  <c r="AN76" i="1"/>
  <c r="AT76" i="1" s="1"/>
  <c r="AP76" i="1"/>
  <c r="AV76" i="1" s="1"/>
  <c r="AQ76" i="1"/>
  <c r="AM77" i="1"/>
  <c r="AS77" i="1" s="1"/>
  <c r="AN77" i="1"/>
  <c r="AT77" i="1" s="1"/>
  <c r="AP77" i="1"/>
  <c r="AV77" i="1" s="1"/>
  <c r="AQ77" i="1"/>
  <c r="AM78" i="1"/>
  <c r="AS78" i="1" s="1"/>
  <c r="AN78" i="1"/>
  <c r="AT78" i="1" s="1"/>
  <c r="AP78" i="1"/>
  <c r="AV78" i="1" s="1"/>
  <c r="AQ78" i="1"/>
  <c r="AM79" i="1"/>
  <c r="AS79" i="1" s="1"/>
  <c r="AN79" i="1"/>
  <c r="AT79" i="1" s="1"/>
  <c r="AP79" i="1"/>
  <c r="AV79" i="1" s="1"/>
  <c r="AQ79" i="1"/>
  <c r="AM80" i="1"/>
  <c r="AS80" i="1" s="1"/>
  <c r="AN80" i="1"/>
  <c r="AT80" i="1" s="1"/>
  <c r="AP80" i="1"/>
  <c r="AV80" i="1" s="1"/>
  <c r="AQ80" i="1"/>
  <c r="AM81" i="1"/>
  <c r="AS81" i="1" s="1"/>
  <c r="AN81" i="1"/>
  <c r="AT81" i="1" s="1"/>
  <c r="AP81" i="1"/>
  <c r="AV81" i="1" s="1"/>
  <c r="AQ81" i="1"/>
  <c r="AM82" i="1"/>
  <c r="AS82" i="1" s="1"/>
  <c r="AN82" i="1"/>
  <c r="AT82" i="1" s="1"/>
  <c r="AP82" i="1"/>
  <c r="AV82" i="1" s="1"/>
  <c r="AQ82" i="1"/>
  <c r="AM83" i="1"/>
  <c r="AS83" i="1" s="1"/>
  <c r="AN83" i="1"/>
  <c r="AP83" i="1"/>
  <c r="AV83" i="1" s="1"/>
  <c r="AQ83" i="1"/>
  <c r="AW83" i="1" s="1"/>
  <c r="AT83" i="1"/>
  <c r="AM84" i="1"/>
  <c r="AS84" i="1" s="1"/>
  <c r="AN84" i="1"/>
  <c r="AT84" i="1" s="1"/>
  <c r="AP84" i="1"/>
  <c r="AV84" i="1" s="1"/>
  <c r="AQ84" i="1"/>
  <c r="AW84" i="1" s="1"/>
  <c r="AM85" i="1"/>
  <c r="AS85" i="1" s="1"/>
  <c r="AN85" i="1"/>
  <c r="AT85" i="1" s="1"/>
  <c r="AP85" i="1"/>
  <c r="AQ85" i="1"/>
  <c r="AW85" i="1" s="1"/>
  <c r="AM86" i="1"/>
  <c r="AS86" i="1" s="1"/>
  <c r="AN86" i="1"/>
  <c r="AT86" i="1" s="1"/>
  <c r="AP86" i="1"/>
  <c r="AV86" i="1" s="1"/>
  <c r="AQ86" i="1"/>
  <c r="AW86" i="1" s="1"/>
  <c r="AM87" i="1"/>
  <c r="AS87" i="1" s="1"/>
  <c r="AN87" i="1"/>
  <c r="AP87" i="1"/>
  <c r="AV87" i="1" s="1"/>
  <c r="AQ87" i="1"/>
  <c r="AW87" i="1" s="1"/>
  <c r="AT87" i="1"/>
  <c r="AM88" i="1"/>
  <c r="AS88" i="1" s="1"/>
  <c r="AN88" i="1"/>
  <c r="AT88" i="1" s="1"/>
  <c r="AP88" i="1"/>
  <c r="AQ88" i="1"/>
  <c r="AW88" i="1" s="1"/>
  <c r="AM89" i="1"/>
  <c r="AS89" i="1" s="1"/>
  <c r="AN89" i="1"/>
  <c r="AT89" i="1" s="1"/>
  <c r="AP89" i="1"/>
  <c r="AV89" i="1" s="1"/>
  <c r="AQ89" i="1"/>
  <c r="AW89" i="1" s="1"/>
  <c r="AM90" i="1"/>
  <c r="AS90" i="1" s="1"/>
  <c r="AN90" i="1"/>
  <c r="AP90" i="1"/>
  <c r="AV90" i="1" s="1"/>
  <c r="AQ90" i="1"/>
  <c r="AO39" i="1" l="1"/>
  <c r="AO38" i="1"/>
  <c r="AO18" i="1"/>
  <c r="AO24" i="1"/>
  <c r="AO49" i="1"/>
  <c r="AR24" i="1"/>
  <c r="AO43" i="1"/>
  <c r="AO36" i="1"/>
  <c r="AO35" i="1"/>
  <c r="AO88" i="1"/>
  <c r="AO53" i="1"/>
  <c r="AO46" i="1"/>
  <c r="AO41" i="1"/>
  <c r="AO40" i="1"/>
  <c r="AO25" i="1"/>
  <c r="AT36" i="1"/>
  <c r="AO84" i="1"/>
  <c r="AR58" i="1"/>
  <c r="AT49" i="1"/>
  <c r="AU49" i="1" s="1"/>
  <c r="AO11" i="1"/>
  <c r="AO10" i="1"/>
  <c r="AO37" i="1"/>
  <c r="AR36" i="1"/>
  <c r="AO30" i="1"/>
  <c r="AO26" i="1"/>
  <c r="AO23" i="1"/>
  <c r="AT18" i="1"/>
  <c r="AT46" i="1"/>
  <c r="AO42" i="1"/>
  <c r="AT37" i="1"/>
  <c r="AT35" i="1"/>
  <c r="AO32" i="1"/>
  <c r="AO31" i="1"/>
  <c r="AR30" i="1"/>
  <c r="AO29" i="1"/>
  <c r="AT25" i="1"/>
  <c r="AT23" i="1"/>
  <c r="AO21" i="1"/>
  <c r="AO20" i="1"/>
  <c r="AO19" i="1"/>
  <c r="AR18" i="1"/>
  <c r="AO17" i="1"/>
  <c r="AO14" i="1"/>
  <c r="AO13" i="1"/>
  <c r="AR11" i="1"/>
  <c r="AT10" i="1"/>
  <c r="AR10" i="1"/>
  <c r="AR90" i="1"/>
  <c r="AO90" i="1"/>
  <c r="AO86" i="1"/>
  <c r="AR85" i="1"/>
  <c r="AR61" i="1"/>
  <c r="AR55" i="1"/>
  <c r="AO51" i="1"/>
  <c r="AO47" i="1"/>
  <c r="AO45" i="1"/>
  <c r="AT42" i="1"/>
  <c r="AR37" i="1"/>
  <c r="AR35" i="1"/>
  <c r="AO34" i="1"/>
  <c r="AO33" i="1"/>
  <c r="AR25" i="1"/>
  <c r="AR23" i="1"/>
  <c r="AO22" i="1"/>
  <c r="AR13" i="1"/>
  <c r="AO12" i="1"/>
  <c r="AW11" i="1"/>
  <c r="AR31" i="1"/>
  <c r="AR29" i="1"/>
  <c r="AO28" i="1"/>
  <c r="AO27" i="1"/>
  <c r="AR19" i="1"/>
  <c r="AR17" i="1"/>
  <c r="AO16" i="1"/>
  <c r="AO15" i="1"/>
  <c r="AW90" i="1"/>
  <c r="AU82" i="1"/>
  <c r="AT90" i="1"/>
  <c r="AU88" i="1" s="1"/>
  <c r="AO89" i="1"/>
  <c r="AR88" i="1"/>
  <c r="AO87" i="1"/>
  <c r="AU85" i="1"/>
  <c r="AO85" i="1"/>
  <c r="AO83" i="1"/>
  <c r="AR82" i="1"/>
  <c r="AR79" i="1"/>
  <c r="AR76" i="1"/>
  <c r="AR73" i="1"/>
  <c r="AR70" i="1"/>
  <c r="AR67" i="1"/>
  <c r="AR64" i="1"/>
  <c r="AT40" i="1"/>
  <c r="AR40" i="1"/>
  <c r="AT39" i="1"/>
  <c r="AR39" i="1"/>
  <c r="AT38" i="1"/>
  <c r="AU37" i="1" s="1"/>
  <c r="AR38" i="1"/>
  <c r="AT34" i="1"/>
  <c r="AR34" i="1"/>
  <c r="AT33" i="1"/>
  <c r="AR33" i="1"/>
  <c r="AT32" i="1"/>
  <c r="AR32" i="1"/>
  <c r="AT28" i="1"/>
  <c r="AU28" i="1" s="1"/>
  <c r="AR28" i="1"/>
  <c r="AT27" i="1"/>
  <c r="AR27" i="1"/>
  <c r="AT26" i="1"/>
  <c r="AU25" i="1" s="1"/>
  <c r="AR26" i="1"/>
  <c r="AT22" i="1"/>
  <c r="AR22" i="1"/>
  <c r="AT21" i="1"/>
  <c r="AR21" i="1"/>
  <c r="AT20" i="1"/>
  <c r="AR20" i="1"/>
  <c r="AT16" i="1"/>
  <c r="AR16" i="1"/>
  <c r="AT15" i="1"/>
  <c r="AR15" i="1"/>
  <c r="AT14" i="1"/>
  <c r="AU13" i="1" s="1"/>
  <c r="AR14" i="1"/>
  <c r="AT12" i="1"/>
  <c r="AU10" i="1" s="1"/>
  <c r="AR12" i="1"/>
  <c r="AW10" i="1"/>
  <c r="AU79" i="1"/>
  <c r="AU76" i="1"/>
  <c r="AU73" i="1"/>
  <c r="AU70" i="1"/>
  <c r="AU67" i="1"/>
  <c r="AU64" i="1"/>
  <c r="AU61" i="1"/>
  <c r="AU58" i="1"/>
  <c r="AU55" i="1"/>
  <c r="AR89" i="1"/>
  <c r="AR87" i="1"/>
  <c r="AV85" i="1"/>
  <c r="AX85" i="1" s="1"/>
  <c r="AR83" i="1"/>
  <c r="AO82" i="1"/>
  <c r="AR80" i="1"/>
  <c r="AW80" i="1"/>
  <c r="AO80" i="1"/>
  <c r="AR78" i="1"/>
  <c r="AW78" i="1"/>
  <c r="AO78" i="1"/>
  <c r="AO76" i="1"/>
  <c r="AR74" i="1"/>
  <c r="AW74" i="1"/>
  <c r="AO74" i="1"/>
  <c r="AR72" i="1"/>
  <c r="AW72" i="1"/>
  <c r="AO72" i="1"/>
  <c r="AO70" i="1"/>
  <c r="AR68" i="1"/>
  <c r="AW68" i="1"/>
  <c r="AO68" i="1"/>
  <c r="AR66" i="1"/>
  <c r="AW66" i="1"/>
  <c r="AO66" i="1"/>
  <c r="AO64" i="1"/>
  <c r="AR62" i="1"/>
  <c r="AW62" i="1"/>
  <c r="AO62" i="1"/>
  <c r="AR60" i="1"/>
  <c r="AW60" i="1"/>
  <c r="AO60" i="1"/>
  <c r="AO58" i="1"/>
  <c r="AR56" i="1"/>
  <c r="AW56" i="1"/>
  <c r="AO56" i="1"/>
  <c r="AR54" i="1"/>
  <c r="AW54" i="1"/>
  <c r="AO54" i="1"/>
  <c r="AU52" i="1"/>
  <c r="AR50" i="1"/>
  <c r="AW50" i="1"/>
  <c r="AO50" i="1"/>
  <c r="AV88" i="1"/>
  <c r="AR86" i="1"/>
  <c r="AR84" i="1"/>
  <c r="AR81" i="1"/>
  <c r="AW81" i="1"/>
  <c r="AO81" i="1"/>
  <c r="AO79" i="1"/>
  <c r="AR77" i="1"/>
  <c r="AW77" i="1"/>
  <c r="AO77" i="1"/>
  <c r="AR75" i="1"/>
  <c r="AW75" i="1"/>
  <c r="AO75" i="1"/>
  <c r="AO73" i="1"/>
  <c r="AR71" i="1"/>
  <c r="AW71" i="1"/>
  <c r="AO71" i="1"/>
  <c r="AR69" i="1"/>
  <c r="AW69" i="1"/>
  <c r="AO69" i="1"/>
  <c r="AO67" i="1"/>
  <c r="AR65" i="1"/>
  <c r="AW65" i="1"/>
  <c r="AO65" i="1"/>
  <c r="AR63" i="1"/>
  <c r="AW63" i="1"/>
  <c r="AO63" i="1"/>
  <c r="AO61" i="1"/>
  <c r="AR59" i="1"/>
  <c r="AW59" i="1"/>
  <c r="AO59" i="1"/>
  <c r="AR57" i="1"/>
  <c r="AW57" i="1"/>
  <c r="AO57" i="1"/>
  <c r="AO55" i="1"/>
  <c r="AR52" i="1"/>
  <c r="AW52" i="1"/>
  <c r="AO52" i="1"/>
  <c r="AR48" i="1"/>
  <c r="AW48" i="1"/>
  <c r="AO48" i="1"/>
  <c r="AR46" i="1"/>
  <c r="AW46" i="1"/>
  <c r="AU46" i="1"/>
  <c r="AR44" i="1"/>
  <c r="AW44" i="1"/>
  <c r="AO44" i="1"/>
  <c r="AR42" i="1"/>
  <c r="AW42" i="1"/>
  <c r="AW82" i="1"/>
  <c r="AX82" i="1" s="1"/>
  <c r="AW79" i="1"/>
  <c r="AW76" i="1"/>
  <c r="AW73" i="1"/>
  <c r="AW70" i="1"/>
  <c r="AW67" i="1"/>
  <c r="AW64" i="1"/>
  <c r="AW61" i="1"/>
  <c r="AW58" i="1"/>
  <c r="AW55" i="1"/>
  <c r="AR53" i="1"/>
  <c r="AW53" i="1"/>
  <c r="AR51" i="1"/>
  <c r="AW51" i="1"/>
  <c r="AR49" i="1"/>
  <c r="AW49" i="1"/>
  <c r="AR47" i="1"/>
  <c r="AW47" i="1"/>
  <c r="AR45" i="1"/>
  <c r="AW45" i="1"/>
  <c r="AR43" i="1"/>
  <c r="AW43" i="1"/>
  <c r="AU43" i="1"/>
  <c r="AR41" i="1"/>
  <c r="AW41" i="1"/>
  <c r="AX40" i="1" s="1"/>
  <c r="AW39" i="1"/>
  <c r="AW38" i="1"/>
  <c r="AW36" i="1"/>
  <c r="AW35" i="1"/>
  <c r="AW33" i="1"/>
  <c r="AW32" i="1"/>
  <c r="AW30" i="1"/>
  <c r="AW29" i="1"/>
  <c r="AW27" i="1"/>
  <c r="AW26" i="1"/>
  <c r="AW24" i="1"/>
  <c r="AW23" i="1"/>
  <c r="AW21" i="1"/>
  <c r="AW20" i="1"/>
  <c r="AW18" i="1"/>
  <c r="AW17" i="1"/>
  <c r="AW15" i="1"/>
  <c r="AW14" i="1"/>
  <c r="H4" i="1"/>
  <c r="AX58" i="1" l="1"/>
  <c r="AX70" i="1"/>
  <c r="AU19" i="1"/>
  <c r="AU31" i="1"/>
  <c r="AX49" i="1"/>
  <c r="AX43" i="1"/>
  <c r="AX88" i="1"/>
  <c r="AU40" i="1"/>
  <c r="AU16" i="1"/>
  <c r="AU22" i="1"/>
  <c r="AU34" i="1"/>
  <c r="AX64" i="1"/>
  <c r="AX76" i="1"/>
  <c r="AX13" i="1"/>
  <c r="AX16" i="1"/>
  <c r="AX19" i="1"/>
  <c r="AX22" i="1"/>
  <c r="AX25" i="1"/>
  <c r="AX28" i="1"/>
  <c r="AX31" i="1"/>
  <c r="AX34" i="1"/>
  <c r="AX37" i="1"/>
  <c r="AX55" i="1"/>
  <c r="AX61" i="1"/>
  <c r="AX67" i="1"/>
  <c r="AX73" i="1"/>
  <c r="AX79" i="1"/>
  <c r="AX10" i="1"/>
  <c r="AX46" i="1"/>
  <c r="AX52" i="1"/>
  <c r="H2" i="1"/>
  <c r="H5" i="1"/>
  <c r="I9" i="2" l="1"/>
  <c r="G9" i="2"/>
  <c r="E9" i="2"/>
  <c r="C9" i="2"/>
  <c r="A9" i="2"/>
  <c r="B13" i="1" l="1"/>
  <c r="B16" i="1"/>
  <c r="B19" i="1"/>
  <c r="B22" i="1"/>
  <c r="B25" i="1"/>
  <c r="B28" i="1"/>
  <c r="B31" i="1"/>
  <c r="B34" i="1"/>
  <c r="B37" i="1"/>
  <c r="B40" i="1"/>
  <c r="B43" i="1"/>
  <c r="B46" i="1"/>
  <c r="B49" i="1"/>
  <c r="B52" i="1"/>
  <c r="B55" i="1"/>
  <c r="B58" i="1"/>
  <c r="B61" i="1"/>
  <c r="B64" i="1"/>
  <c r="B67" i="1"/>
  <c r="B70" i="1"/>
  <c r="B73" i="1"/>
  <c r="B76" i="1"/>
  <c r="B79" i="1"/>
  <c r="B82" i="1"/>
  <c r="B85" i="1"/>
  <c r="B88" i="1"/>
  <c r="B10" i="1"/>
  <c r="B7" i="1"/>
  <c r="AL3" i="1" l="1"/>
  <c r="AL4" i="1" s="1"/>
  <c r="AK3" i="1"/>
  <c r="AK4" i="1" s="1"/>
  <c r="I3" i="1"/>
  <c r="I4" i="1" s="1"/>
  <c r="AJ3" i="1"/>
  <c r="AJ4" i="1" s="1"/>
  <c r="I5" i="1"/>
  <c r="AL5" i="1"/>
  <c r="AK5" i="1"/>
  <c r="AJ5" i="1" l="1"/>
  <c r="J3" i="1"/>
  <c r="J4" i="1" s="1"/>
  <c r="J5" i="1" l="1"/>
  <c r="K3" i="1"/>
  <c r="K4" i="1" s="1"/>
  <c r="K5" i="1" l="1"/>
  <c r="L3" i="1"/>
  <c r="L4" i="1" s="1"/>
  <c r="L5" i="1" l="1"/>
  <c r="M3" i="1"/>
  <c r="M4" i="1" s="1"/>
  <c r="M5" i="1" l="1"/>
  <c r="N3" i="1"/>
  <c r="N4" i="1" s="1"/>
  <c r="N5" i="1" l="1"/>
  <c r="O3" i="1"/>
  <c r="O4" i="1" s="1"/>
  <c r="O5" i="1" l="1"/>
  <c r="P3" i="1"/>
  <c r="P4" i="1" s="1"/>
  <c r="P5" i="1" l="1"/>
  <c r="Q3" i="1"/>
  <c r="Q4" i="1" s="1"/>
  <c r="Q5" i="1"/>
  <c r="R3" i="1" l="1"/>
  <c r="R4" i="1" s="1"/>
  <c r="R5" i="1" l="1"/>
  <c r="S3" i="1"/>
  <c r="S4" i="1" s="1"/>
  <c r="S5" i="1"/>
  <c r="T3" i="1" l="1"/>
  <c r="T4" i="1" s="1"/>
  <c r="T5" i="1" l="1"/>
  <c r="U3" i="1"/>
  <c r="U4" i="1" s="1"/>
  <c r="U5" i="1"/>
  <c r="V3" i="1" l="1"/>
  <c r="V4" i="1" s="1"/>
  <c r="V5" i="1" l="1"/>
  <c r="W3" i="1"/>
  <c r="W4" i="1" s="1"/>
  <c r="W5" i="1"/>
  <c r="X3" i="1" l="1"/>
  <c r="X4" i="1" s="1"/>
  <c r="X5" i="1" l="1"/>
  <c r="Y3" i="1"/>
  <c r="Y4" i="1" s="1"/>
  <c r="Y5" i="1" l="1"/>
  <c r="Z3" i="1"/>
  <c r="Z4" i="1" s="1"/>
  <c r="Z5" i="1"/>
  <c r="AA3" i="1" l="1"/>
  <c r="AA4" i="1" s="1"/>
  <c r="AA5" i="1" l="1"/>
  <c r="AB3" i="1"/>
  <c r="AB4" i="1" s="1"/>
  <c r="AB5" i="1"/>
  <c r="AC3" i="1" l="1"/>
  <c r="AC4" i="1" s="1"/>
  <c r="AC5" i="1" l="1"/>
  <c r="AD3" i="1"/>
  <c r="AD4" i="1" s="1"/>
  <c r="AD5" i="1"/>
  <c r="AE3" i="1" l="1"/>
  <c r="AE4" i="1" s="1"/>
  <c r="AE5" i="1" l="1"/>
  <c r="AF3" i="1"/>
  <c r="AF4" i="1" s="1"/>
  <c r="AF5" i="1"/>
  <c r="AG3" i="1" l="1"/>
  <c r="AG4" i="1" s="1"/>
  <c r="AG5" i="1" l="1"/>
  <c r="AH3" i="1"/>
  <c r="AH4" i="1" s="1"/>
  <c r="AH5" i="1" l="1"/>
  <c r="AI3" i="1"/>
  <c r="AI4" i="1" s="1"/>
  <c r="AI5" i="1"/>
  <c r="AM9" i="1" l="1"/>
  <c r="AP7" i="1"/>
  <c r="AV7" i="1" s="1"/>
  <c r="AN9" i="1"/>
  <c r="AT9" i="1" s="1"/>
  <c r="AQ8" i="1"/>
  <c r="AW8" i="1" s="1"/>
  <c r="AQ7" i="1"/>
  <c r="AW7" i="1" s="1"/>
  <c r="AN8" i="1"/>
  <c r="AT8" i="1" s="1"/>
  <c r="AM7" i="1"/>
  <c r="AS7" i="1" s="1"/>
  <c r="AP8" i="1"/>
  <c r="AV8" i="1" s="1"/>
  <c r="AQ9" i="1"/>
  <c r="AW9" i="1" s="1"/>
  <c r="AN7" i="1"/>
  <c r="AT7" i="1" s="1"/>
  <c r="AP9" i="1"/>
  <c r="AM8" i="1"/>
  <c r="AR8" i="1" l="1"/>
  <c r="AS8" i="1"/>
  <c r="AO8" i="1"/>
  <c r="AV9" i="1"/>
  <c r="AX7" i="1" s="1"/>
  <c r="AR9" i="1"/>
  <c r="AS9" i="1"/>
  <c r="AO9" i="1"/>
  <c r="AO7" i="1"/>
  <c r="AU7" i="1" l="1"/>
  <c r="AR7" i="1"/>
</calcChain>
</file>

<file path=xl/sharedStrings.xml><?xml version="1.0" encoding="utf-8"?>
<sst xmlns="http://schemas.openxmlformats.org/spreadsheetml/2006/main" count="314" uniqueCount="55">
  <si>
    <t>Х</t>
  </si>
  <si>
    <t>К</t>
  </si>
  <si>
    <t>В</t>
  </si>
  <si>
    <t>Р</t>
  </si>
  <si>
    <t>№ п/п</t>
  </si>
  <si>
    <t>ФИО</t>
  </si>
  <si>
    <t>Фамилия</t>
  </si>
  <si>
    <t>Имя</t>
  </si>
  <si>
    <t>Отчество</t>
  </si>
  <si>
    <t>Группа</t>
  </si>
  <si>
    <t>Период</t>
  </si>
  <si>
    <t>Отметка про питание</t>
  </si>
  <si>
    <t>Количество дней</t>
  </si>
  <si>
    <t>Стоимость</t>
  </si>
  <si>
    <t>завтрак</t>
  </si>
  <si>
    <t>обед</t>
  </si>
  <si>
    <t>ужин</t>
  </si>
  <si>
    <t>цена</t>
  </si>
  <si>
    <t>вых.</t>
  </si>
  <si>
    <t>Перенесенные рабочие дни</t>
  </si>
  <si>
    <t>Религиозные праздники</t>
  </si>
  <si>
    <t>Государственные праздники</t>
  </si>
  <si>
    <t>Перенесенные выходные (субботы)</t>
  </si>
  <si>
    <t>Перенесенные выходные (недели)</t>
  </si>
  <si>
    <t>Питание</t>
  </si>
  <si>
    <t>Раб.</t>
  </si>
  <si>
    <t>Вых.</t>
  </si>
  <si>
    <t>раб.</t>
  </si>
  <si>
    <t>П</t>
  </si>
  <si>
    <t>Всего</t>
  </si>
  <si>
    <t>Особа</t>
  </si>
  <si>
    <t>А</t>
  </si>
  <si>
    <t>Б</t>
  </si>
  <si>
    <t>Г</t>
  </si>
  <si>
    <t>Д</t>
  </si>
  <si>
    <t>Е</t>
  </si>
  <si>
    <t>Ё</t>
  </si>
  <si>
    <t>Ж</t>
  </si>
  <si>
    <t>З</t>
  </si>
  <si>
    <t>И</t>
  </si>
  <si>
    <t>Й</t>
  </si>
  <si>
    <t>Л</t>
  </si>
  <si>
    <t>М</t>
  </si>
  <si>
    <t>Н</t>
  </si>
  <si>
    <t>О</t>
  </si>
  <si>
    <t>С</t>
  </si>
  <si>
    <t>Т</t>
  </si>
  <si>
    <t>У</t>
  </si>
  <si>
    <t>Ф</t>
  </si>
  <si>
    <t>Ц</t>
  </si>
  <si>
    <t>Ч</t>
  </si>
  <si>
    <t>Ш</t>
  </si>
  <si>
    <t>Щ</t>
  </si>
  <si>
    <t>Ъ</t>
  </si>
  <si>
    <t>Компенсация за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</si>
</sst>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22]ddd&quot;.&quot;;@"/>
    <numFmt numFmtId="165" formatCode="[$-FC22]dddd\,\ dd\ mmmm\ yyyy&quot; р.&quot;;@"/>
    <numFmt numFmtId="166" formatCode="#,##0.00;[Red]\−#,##0.00"/>
    <numFmt numFmtId="167" formatCode="[$-FC19]dd\ mmmm\ yyyy"/>
    <numFmt numFmtId="168" formatCode="[$-419]mmmm;@"/>
    <numFmt numFmtId="169" formatCode="[$-419]ddd&quot;.&quot;;@"/>
    <numFmt numFmtId="170" formatCode="[$-1FC19]dddd\,\ dd\ mmmm\ yyyy&quot; г.&quot;;@"/>
  </numFmts>
  <fonts count="8" x14ac:knownFonts="1">
    <font>
      <sz val="10"/>
      <color theme="1"/>
      <name val="Arial Unicode MS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65" fontId="6" fillId="0" borderId="0" xfId="0" applyNumberFormat="1" applyFont="1"/>
    <xf numFmtId="0" fontId="0" fillId="0" borderId="0" xfId="0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shrinkToFit="1"/>
    </xf>
    <xf numFmtId="166" fontId="3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textRotation="90"/>
    </xf>
    <xf numFmtId="169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shrinkToFit="1"/>
    </xf>
    <xf numFmtId="0" fontId="3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 shrinkToFit="1"/>
    </xf>
  </cellXfs>
  <cellStyles count="1">
    <cellStyle name="Обычный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0" formatCode="[$-1FC19]dddd\,\ dd\ mmmm\ yyyy&quot; г.&quot;;@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Unicode MS"/>
        <scheme val="none"/>
      </font>
      <alignment horizontal="center" vertical="center" textRotation="0" wrapText="1" indent="0" justifyLastLine="0" shrinkToFit="0" readingOrder="0"/>
    </dxf>
    <dxf>
      <font>
        <color auto="1"/>
      </font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8" tint="0.39994506668294322"/>
        </patternFill>
      </fill>
    </dxf>
    <dxf>
      <fill>
        <patternFill patternType="solid">
          <fgColor auto="1"/>
          <bgColor theme="7" tint="0.39994506668294322"/>
        </patternFill>
      </fill>
    </dxf>
    <dxf>
      <fill>
        <patternFill patternType="solid">
          <fgColor auto="1"/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9933"/>
        </patternFill>
      </fill>
    </dxf>
    <dxf>
      <fill>
        <patternFill>
          <bgColor rgb="FFFF4040"/>
        </patternFill>
      </fill>
    </dxf>
    <dxf>
      <fill>
        <patternFill patternType="darkGrid">
          <fgColor rgb="FF777777"/>
        </patternFill>
      </fill>
    </dxf>
  </dxfs>
  <tableStyles count="0" defaultTableStyle="TableStyleMedium2" defaultPivotStyle="PivotStyleLight16"/>
  <colors>
    <mruColors>
      <color rgb="FF777777"/>
      <color rgb="FFFF4040"/>
      <color rgb="FFFF66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ubHolid" displayName="PubHolid" ref="A1:A9" totalsRowCount="1" headerRowDxfId="24" dataDxfId="10" totalsRowDxfId="23">
  <autoFilter ref="A1:A8" xr:uid="{00000000-0009-0000-0100-000001000000}"/>
  <tableColumns count="1">
    <tableColumn id="1" xr3:uid="{00000000-0010-0000-0000-000001000000}" name="Государственные праздники" totalsRowFunction="count" dataDxfId="1" totalsRowDxfId="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ostWeekSat" displayName="PostWeekSat" ref="C1:C9" totalsRowCount="1" headerRowDxfId="22" dataDxfId="8" totalsRowDxfId="21">
  <autoFilter ref="C1:C8" xr:uid="{00000000-0009-0000-0100-000002000000}"/>
  <tableColumns count="1">
    <tableColumn id="1" xr3:uid="{00000000-0010-0000-0100-000001000000}" name="Перенесенные выходные (субботы)" totalsRowFunction="count" dataDxfId="9" totalsRowDxfId="2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ostWeekSun" displayName="PostWeekSun" ref="E1:E9" totalsRowCount="1" headerRowDxfId="19" dataDxfId="6" totalsRowDxfId="18">
  <autoFilter ref="E1:E8" xr:uid="{00000000-0009-0000-0100-000003000000}"/>
  <tableColumns count="1">
    <tableColumn id="1" xr3:uid="{00000000-0010-0000-0200-000001000000}" name="Перенесенные выходные (недели)" totalsRowFunction="count" dataDxfId="7" totalsRowDxfId="17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ligHolid" displayName="ReligHolid" ref="G1:G9" totalsRowCount="1" headerRowDxfId="16" dataDxfId="4" totalsRowDxfId="15">
  <autoFilter ref="G1:G8" xr:uid="{00000000-0009-0000-0100-000004000000}"/>
  <tableColumns count="1">
    <tableColumn id="1" xr3:uid="{00000000-0010-0000-0300-000001000000}" name="Религиозные праздники" totalsRowFunction="count" dataDxfId="5" totalsRowDxfId="1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ostWorkDays" displayName="PostWorkDays" ref="I1:I9" totalsRowCount="1" headerRowDxfId="13" dataDxfId="2" totalsRowDxfId="12">
  <autoFilter ref="I1:I8" xr:uid="{00000000-0009-0000-0100-000005000000}"/>
  <tableColumns count="1">
    <tableColumn id="1" xr3:uid="{00000000-0010-0000-0400-000001000000}" name="Перенесенные рабочие дни" totalsRowFunction="count" dataDxfId="3" totalsRowDxfId="1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  <pageSetUpPr fitToPage="1"/>
  </sheetPr>
  <dimension ref="A1:AX150"/>
  <sheetViews>
    <sheetView tabSelected="1" topLeftCell="A10" zoomScale="145" zoomScaleNormal="145" workbookViewId="0">
      <selection activeCell="H4" sqref="H4"/>
    </sheetView>
  </sheetViews>
  <sheetFormatPr defaultRowHeight="12.75" outlineLevelCol="1" x14ac:dyDescent="0.3"/>
  <cols>
    <col min="1" max="1" width="3.7109375" style="1" customWidth="1"/>
    <col min="2" max="2" width="10.85546875" style="1" customWidth="1" collapsed="1"/>
    <col min="3" max="5" width="5.7109375" style="2" hidden="1" customWidth="1" outlineLevel="1"/>
    <col min="6" max="6" width="3.7109375" style="1" customWidth="1"/>
    <col min="7" max="7" width="9.140625" style="1"/>
    <col min="8" max="38" width="3" style="1" customWidth="1"/>
    <col min="39" max="40" width="4.42578125" style="1" customWidth="1"/>
    <col min="41" max="41" width="3.28515625" style="8" bestFit="1" customWidth="1"/>
    <col min="42" max="43" width="4.42578125" style="1" customWidth="1"/>
    <col min="44" max="44" width="3.28515625" style="8" bestFit="1" customWidth="1"/>
    <col min="45" max="50" width="5.85546875" style="1" bestFit="1" customWidth="1"/>
    <col min="51" max="16384" width="9.140625" style="1"/>
  </cols>
  <sheetData>
    <row r="1" spans="1:50" ht="12.75" customHeight="1" x14ac:dyDescent="0.3">
      <c r="A1" s="22" t="s">
        <v>4</v>
      </c>
      <c r="B1" s="23" t="s">
        <v>5</v>
      </c>
      <c r="C1" s="28" t="s">
        <v>6</v>
      </c>
      <c r="D1" s="28" t="s">
        <v>7</v>
      </c>
      <c r="E1" s="28" t="s">
        <v>8</v>
      </c>
      <c r="F1" s="29" t="s">
        <v>9</v>
      </c>
      <c r="G1" s="23" t="s">
        <v>10</v>
      </c>
      <c r="H1" s="23" t="s">
        <v>11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 t="s">
        <v>12</v>
      </c>
      <c r="AN1" s="23"/>
      <c r="AO1" s="23"/>
      <c r="AP1" s="23"/>
      <c r="AQ1" s="23"/>
      <c r="AR1" s="23"/>
      <c r="AS1" s="23" t="s">
        <v>13</v>
      </c>
      <c r="AT1" s="23"/>
      <c r="AU1" s="23"/>
      <c r="AV1" s="23"/>
      <c r="AW1" s="23"/>
      <c r="AX1" s="23"/>
    </row>
    <row r="2" spans="1:50" ht="12.75" customHeight="1" x14ac:dyDescent="0.3">
      <c r="A2" s="22"/>
      <c r="B2" s="23"/>
      <c r="C2" s="28"/>
      <c r="D2" s="28"/>
      <c r="E2" s="28"/>
      <c r="F2" s="29"/>
      <c r="G2" s="23"/>
      <c r="H2" s="21">
        <f>$H$3</f>
        <v>44562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75.75" customHeight="1" x14ac:dyDescent="0.3">
      <c r="A3" s="22"/>
      <c r="B3" s="23"/>
      <c r="C3" s="28"/>
      <c r="D3" s="28"/>
      <c r="E3" s="28"/>
      <c r="F3" s="29"/>
      <c r="G3" s="23"/>
      <c r="H3" s="13">
        <v>44562</v>
      </c>
      <c r="I3" s="13">
        <f>H$3+1</f>
        <v>44563</v>
      </c>
      <c r="J3" s="13">
        <f>I$3+1</f>
        <v>44564</v>
      </c>
      <c r="K3" s="13">
        <f>J$3+1</f>
        <v>44565</v>
      </c>
      <c r="L3" s="13">
        <f>K$3+1</f>
        <v>44566</v>
      </c>
      <c r="M3" s="13">
        <f t="shared" ref="M3:AI3" si="0">L$3+1</f>
        <v>44567</v>
      </c>
      <c r="N3" s="13">
        <f t="shared" si="0"/>
        <v>44568</v>
      </c>
      <c r="O3" s="13">
        <f t="shared" si="0"/>
        <v>44569</v>
      </c>
      <c r="P3" s="13">
        <f t="shared" si="0"/>
        <v>44570</v>
      </c>
      <c r="Q3" s="13">
        <f t="shared" si="0"/>
        <v>44571</v>
      </c>
      <c r="R3" s="13">
        <f t="shared" si="0"/>
        <v>44572</v>
      </c>
      <c r="S3" s="13">
        <f t="shared" si="0"/>
        <v>44573</v>
      </c>
      <c r="T3" s="13">
        <f t="shared" si="0"/>
        <v>44574</v>
      </c>
      <c r="U3" s="13">
        <f t="shared" si="0"/>
        <v>44575</v>
      </c>
      <c r="V3" s="13">
        <f t="shared" si="0"/>
        <v>44576</v>
      </c>
      <c r="W3" s="13">
        <f t="shared" si="0"/>
        <v>44577</v>
      </c>
      <c r="X3" s="13">
        <f t="shared" si="0"/>
        <v>44578</v>
      </c>
      <c r="Y3" s="13">
        <f t="shared" si="0"/>
        <v>44579</v>
      </c>
      <c r="Z3" s="13">
        <f t="shared" si="0"/>
        <v>44580</v>
      </c>
      <c r="AA3" s="13">
        <f t="shared" si="0"/>
        <v>44581</v>
      </c>
      <c r="AB3" s="13">
        <f t="shared" si="0"/>
        <v>44582</v>
      </c>
      <c r="AC3" s="13">
        <f t="shared" si="0"/>
        <v>44583</v>
      </c>
      <c r="AD3" s="13">
        <f t="shared" si="0"/>
        <v>44584</v>
      </c>
      <c r="AE3" s="13">
        <f t="shared" si="0"/>
        <v>44585</v>
      </c>
      <c r="AF3" s="13">
        <f t="shared" si="0"/>
        <v>44586</v>
      </c>
      <c r="AG3" s="13">
        <f t="shared" si="0"/>
        <v>44587</v>
      </c>
      <c r="AH3" s="13">
        <f t="shared" si="0"/>
        <v>44588</v>
      </c>
      <c r="AI3" s="13">
        <f t="shared" si="0"/>
        <v>44589</v>
      </c>
      <c r="AJ3" s="13">
        <f>IF(DAY(DATE(YEAR($H$3),MONTH($H$3)+1,1)-1)&gt;=29,DATE(YEAR($H$3),MONTH($H$3),29),"Х")</f>
        <v>44590</v>
      </c>
      <c r="AK3" s="13">
        <f>IF(DAY(DATE(YEAR($H$3),MONTH($H$3)+1,1)-1)&gt;=30,DATE(YEAR($H$3),MONTH($H$3),30),"Х")</f>
        <v>44591</v>
      </c>
      <c r="AL3" s="13">
        <f>IF(DAY(DATE(YEAR($H$3),MONTH($H$3)+1,1)-1)&gt;30,DATE(YEAR($H$3),MONTH($H$3),31),"Х")</f>
        <v>44592</v>
      </c>
      <c r="AM3" s="22" t="s">
        <v>24</v>
      </c>
      <c r="AN3" s="22"/>
      <c r="AO3" s="24" t="s">
        <v>29</v>
      </c>
      <c r="AP3" s="22" t="s">
        <v>54</v>
      </c>
      <c r="AQ3" s="22"/>
      <c r="AR3" s="24" t="s">
        <v>29</v>
      </c>
      <c r="AS3" s="22" t="s">
        <v>24</v>
      </c>
      <c r="AT3" s="22"/>
      <c r="AU3" s="24" t="s">
        <v>29</v>
      </c>
      <c r="AV3" s="22" t="s">
        <v>54</v>
      </c>
      <c r="AW3" s="22"/>
      <c r="AX3" s="24" t="s">
        <v>29</v>
      </c>
    </row>
    <row r="4" spans="1:50" s="8" customFormat="1" x14ac:dyDescent="0.3">
      <c r="A4" s="22"/>
      <c r="B4" s="23"/>
      <c r="C4" s="28"/>
      <c r="D4" s="28"/>
      <c r="E4" s="28"/>
      <c r="F4" s="29"/>
      <c r="G4" s="23"/>
      <c r="H4" s="14" t="str">
        <f>TEXT(H$3,"[$-419]ddd"&amp;".")</f>
        <v>Сб.</v>
      </c>
      <c r="I4" s="14" t="str">
        <f t="shared" ref="I4:AL4" si="1">TEXT(I$3,"[$-419]ddd"&amp;".")</f>
        <v>Вс.</v>
      </c>
      <c r="J4" s="14" t="str">
        <f t="shared" si="1"/>
        <v>Пн.</v>
      </c>
      <c r="K4" s="14" t="str">
        <f t="shared" si="1"/>
        <v>Вт.</v>
      </c>
      <c r="L4" s="14" t="str">
        <f t="shared" si="1"/>
        <v>Ср.</v>
      </c>
      <c r="M4" s="14" t="str">
        <f t="shared" si="1"/>
        <v>Чт.</v>
      </c>
      <c r="N4" s="14" t="str">
        <f t="shared" si="1"/>
        <v>Пт.</v>
      </c>
      <c r="O4" s="14" t="str">
        <f t="shared" si="1"/>
        <v>Сб.</v>
      </c>
      <c r="P4" s="14" t="str">
        <f t="shared" si="1"/>
        <v>Вс.</v>
      </c>
      <c r="Q4" s="14" t="str">
        <f t="shared" si="1"/>
        <v>Пн.</v>
      </c>
      <c r="R4" s="14" t="str">
        <f t="shared" si="1"/>
        <v>Вт.</v>
      </c>
      <c r="S4" s="14" t="str">
        <f t="shared" si="1"/>
        <v>Ср.</v>
      </c>
      <c r="T4" s="14" t="str">
        <f t="shared" si="1"/>
        <v>Чт.</v>
      </c>
      <c r="U4" s="14" t="str">
        <f t="shared" si="1"/>
        <v>Пт.</v>
      </c>
      <c r="V4" s="14" t="str">
        <f t="shared" si="1"/>
        <v>Сб.</v>
      </c>
      <c r="W4" s="14" t="str">
        <f t="shared" si="1"/>
        <v>Вс.</v>
      </c>
      <c r="X4" s="14" t="str">
        <f t="shared" si="1"/>
        <v>Пн.</v>
      </c>
      <c r="Y4" s="14" t="str">
        <f t="shared" si="1"/>
        <v>Вт.</v>
      </c>
      <c r="Z4" s="14" t="str">
        <f t="shared" si="1"/>
        <v>Ср.</v>
      </c>
      <c r="AA4" s="14" t="str">
        <f t="shared" si="1"/>
        <v>Чт.</v>
      </c>
      <c r="AB4" s="14" t="str">
        <f t="shared" si="1"/>
        <v>Пт.</v>
      </c>
      <c r="AC4" s="14" t="str">
        <f t="shared" si="1"/>
        <v>Сб.</v>
      </c>
      <c r="AD4" s="14" t="str">
        <f t="shared" si="1"/>
        <v>Вс.</v>
      </c>
      <c r="AE4" s="14" t="str">
        <f t="shared" si="1"/>
        <v>Пн.</v>
      </c>
      <c r="AF4" s="14" t="str">
        <f t="shared" si="1"/>
        <v>Вт.</v>
      </c>
      <c r="AG4" s="14" t="str">
        <f t="shared" si="1"/>
        <v>Ср.</v>
      </c>
      <c r="AH4" s="14" t="str">
        <f t="shared" si="1"/>
        <v>Чт.</v>
      </c>
      <c r="AI4" s="14" t="str">
        <f t="shared" si="1"/>
        <v>Пт.</v>
      </c>
      <c r="AJ4" s="14" t="str">
        <f t="shared" si="1"/>
        <v>Сб.</v>
      </c>
      <c r="AK4" s="14" t="str">
        <f t="shared" si="1"/>
        <v>Вс.</v>
      </c>
      <c r="AL4" s="14" t="str">
        <f t="shared" si="1"/>
        <v>Пн.</v>
      </c>
      <c r="AM4" s="23" t="s">
        <v>25</v>
      </c>
      <c r="AN4" s="23" t="s">
        <v>26</v>
      </c>
      <c r="AO4" s="24"/>
      <c r="AP4" s="23" t="s">
        <v>25</v>
      </c>
      <c r="AQ4" s="23" t="s">
        <v>26</v>
      </c>
      <c r="AR4" s="24"/>
      <c r="AS4" s="23" t="s">
        <v>25</v>
      </c>
      <c r="AT4" s="23" t="s">
        <v>26</v>
      </c>
      <c r="AU4" s="24"/>
      <c r="AV4" s="23" t="s">
        <v>25</v>
      </c>
      <c r="AW4" s="23" t="s">
        <v>26</v>
      </c>
      <c r="AX4" s="24"/>
    </row>
    <row r="5" spans="1:50" x14ac:dyDescent="0.3">
      <c r="A5" s="22"/>
      <c r="B5" s="23"/>
      <c r="C5" s="28"/>
      <c r="D5" s="28"/>
      <c r="E5" s="28"/>
      <c r="F5" s="29"/>
      <c r="G5" s="23"/>
      <c r="H5" s="9" t="str">
        <f>_xlfn.IFS(H3="Х","Х",AND(WEEKDAY(H$3,2)&gt;=1,WEEKDAY(H$3,2)&lt;=5),"Р",AND(WEEKDAY(H$3,2)&gt;=6,WEEKDAY(H$3,2)&lt;=7),"В",COUNTIF(PubHolid[Государственные праздники],H$3),"В",COUNTIF(PostWeekSat[Перенесенные выходные (субботы)],H$3),"В",COUNTIF(PostWeekSun[Перенесенные выходные (недели)],H$3),"В",COUNTIF(ReligHolid[Религиозные праздники],H$3),"В",COUNTIF(PostWorkDays[Перенесенные рабочие дни],H$3),"Р")</f>
        <v>В</v>
      </c>
      <c r="I5" s="9" t="str">
        <f>_xlfn.IFS(I3="Х","Х",AND(WEEKDAY(I$3,2)&gt;=1,WEEKDAY(I$3,2)&lt;=5),"Р",AND(WEEKDAY(I$3,2)&gt;=6,WEEKDAY(I$3,2)&lt;=7),"В",COUNTIF(PubHolid[Государственные праздники],I$3),"В",COUNTIF(PostWeekSat[Перенесенные выходные (субботы)],I$3),"В",COUNTIF(PostWeekSun[Перенесенные выходные (недели)],I$3),"В",COUNTIF(ReligHolid[Религиозные праздники],I$3),"В",COUNTIF(PostWorkDays[Перенесенные рабочие дни],I$3),"Р")</f>
        <v>В</v>
      </c>
      <c r="J5" s="9" t="str">
        <f>_xlfn.IFS(J3="Х","Х",AND(WEEKDAY(J$3,2)&gt;=1,WEEKDAY(J$3,2)&lt;=5),"Р",AND(WEEKDAY(J$3,2)&gt;=6,WEEKDAY(J$3,2)&lt;=7),"В",COUNTIF(PubHolid[Государственные праздники],J$3),"В",COUNTIF(PostWeekSat[Перенесенные выходные (субботы)],J$3),"В",COUNTIF(PostWeekSun[Перенесенные выходные (недели)],J$3),"В",COUNTIF(ReligHolid[Религиозные праздники],J$3),"В",COUNTIF(PostWorkDays[Перенесенные рабочие дни],J$3),"Р")</f>
        <v>Р</v>
      </c>
      <c r="K5" s="9" t="str">
        <f>_xlfn.IFS(K3="Х","Х",AND(WEEKDAY(K$3,2)&gt;=1,WEEKDAY(K$3,2)&lt;=5),"Р",AND(WEEKDAY(K$3,2)&gt;=6,WEEKDAY(K$3,2)&lt;=7),"В",COUNTIF(PubHolid[Государственные праздники],K$3),"В",COUNTIF(PostWeekSat[Перенесенные выходные (субботы)],K$3),"В",COUNTIF(PostWeekSun[Перенесенные выходные (недели)],K$3),"В",COUNTIF(ReligHolid[Религиозные праздники],K$3),"В",COUNTIF(PostWorkDays[Перенесенные рабочие дни],K$3),"Р")</f>
        <v>Р</v>
      </c>
      <c r="L5" s="9" t="str">
        <f>_xlfn.IFS(L3="Х","Х",AND(WEEKDAY(L$3,2)&gt;=1,WEEKDAY(L$3,2)&lt;=5),"Р",AND(WEEKDAY(L$3,2)&gt;=6,WEEKDAY(L$3,2)&lt;=7),"В",COUNTIF(PubHolid[Государственные праздники],L$3),"В",COUNTIF(PostWeekSat[Перенесенные выходные (субботы)],L$3),"В",COUNTIF(PostWeekSun[Перенесенные выходные (недели)],L$3),"В",COUNTIF(ReligHolid[Религиозные праздники],L$3),"В",COUNTIF(PostWorkDays[Перенесенные рабочие дни],L$3),"Р")</f>
        <v>Р</v>
      </c>
      <c r="M5" s="9" t="str">
        <f>_xlfn.IFS(M3="Х","Х",AND(WEEKDAY(M$3,2)&gt;=1,WEEKDAY(M$3,2)&lt;=5),"Р",AND(WEEKDAY(M$3,2)&gt;=6,WEEKDAY(M$3,2)&lt;=7),"В",COUNTIF(PubHolid[Государственные праздники],M$3),"В",COUNTIF(PostWeekSat[Перенесенные выходные (субботы)],M$3),"В",COUNTIF(PostWeekSun[Перенесенные выходные (недели)],M$3),"В",COUNTIF(ReligHolid[Религиозные праздники],M$3),"В",COUNTIF(PostWorkDays[Перенесенные рабочие дни],M$3),"Р")</f>
        <v>Р</v>
      </c>
      <c r="N5" s="9" t="str">
        <f>_xlfn.IFS(N3="Х","Х",AND(WEEKDAY(N$3,2)&gt;=1,WEEKDAY(N$3,2)&lt;=5),"Р",AND(WEEKDAY(N$3,2)&gt;=6,WEEKDAY(N$3,2)&lt;=7),"В",COUNTIF(PubHolid[Государственные праздники],N$3),"В",COUNTIF(PostWeekSat[Перенесенные выходные (субботы)],N$3),"В",COUNTIF(PostWeekSun[Перенесенные выходные (недели)],N$3),"В",COUNTIF(ReligHolid[Религиозные праздники],N$3),"В",COUNTIF(PostWorkDays[Перенесенные рабочие дни],N$3),"Р")</f>
        <v>Р</v>
      </c>
      <c r="O5" s="9" t="str">
        <f>_xlfn.IFS(O3="Х","Х",AND(WEEKDAY(O$3,2)&gt;=1,WEEKDAY(O$3,2)&lt;=5),"Р",AND(WEEKDAY(O$3,2)&gt;=6,WEEKDAY(O$3,2)&lt;=7),"В",COUNTIF(PubHolid[Государственные праздники],O$3),"В",COUNTIF(PostWeekSat[Перенесенные выходные (субботы)],O$3),"В",COUNTIF(PostWeekSun[Перенесенные выходные (недели)],O$3),"В",COUNTIF(ReligHolid[Религиозные праздники],O$3),"В",COUNTIF(PostWorkDays[Перенесенные рабочие дни],O$3),"Р")</f>
        <v>В</v>
      </c>
      <c r="P5" s="9" t="str">
        <f>_xlfn.IFS(P3="Х","Х",AND(WEEKDAY(P$3,2)&gt;=1,WEEKDAY(P$3,2)&lt;=5),"Р",AND(WEEKDAY(P$3,2)&gt;=6,WEEKDAY(P$3,2)&lt;=7),"В",COUNTIF(PubHolid[Государственные праздники],P$3),"В",COUNTIF(PostWeekSat[Перенесенные выходные (субботы)],P$3),"В",COUNTIF(PostWeekSun[Перенесенные выходные (недели)],P$3),"В",COUNTIF(ReligHolid[Религиозные праздники],P$3),"В",COUNTIF(PostWorkDays[Перенесенные рабочие дни],P$3),"Р")</f>
        <v>В</v>
      </c>
      <c r="Q5" s="9" t="str">
        <f>_xlfn.IFS(Q3="Х","Х",AND(WEEKDAY(Q$3,2)&gt;=1,WEEKDAY(Q$3,2)&lt;=5),"Р",AND(WEEKDAY(Q$3,2)&gt;=6,WEEKDAY(Q$3,2)&lt;=7),"В",COUNTIF(PubHolid[Государственные праздники],Q$3),"В",COUNTIF(PostWeekSat[Перенесенные выходные (субботы)],Q$3),"В",COUNTIF(PostWeekSun[Перенесенные выходные (недели)],Q$3),"В",COUNTIF(ReligHolid[Религиозные праздники],Q$3),"В",COUNTIF(PostWorkDays[Перенесенные рабочие дни],Q$3),"Р")</f>
        <v>Р</v>
      </c>
      <c r="R5" s="9" t="str">
        <f>_xlfn.IFS(R3="Х","Х",AND(WEEKDAY(R$3,2)&gt;=1,WEEKDAY(R$3,2)&lt;=5),"Р",AND(WEEKDAY(R$3,2)&gt;=6,WEEKDAY(R$3,2)&lt;=7),"В",COUNTIF(PubHolid[Государственные праздники],R$3),"В",COUNTIF(PostWeekSat[Перенесенные выходные (субботы)],R$3),"В",COUNTIF(PostWeekSun[Перенесенные выходные (недели)],R$3),"В",COUNTIF(ReligHolid[Религиозные праздники],R$3),"В",COUNTIF(PostWorkDays[Перенесенные рабочие дни],R$3),"Р")</f>
        <v>Р</v>
      </c>
      <c r="S5" s="9" t="str">
        <f>_xlfn.IFS(S3="Х","Х",AND(WEEKDAY(S$3,2)&gt;=1,WEEKDAY(S$3,2)&lt;=5),"Р",AND(WEEKDAY(S$3,2)&gt;=6,WEEKDAY(S$3,2)&lt;=7),"В",COUNTIF(PubHolid[Государственные праздники],S$3),"В",COUNTIF(PostWeekSat[Перенесенные выходные (субботы)],S$3),"В",COUNTIF(PostWeekSun[Перенесенные выходные (недели)],S$3),"В",COUNTIF(ReligHolid[Религиозные праздники],S$3),"В",COUNTIF(PostWorkDays[Перенесенные рабочие дни],S$3),"Р")</f>
        <v>Р</v>
      </c>
      <c r="T5" s="9" t="str">
        <f>_xlfn.IFS(T3="Х","Х",AND(WEEKDAY(T$3,2)&gt;=1,WEEKDAY(T$3,2)&lt;=5),"Р",AND(WEEKDAY(T$3,2)&gt;=6,WEEKDAY(T$3,2)&lt;=7),"В",COUNTIF(PubHolid[Государственные праздники],T$3),"В",COUNTIF(PostWeekSat[Перенесенные выходные (субботы)],T$3),"В",COUNTIF(PostWeekSun[Перенесенные выходные (недели)],T$3),"В",COUNTIF(ReligHolid[Религиозные праздники],T$3),"В",COUNTIF(PostWorkDays[Перенесенные рабочие дни],T$3),"Р")</f>
        <v>Р</v>
      </c>
      <c r="U5" s="9" t="str">
        <f>_xlfn.IFS(U3="Х","Х",AND(WEEKDAY(U$3,2)&gt;=1,WEEKDAY(U$3,2)&lt;=5),"Р",AND(WEEKDAY(U$3,2)&gt;=6,WEEKDAY(U$3,2)&lt;=7),"В",COUNTIF(PubHolid[Государственные праздники],U$3),"В",COUNTIF(PostWeekSat[Перенесенные выходные (субботы)],U$3),"В",COUNTIF(PostWeekSun[Перенесенные выходные (недели)],U$3),"В",COUNTIF(ReligHolid[Религиозные праздники],U$3),"В",COUNTIF(PostWorkDays[Перенесенные рабочие дни],U$3),"Р")</f>
        <v>Р</v>
      </c>
      <c r="V5" s="9" t="str">
        <f>_xlfn.IFS(V3="Х","Х",AND(WEEKDAY(V$3,2)&gt;=1,WEEKDAY(V$3,2)&lt;=5),"Р",AND(WEEKDAY(V$3,2)&gt;=6,WEEKDAY(V$3,2)&lt;=7),"В",COUNTIF(PubHolid[Государственные праздники],V$3),"В",COUNTIF(PostWeekSat[Перенесенные выходные (субботы)],V$3),"В",COUNTIF(PostWeekSun[Перенесенные выходные (недели)],V$3),"В",COUNTIF(ReligHolid[Религиозные праздники],V$3),"В",COUNTIF(PostWorkDays[Перенесенные рабочие дни],V$3),"Р")</f>
        <v>В</v>
      </c>
      <c r="W5" s="9" t="str">
        <f>_xlfn.IFS(W3="Х","Х",AND(WEEKDAY(W$3,2)&gt;=1,WEEKDAY(W$3,2)&lt;=5),"Р",AND(WEEKDAY(W$3,2)&gt;=6,WEEKDAY(W$3,2)&lt;=7),"В",COUNTIF(PubHolid[Государственные праздники],W$3),"В",COUNTIF(PostWeekSat[Перенесенные выходные (субботы)],W$3),"В",COUNTIF(PostWeekSun[Перенесенные выходные (недели)],W$3),"В",COUNTIF(ReligHolid[Религиозные праздники],W$3),"В",COUNTIF(PostWorkDays[Перенесенные рабочие дни],W$3),"Р")</f>
        <v>В</v>
      </c>
      <c r="X5" s="9" t="str">
        <f>_xlfn.IFS(X3="Х","Х",AND(WEEKDAY(X$3,2)&gt;=1,WEEKDAY(X$3,2)&lt;=5),"Р",AND(WEEKDAY(X$3,2)&gt;=6,WEEKDAY(X$3,2)&lt;=7),"В",COUNTIF(PubHolid[Государственные праздники],X$3),"В",COUNTIF(PostWeekSat[Перенесенные выходные (субботы)],X$3),"В",COUNTIF(PostWeekSun[Перенесенные выходные (недели)],X$3),"В",COUNTIF(ReligHolid[Религиозные праздники],X$3),"В",COUNTIF(PostWorkDays[Перенесенные рабочие дни],X$3),"Р")</f>
        <v>Р</v>
      </c>
      <c r="Y5" s="9" t="str">
        <f>_xlfn.IFS(Y3="Х","Х",AND(WEEKDAY(Y$3,2)&gt;=1,WEEKDAY(Y$3,2)&lt;=5),"Р",AND(WEEKDAY(Y$3,2)&gt;=6,WEEKDAY(Y$3,2)&lt;=7),"В",COUNTIF(PubHolid[Государственные праздники],Y$3),"В",COUNTIF(PostWeekSat[Перенесенные выходные (субботы)],Y$3),"В",COUNTIF(PostWeekSun[Перенесенные выходные (недели)],Y$3),"В",COUNTIF(ReligHolid[Религиозные праздники],Y$3),"В",COUNTIF(PostWorkDays[Перенесенные рабочие дни],Y$3),"Р")</f>
        <v>Р</v>
      </c>
      <c r="Z5" s="9" t="str">
        <f>_xlfn.IFS(Z3="Х","Х",AND(WEEKDAY(Z$3,2)&gt;=1,WEEKDAY(Z$3,2)&lt;=5),"Р",AND(WEEKDAY(Z$3,2)&gt;=6,WEEKDAY(Z$3,2)&lt;=7),"В",COUNTIF(PubHolid[Государственные праздники],Z$3),"В",COUNTIF(PostWeekSat[Перенесенные выходные (субботы)],Z$3),"В",COUNTIF(PostWeekSun[Перенесенные выходные (недели)],Z$3),"В",COUNTIF(ReligHolid[Религиозные праздники],Z$3),"В",COUNTIF(PostWorkDays[Перенесенные рабочие дни],Z$3),"Р")</f>
        <v>Р</v>
      </c>
      <c r="AA5" s="9" t="str">
        <f>_xlfn.IFS(AA3="Х","Х",AND(WEEKDAY(AA$3,2)&gt;=1,WEEKDAY(AA$3,2)&lt;=5),"Р",AND(WEEKDAY(AA$3,2)&gt;=6,WEEKDAY(AA$3,2)&lt;=7),"В",COUNTIF(PubHolid[Государственные праздники],AA$3),"В",COUNTIF(PostWeekSat[Перенесенные выходные (субботы)],AA$3),"В",COUNTIF(PostWeekSun[Перенесенные выходные (недели)],AA$3),"В",COUNTIF(ReligHolid[Религиозные праздники],AA$3),"В",COUNTIF(PostWorkDays[Перенесенные рабочие дни],AA$3),"Р")</f>
        <v>Р</v>
      </c>
      <c r="AB5" s="9" t="str">
        <f>_xlfn.IFS(AB3="Х","Х",AND(WEEKDAY(AB$3,2)&gt;=1,WEEKDAY(AB$3,2)&lt;=5),"Р",AND(WEEKDAY(AB$3,2)&gt;=6,WEEKDAY(AB$3,2)&lt;=7),"В",COUNTIF(PubHolid[Государственные праздники],AB$3),"В",COUNTIF(PostWeekSat[Перенесенные выходные (субботы)],AB$3),"В",COUNTIF(PostWeekSun[Перенесенные выходные (недели)],AB$3),"В",COUNTIF(ReligHolid[Религиозные праздники],AB$3),"В",COUNTIF(PostWorkDays[Перенесенные рабочие дни],AB$3),"Р")</f>
        <v>Р</v>
      </c>
      <c r="AC5" s="9" t="str">
        <f>_xlfn.IFS(AC3="Х","Х",AND(WEEKDAY(AC$3,2)&gt;=1,WEEKDAY(AC$3,2)&lt;=5),"Р",AND(WEEKDAY(AC$3,2)&gt;=6,WEEKDAY(AC$3,2)&lt;=7),"В",COUNTIF(PubHolid[Государственные праздники],AC$3),"В",COUNTIF(PostWeekSat[Перенесенные выходные (субботы)],AC$3),"В",COUNTIF(PostWeekSun[Перенесенные выходные (недели)],AC$3),"В",COUNTIF(ReligHolid[Религиозные праздники],AC$3),"В",COUNTIF(PostWorkDays[Перенесенные рабочие дни],AC$3),"Р")</f>
        <v>В</v>
      </c>
      <c r="AD5" s="9" t="str">
        <f>_xlfn.IFS(AD3="Х","Х",AND(WEEKDAY(AD$3,2)&gt;=1,WEEKDAY(AD$3,2)&lt;=5),"Р",AND(WEEKDAY(AD$3,2)&gt;=6,WEEKDAY(AD$3,2)&lt;=7),"В",COUNTIF(PubHolid[Государственные праздники],AD$3),"В",COUNTIF(PostWeekSat[Перенесенные выходные (субботы)],AD$3),"В",COUNTIF(PostWeekSun[Перенесенные выходные (недели)],AD$3),"В",COUNTIF(ReligHolid[Религиозные праздники],AD$3),"В",COUNTIF(PostWorkDays[Перенесенные рабочие дни],AD$3),"Р")</f>
        <v>В</v>
      </c>
      <c r="AE5" s="9" t="str">
        <f>_xlfn.IFS(AE3="Х","Х",AND(WEEKDAY(AE$3,2)&gt;=1,WEEKDAY(AE$3,2)&lt;=5),"Р",AND(WEEKDAY(AE$3,2)&gt;=6,WEEKDAY(AE$3,2)&lt;=7),"В",COUNTIF(PubHolid[Государственные праздники],AE$3),"В",COUNTIF(PostWeekSat[Перенесенные выходные (субботы)],AE$3),"В",COUNTIF(PostWeekSun[Перенесенные выходные (недели)],AE$3),"В",COUNTIF(ReligHolid[Религиозные праздники],AE$3),"В",COUNTIF(PostWorkDays[Перенесенные рабочие дни],AE$3),"Р")</f>
        <v>Р</v>
      </c>
      <c r="AF5" s="9" t="str">
        <f>_xlfn.IFS(AF3="Х","Х",AND(WEEKDAY(AF$3,2)&gt;=1,WEEKDAY(AF$3,2)&lt;=5),"Р",AND(WEEKDAY(AF$3,2)&gt;=6,WEEKDAY(AF$3,2)&lt;=7),"В",COUNTIF(PubHolid[Государственные праздники],AF$3),"В",COUNTIF(PostWeekSat[Перенесенные выходные (субботы)],AF$3),"В",COUNTIF(PostWeekSun[Перенесенные выходные (недели)],AF$3),"В",COUNTIF(ReligHolid[Религиозные праздники],AF$3),"В",COUNTIF(PostWorkDays[Перенесенные рабочие дни],AF$3),"Р")</f>
        <v>Р</v>
      </c>
      <c r="AG5" s="9" t="str">
        <f>_xlfn.IFS(AG3="Х","Х",AND(WEEKDAY(AG$3,2)&gt;=1,WEEKDAY(AG$3,2)&lt;=5),"Р",AND(WEEKDAY(AG$3,2)&gt;=6,WEEKDAY(AG$3,2)&lt;=7),"В",COUNTIF(PubHolid[Государственные праздники],AG$3),"В",COUNTIF(PostWeekSat[Перенесенные выходные (субботы)],AG$3),"В",COUNTIF(PostWeekSun[Перенесенные выходные (недели)],AG$3),"В",COUNTIF(ReligHolid[Религиозные праздники],AG$3),"В",COUNTIF(PostWorkDays[Перенесенные рабочие дни],AG$3),"Р")</f>
        <v>Р</v>
      </c>
      <c r="AH5" s="9" t="str">
        <f>_xlfn.IFS(AH3="Х","Х",AND(WEEKDAY(AH$3,2)&gt;=1,WEEKDAY(AH$3,2)&lt;=5),"Р",AND(WEEKDAY(AH$3,2)&gt;=6,WEEKDAY(AH$3,2)&lt;=7),"В",COUNTIF(PubHolid[Государственные праздники],AH$3),"В",COUNTIF(PostWeekSat[Перенесенные выходные (субботы)],AH$3),"В",COUNTIF(PostWeekSun[Перенесенные выходные (недели)],AH$3),"В",COUNTIF(ReligHolid[Религиозные праздники],AH$3),"В",COUNTIF(PostWorkDays[Перенесенные рабочие дни],AH$3),"Р")</f>
        <v>Р</v>
      </c>
      <c r="AI5" s="9" t="str">
        <f>_xlfn.IFS(AI3="Х","Х",AND(WEEKDAY(AI$3,2)&gt;=1,WEEKDAY(AI$3,2)&lt;=5),"Р",AND(WEEKDAY(AI$3,2)&gt;=6,WEEKDAY(AI$3,2)&lt;=7),"В",COUNTIF(PubHolid[Государственные праздники],AI$3),"В",COUNTIF(PostWeekSat[Перенесенные выходные (субботы)],AI$3),"В",COUNTIF(PostWeekSun[Перенесенные выходные (недели)],AI$3),"В",COUNTIF(ReligHolid[Религиозные праздники],AI$3),"В",COUNTIF(PostWorkDays[Перенесенные рабочие дни],AI$3),"Р")</f>
        <v>Р</v>
      </c>
      <c r="AJ5" s="9" t="str">
        <f>_xlfn.IFS(AJ3="Х","Х",AND(WEEKDAY(AJ$3,2)&gt;=1,WEEKDAY(AJ$3,2)&lt;=5),"Р",AND(WEEKDAY(AJ$3,2)&gt;=6,WEEKDAY(AJ$3,2)&lt;=7),"В",COUNTIF(PubHolid[Государственные праздники],AJ$3),"В",COUNTIF(PostWeekSat[Перенесенные выходные (субботы)],AJ$3),"В",COUNTIF(PostWeekSun[Перенесенные выходные (недели)],AJ$3),"В",COUNTIF(ReligHolid[Религиозные праздники],AJ$3),"В",COUNTIF(PostWorkDays[Перенесенные рабочие дни],AJ$3),"Р")</f>
        <v>В</v>
      </c>
      <c r="AK5" s="9" t="str">
        <f>_xlfn.IFS(AK3="Х","Х",AND(WEEKDAY(AK$3,2)&gt;=1,WEEKDAY(AK$3,2)&lt;=5),"Р",AND(WEEKDAY(AK$3,2)&gt;=6,WEEKDAY(AK$3,2)&lt;=7),"В",COUNTIF(PubHolid[Государственные праздники],AK$3),"В",COUNTIF(PostWeekSat[Перенесенные выходные (субботы)],AK$3),"В",COUNTIF(PostWeekSun[Перенесенные выходные (недели)],AK$3),"В",COUNTIF(ReligHolid[Религиозные праздники],AK$3),"В",COUNTIF(PostWorkDays[Перенесенные рабочие дни],AK$3),"Р")</f>
        <v>В</v>
      </c>
      <c r="AL5" s="9" t="str">
        <f>_xlfn.IFS(AL3="Х","Х",AND(WEEKDAY(AL$3,2)&gt;=1,WEEKDAY(AL$3,2)&lt;=5),"Р",AND(WEEKDAY(AL$3,2)&gt;=6,WEEKDAY(AL$3,2)&lt;=7),"В",COUNTIF(PubHolid[Государственные праздники],AL$3),"В",COUNTIF(PostWeekSat[Перенесенные выходные (субботы)],AL$3),"В",COUNTIF(PostWeekSun[Перенесенные выходные (недели)],AL$3),"В",COUNTIF(ReligHolid[Религиозные праздники],AL$3),"В",COUNTIF(PostWorkDays[Перенесенные рабочие дни],AL$3),"Р")</f>
        <v>Р</v>
      </c>
      <c r="AM5" s="23"/>
      <c r="AN5" s="23"/>
      <c r="AO5" s="24"/>
      <c r="AP5" s="23"/>
      <c r="AQ5" s="23"/>
      <c r="AR5" s="24"/>
      <c r="AS5" s="23"/>
      <c r="AT5" s="23"/>
      <c r="AU5" s="24"/>
      <c r="AV5" s="23"/>
      <c r="AW5" s="23"/>
      <c r="AX5" s="24"/>
    </row>
    <row r="6" spans="1:50" x14ac:dyDescent="0.3">
      <c r="A6" s="22"/>
      <c r="B6" s="23"/>
      <c r="C6" s="28"/>
      <c r="D6" s="28"/>
      <c r="E6" s="28"/>
      <c r="F6" s="29"/>
      <c r="G6" s="23"/>
      <c r="H6" s="9" t="s">
        <v>2</v>
      </c>
      <c r="I6" s="9" t="s">
        <v>2</v>
      </c>
      <c r="J6" s="9" t="s">
        <v>2</v>
      </c>
      <c r="K6" s="9" t="s">
        <v>3</v>
      </c>
      <c r="L6" s="9" t="s">
        <v>3</v>
      </c>
      <c r="M6" s="9" t="s">
        <v>3</v>
      </c>
      <c r="N6" s="9" t="s">
        <v>2</v>
      </c>
      <c r="O6" s="9" t="s">
        <v>2</v>
      </c>
      <c r="P6" s="9" t="s">
        <v>2</v>
      </c>
      <c r="Q6" s="9" t="s">
        <v>3</v>
      </c>
      <c r="R6" s="9" t="s">
        <v>3</v>
      </c>
      <c r="S6" s="9" t="s">
        <v>3</v>
      </c>
      <c r="T6" s="9" t="s">
        <v>3</v>
      </c>
      <c r="U6" s="9" t="s">
        <v>3</v>
      </c>
      <c r="V6" s="9" t="s">
        <v>2</v>
      </c>
      <c r="W6" s="9" t="s">
        <v>2</v>
      </c>
      <c r="X6" s="9" t="s">
        <v>3</v>
      </c>
      <c r="Y6" s="9" t="s">
        <v>3</v>
      </c>
      <c r="Z6" s="9" t="s">
        <v>3</v>
      </c>
      <c r="AA6" s="9" t="s">
        <v>3</v>
      </c>
      <c r="AB6" s="9" t="s">
        <v>3</v>
      </c>
      <c r="AC6" s="9" t="s">
        <v>2</v>
      </c>
      <c r="AD6" s="9" t="s">
        <v>2</v>
      </c>
      <c r="AE6" s="9" t="s">
        <v>3</v>
      </c>
      <c r="AF6" s="9" t="s">
        <v>3</v>
      </c>
      <c r="AG6" s="9" t="s">
        <v>3</v>
      </c>
      <c r="AH6" s="9" t="s">
        <v>3</v>
      </c>
      <c r="AI6" s="9" t="s">
        <v>3</v>
      </c>
      <c r="AJ6" s="9" t="s">
        <v>2</v>
      </c>
      <c r="AK6" s="9" t="s">
        <v>2</v>
      </c>
      <c r="AL6" s="9" t="s">
        <v>3</v>
      </c>
      <c r="AM6" s="23"/>
      <c r="AN6" s="23"/>
      <c r="AO6" s="24"/>
      <c r="AP6" s="23"/>
      <c r="AQ6" s="23"/>
      <c r="AR6" s="24"/>
      <c r="AS6" s="23"/>
      <c r="AT6" s="23"/>
      <c r="AU6" s="24"/>
      <c r="AV6" s="23"/>
      <c r="AW6" s="23"/>
      <c r="AX6" s="24"/>
    </row>
    <row r="7" spans="1:50" x14ac:dyDescent="0.3">
      <c r="A7" s="23">
        <v>1</v>
      </c>
      <c r="B7" s="22" t="str">
        <f>CONCATENATE(C7,CHAR(10),D7,CHAR(10),E7)</f>
        <v>Особа
А
Ъ</v>
      </c>
      <c r="C7" s="26" t="s">
        <v>30</v>
      </c>
      <c r="D7" s="26" t="s">
        <v>31</v>
      </c>
      <c r="E7" s="26" t="s">
        <v>53</v>
      </c>
      <c r="F7" s="27">
        <v>1</v>
      </c>
      <c r="G7" s="7" t="s">
        <v>14</v>
      </c>
      <c r="H7" s="12" t="s">
        <v>28</v>
      </c>
      <c r="I7" s="12" t="s">
        <v>28</v>
      </c>
      <c r="J7" s="12" t="s">
        <v>1</v>
      </c>
      <c r="K7" s="12" t="s">
        <v>1</v>
      </c>
      <c r="L7" s="12" t="s">
        <v>1</v>
      </c>
      <c r="M7" s="12" t="s">
        <v>28</v>
      </c>
      <c r="N7" s="12" t="s">
        <v>28</v>
      </c>
      <c r="O7" s="12" t="s">
        <v>1</v>
      </c>
      <c r="P7" s="12" t="s">
        <v>1</v>
      </c>
      <c r="Q7" s="12" t="s">
        <v>28</v>
      </c>
      <c r="R7" s="12" t="s">
        <v>28</v>
      </c>
      <c r="S7" s="12" t="s">
        <v>28</v>
      </c>
      <c r="T7" s="12" t="s">
        <v>28</v>
      </c>
      <c r="U7" s="12" t="s">
        <v>28</v>
      </c>
      <c r="V7" s="12"/>
      <c r="W7" s="12"/>
      <c r="X7" s="12" t="s">
        <v>28</v>
      </c>
      <c r="Y7" s="12" t="s">
        <v>28</v>
      </c>
      <c r="Z7" s="12" t="s">
        <v>28</v>
      </c>
      <c r="AA7" s="12" t="s">
        <v>28</v>
      </c>
      <c r="AB7" s="12" t="s">
        <v>28</v>
      </c>
      <c r="AC7" s="12" t="s">
        <v>28</v>
      </c>
      <c r="AD7" s="12" t="s">
        <v>28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>
        <f>SUM(COUNTIFS($H7:$AL7,"П",$H$4:$AL$4,"Пн.",$H$6:$AL$6,"Р"),COUNTIFS($H7:$AL7,"П",$H$4:$AL$4,"Вт.",$H$6:$AL$6,"Р"),COUNTIFS($H7:$AL7,"П",$H$4:$AL$4,"Ср.",$H$6:$AL$6,"Р"),COUNTIFS($H7:$AL7,"П",$H$4:$AL$4,"Чт.",$H$6:$AL$6,"Р"),COUNTIFS($H7:$AL7,"П",$H$4:$AL$4,"Пт.",$H$6:$AL$6,"Р"))</f>
        <v>11</v>
      </c>
      <c r="AN7" s="12">
        <f>SUM(COUNTIFS($H7:$AL7,"П",$H$4:$AL$4,"Сб.",$H$6:$AL$6,"В"),COUNTIFS($H7:$AL7,"П",$H$4:$AL$4,"Вс.",$H$6:$AL$6,"В"))</f>
        <v>4</v>
      </c>
      <c r="AO7" s="12">
        <f>SUM(AM7:AN7)</f>
        <v>15</v>
      </c>
      <c r="AP7" s="12">
        <f>SUM(COUNTIFS($H7:$AL7,"К",$H$4:$AL$4,"Пн.",$H$6:$AL$6,"Р"),COUNTIFS($H7:$AL7,"К",$H$4:$AL$4,"Вт.",$H$6:$AL$6,"Р"),COUNTIFS($H7:$AL7,"К",$H$4:$AL$4,"Ср.",$H$6:$AL$6,"Р"),COUNTIFS($H7:$AL7,"К",$H$4:$AL$4,"Чт.",$H$6:$AL$6,"Р"),COUNTIFS($H7:$AL7,"К",$H$4:$AL$4,"Пт.",$H$6:$AL$6,"Р"))</f>
        <v>8</v>
      </c>
      <c r="AQ7" s="12">
        <f>SUM(COUNTIFS($H7:$AL7,"К",$H$4:$AL$4,"Сб.",$H$6:$AL$6,"В"),COUNTIFS($H7:$AL7,"К",$H$4:$AL$4,"Вс.",$H$6:$AL$6,"В"))</f>
        <v>4</v>
      </c>
      <c r="AR7" s="12">
        <f>SUM(AP7:AQ7)</f>
        <v>12</v>
      </c>
      <c r="AS7" s="10">
        <f>AM7*Стоимость!$B$3</f>
        <v>110</v>
      </c>
      <c r="AT7" s="10">
        <f>AN7*Стоимость!$C$3</f>
        <v>60</v>
      </c>
      <c r="AU7" s="20">
        <f>SUM(AS7:AT9)</f>
        <v>800</v>
      </c>
      <c r="AV7" s="10">
        <f>AP7*Стоимость!$B$3</f>
        <v>80</v>
      </c>
      <c r="AW7" s="10">
        <f>AQ7*Стоимость!$C$3</f>
        <v>60</v>
      </c>
      <c r="AX7" s="20">
        <f>SUM(AV7:AW9)</f>
        <v>690</v>
      </c>
    </row>
    <row r="8" spans="1:50" x14ac:dyDescent="0.3">
      <c r="A8" s="23"/>
      <c r="B8" s="22"/>
      <c r="C8" s="26"/>
      <c r="D8" s="26"/>
      <c r="E8" s="26"/>
      <c r="F8" s="27"/>
      <c r="G8" s="7" t="s">
        <v>15</v>
      </c>
      <c r="H8" s="12" t="s">
        <v>28</v>
      </c>
      <c r="I8" s="12" t="s">
        <v>28</v>
      </c>
      <c r="J8" s="12" t="s">
        <v>1</v>
      </c>
      <c r="K8" s="12" t="s">
        <v>1</v>
      </c>
      <c r="L8" s="12" t="s">
        <v>28</v>
      </c>
      <c r="M8" s="12" t="s">
        <v>1</v>
      </c>
      <c r="N8" s="12" t="s">
        <v>28</v>
      </c>
      <c r="O8" s="12" t="s">
        <v>1</v>
      </c>
      <c r="P8" s="12" t="s">
        <v>28</v>
      </c>
      <c r="Q8" s="12" t="s">
        <v>1</v>
      </c>
      <c r="R8" s="12"/>
      <c r="S8" s="12"/>
      <c r="T8" s="12"/>
      <c r="U8" s="12"/>
      <c r="V8" s="12"/>
      <c r="W8" s="12"/>
      <c r="X8" s="12" t="s">
        <v>28</v>
      </c>
      <c r="Y8" s="12" t="s">
        <v>28</v>
      </c>
      <c r="Z8" s="12" t="s">
        <v>28</v>
      </c>
      <c r="AA8" s="12" t="s">
        <v>28</v>
      </c>
      <c r="AB8" s="12" t="s">
        <v>28</v>
      </c>
      <c r="AC8" s="12" t="s">
        <v>28</v>
      </c>
      <c r="AD8" s="12" t="s">
        <v>28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/>
      <c r="AM8" s="12">
        <f t="shared" ref="AM8:AM71" si="2">SUM(COUNTIFS($H8:$AL8,"П",$H$4:$AL$4,"Пн.",$H$6:$AL$6,"Р"),COUNTIFS($H8:$AL8,"П",$H$4:$AL$4,"Вт.",$H$6:$AL$6,"Р"),COUNTIFS($H8:$AL8,"П",$H$4:$AL$4,"Ср.",$H$6:$AL$6,"Р"),COUNTIFS($H8:$AL8,"П",$H$4:$AL$4,"Чт.",$H$6:$AL$6,"Р"),COUNTIFS($H8:$AL8,"П",$H$4:$AL$4,"Пт.",$H$6:$AL$6,"Р"))</f>
        <v>6</v>
      </c>
      <c r="AN8" s="12">
        <f t="shared" ref="AN8:AN71" si="3">SUM(COUNTIFS($H8:$AL8,"П",$H$4:$AL$4,"Сб.",$H$6:$AL$6,"В"),COUNTIFS($H8:$AL8,"П",$H$4:$AL$4,"Вс.",$H$6:$AL$6,"В"))</f>
        <v>5</v>
      </c>
      <c r="AO8" s="12">
        <f t="shared" ref="AO8:AO10" si="4">SUM(AM8:AN8)</f>
        <v>11</v>
      </c>
      <c r="AP8" s="12">
        <f t="shared" ref="AP8:AP71" si="5">SUM(COUNTIFS($H8:$AL8,"К",$H$4:$AL$4,"Пн.",$H$6:$AL$6,"Р"),COUNTIFS($H8:$AL8,"К",$H$4:$AL$4,"Вт.",$H$6:$AL$6,"Р"),COUNTIFS($H8:$AL8,"К",$H$4:$AL$4,"Ср.",$H$6:$AL$6,"Р"),COUNTIFS($H8:$AL8,"К",$H$4:$AL$4,"Чт.",$H$6:$AL$6,"Р"),COUNTIFS($H8:$AL8,"К",$H$4:$AL$4,"Пт.",$H$6:$AL$6,"Р"))</f>
        <v>8</v>
      </c>
      <c r="AQ8" s="12">
        <f t="shared" ref="AQ8:AQ71" si="6">SUM(COUNTIFS($H8:$AL8,"К",$H$4:$AL$4,"Сб.",$H$6:$AL$6,"В"),COUNTIFS($H8:$AL8,"К",$H$4:$AL$4,"Вс.",$H$6:$AL$6,"В"))</f>
        <v>3</v>
      </c>
      <c r="AR8" s="12">
        <f t="shared" ref="AR8:AR10" si="7">SUM(AP8:AQ8)</f>
        <v>11</v>
      </c>
      <c r="AS8" s="10">
        <f>AM8*Стоимость!$B$4</f>
        <v>120</v>
      </c>
      <c r="AT8" s="10">
        <f>AN8*Стоимость!$C$4</f>
        <v>125</v>
      </c>
      <c r="AU8" s="20"/>
      <c r="AV8" s="10">
        <f>AP8*Стоимость!$B$4</f>
        <v>160</v>
      </c>
      <c r="AW8" s="10">
        <f>AQ8*Стоимость!$C$4</f>
        <v>75</v>
      </c>
      <c r="AX8" s="20"/>
    </row>
    <row r="9" spans="1:50" x14ac:dyDescent="0.3">
      <c r="A9" s="23"/>
      <c r="B9" s="22"/>
      <c r="C9" s="26"/>
      <c r="D9" s="26"/>
      <c r="E9" s="26"/>
      <c r="F9" s="27"/>
      <c r="G9" s="7" t="s">
        <v>16</v>
      </c>
      <c r="H9" s="12" t="s">
        <v>28</v>
      </c>
      <c r="I9" s="12" t="s">
        <v>28</v>
      </c>
      <c r="J9" s="12" t="s">
        <v>1</v>
      </c>
      <c r="K9" s="12" t="s">
        <v>1</v>
      </c>
      <c r="L9" s="12" t="s">
        <v>28</v>
      </c>
      <c r="M9" s="12" t="s">
        <v>28</v>
      </c>
      <c r="N9" s="12" t="s">
        <v>1</v>
      </c>
      <c r="O9" s="12" t="s">
        <v>28</v>
      </c>
      <c r="P9" s="12" t="s">
        <v>1</v>
      </c>
      <c r="Q9" s="12" t="s">
        <v>1</v>
      </c>
      <c r="R9" s="12"/>
      <c r="S9" s="12"/>
      <c r="T9" s="12"/>
      <c r="U9" s="12"/>
      <c r="V9" s="12"/>
      <c r="W9" s="12"/>
      <c r="X9" s="12" t="s">
        <v>28</v>
      </c>
      <c r="Y9" s="12" t="s">
        <v>28</v>
      </c>
      <c r="Z9" s="12" t="s">
        <v>28</v>
      </c>
      <c r="AA9" s="12" t="s">
        <v>28</v>
      </c>
      <c r="AB9" s="12" t="s">
        <v>28</v>
      </c>
      <c r="AC9" s="12" t="s">
        <v>28</v>
      </c>
      <c r="AD9" s="12" t="s">
        <v>28</v>
      </c>
      <c r="AE9" s="12" t="s">
        <v>1</v>
      </c>
      <c r="AF9" s="12" t="s">
        <v>1</v>
      </c>
      <c r="AG9" s="12" t="s">
        <v>1</v>
      </c>
      <c r="AH9" s="12" t="s">
        <v>1</v>
      </c>
      <c r="AI9" s="12" t="s">
        <v>1</v>
      </c>
      <c r="AJ9" s="12" t="s">
        <v>1</v>
      </c>
      <c r="AK9" s="12" t="s">
        <v>1</v>
      </c>
      <c r="AL9" s="12"/>
      <c r="AM9" s="12">
        <f t="shared" si="2"/>
        <v>7</v>
      </c>
      <c r="AN9" s="12">
        <f t="shared" si="3"/>
        <v>5</v>
      </c>
      <c r="AO9" s="12">
        <f t="shared" si="4"/>
        <v>12</v>
      </c>
      <c r="AP9" s="12">
        <f t="shared" si="5"/>
        <v>7</v>
      </c>
      <c r="AQ9" s="12">
        <f t="shared" si="6"/>
        <v>3</v>
      </c>
      <c r="AR9" s="12">
        <f t="shared" si="7"/>
        <v>10</v>
      </c>
      <c r="AS9" s="10">
        <f>AM9*Стоимость!$B$5</f>
        <v>210</v>
      </c>
      <c r="AT9" s="10">
        <f>AN9*Стоимость!$C$5</f>
        <v>175</v>
      </c>
      <c r="AU9" s="20"/>
      <c r="AV9" s="10">
        <f>AP9*Стоимость!$B$5</f>
        <v>210</v>
      </c>
      <c r="AW9" s="10">
        <f>AQ9*Стоимость!$C$5</f>
        <v>105</v>
      </c>
      <c r="AX9" s="20"/>
    </row>
    <row r="10" spans="1:50" x14ac:dyDescent="0.3">
      <c r="A10" s="23">
        <v>2</v>
      </c>
      <c r="B10" s="22" t="str">
        <f>CONCATENATE(C10,CHAR(10),D10,CHAR(10),E10)</f>
        <v>Особа
Б
Щ</v>
      </c>
      <c r="C10" s="26" t="s">
        <v>30</v>
      </c>
      <c r="D10" s="26" t="s">
        <v>32</v>
      </c>
      <c r="E10" s="26" t="s">
        <v>52</v>
      </c>
      <c r="F10" s="27">
        <v>10</v>
      </c>
      <c r="G10" s="7" t="s">
        <v>14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12">
        <f t="shared" si="2"/>
        <v>0</v>
      </c>
      <c r="AN10" s="12">
        <f t="shared" si="3"/>
        <v>0</v>
      </c>
      <c r="AO10" s="12">
        <f t="shared" si="4"/>
        <v>0</v>
      </c>
      <c r="AP10" s="12">
        <f t="shared" si="5"/>
        <v>0</v>
      </c>
      <c r="AQ10" s="12">
        <f t="shared" si="6"/>
        <v>0</v>
      </c>
      <c r="AR10" s="12">
        <f t="shared" si="7"/>
        <v>0</v>
      </c>
      <c r="AS10" s="10">
        <f>AM10*Стоимость!$B$3</f>
        <v>0</v>
      </c>
      <c r="AT10" s="10">
        <f>AN10*Стоимость!$C$3</f>
        <v>0</v>
      </c>
      <c r="AU10" s="20">
        <f t="shared" ref="AU10" si="8">SUM(AS10:AT12)</f>
        <v>0</v>
      </c>
      <c r="AV10" s="10">
        <f>AP10*Стоимость!$B$3</f>
        <v>0</v>
      </c>
      <c r="AW10" s="10">
        <f>AQ10*Стоимость!$C$3</f>
        <v>0</v>
      </c>
      <c r="AX10" s="20">
        <f t="shared" ref="AX10" si="9">SUM(AV10:AW12)</f>
        <v>0</v>
      </c>
    </row>
    <row r="11" spans="1:50" x14ac:dyDescent="0.3">
      <c r="A11" s="23"/>
      <c r="B11" s="22"/>
      <c r="C11" s="26"/>
      <c r="D11" s="26"/>
      <c r="E11" s="26"/>
      <c r="F11" s="27"/>
      <c r="G11" s="7" t="s">
        <v>15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2">
        <f t="shared" si="2"/>
        <v>0</v>
      </c>
      <c r="AN11" s="12">
        <f t="shared" si="3"/>
        <v>0</v>
      </c>
      <c r="AO11" s="12">
        <f t="shared" ref="AO11:AO74" si="10">SUM(AM11:AN11)</f>
        <v>0</v>
      </c>
      <c r="AP11" s="12">
        <f t="shared" si="5"/>
        <v>0</v>
      </c>
      <c r="AQ11" s="12">
        <f t="shared" si="6"/>
        <v>0</v>
      </c>
      <c r="AR11" s="12">
        <f t="shared" ref="AR11:AR74" si="11">SUM(AP11:AQ11)</f>
        <v>0</v>
      </c>
      <c r="AS11" s="10">
        <f>AM11*Стоимость!$B$4</f>
        <v>0</v>
      </c>
      <c r="AT11" s="10">
        <f>AN11*Стоимость!$C$4</f>
        <v>0</v>
      </c>
      <c r="AU11" s="20"/>
      <c r="AV11" s="10">
        <f>AP11*Стоимость!$B$4</f>
        <v>0</v>
      </c>
      <c r="AW11" s="10">
        <f>AQ11*Стоимость!$C$4</f>
        <v>0</v>
      </c>
      <c r="AX11" s="20"/>
    </row>
    <row r="12" spans="1:50" x14ac:dyDescent="0.3">
      <c r="A12" s="23"/>
      <c r="B12" s="22"/>
      <c r="C12" s="26"/>
      <c r="D12" s="26"/>
      <c r="E12" s="26"/>
      <c r="F12" s="27"/>
      <c r="G12" s="7" t="s">
        <v>16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2">
        <f t="shared" si="2"/>
        <v>0</v>
      </c>
      <c r="AN12" s="12">
        <f t="shared" si="3"/>
        <v>0</v>
      </c>
      <c r="AO12" s="12">
        <f t="shared" si="10"/>
        <v>0</v>
      </c>
      <c r="AP12" s="12">
        <f t="shared" si="5"/>
        <v>0</v>
      </c>
      <c r="AQ12" s="12">
        <f t="shared" si="6"/>
        <v>0</v>
      </c>
      <c r="AR12" s="12">
        <f t="shared" si="11"/>
        <v>0</v>
      </c>
      <c r="AS12" s="10">
        <f>AM12*Стоимость!$B$5</f>
        <v>0</v>
      </c>
      <c r="AT12" s="10">
        <f>AN12*Стоимость!$C$5</f>
        <v>0</v>
      </c>
      <c r="AU12" s="20"/>
      <c r="AV12" s="10">
        <f>AP12*Стоимость!$B$5</f>
        <v>0</v>
      </c>
      <c r="AW12" s="10">
        <f>AQ12*Стоимость!$C$5</f>
        <v>0</v>
      </c>
      <c r="AX12" s="20"/>
    </row>
    <row r="13" spans="1:50" x14ac:dyDescent="0.3">
      <c r="A13" s="23">
        <v>3</v>
      </c>
      <c r="B13" s="22" t="str">
        <f t="shared" ref="B13" si="12">CONCATENATE(C13,CHAR(10),D13,CHAR(10),E13)</f>
        <v>Особа
В
Ш</v>
      </c>
      <c r="C13" s="26" t="s">
        <v>30</v>
      </c>
      <c r="D13" s="26" t="s">
        <v>2</v>
      </c>
      <c r="E13" s="26" t="s">
        <v>51</v>
      </c>
      <c r="F13" s="27">
        <v>10</v>
      </c>
      <c r="G13" s="7" t="s">
        <v>14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2">
        <f t="shared" si="2"/>
        <v>0</v>
      </c>
      <c r="AN13" s="12">
        <f t="shared" si="3"/>
        <v>0</v>
      </c>
      <c r="AO13" s="12">
        <f t="shared" si="10"/>
        <v>0</v>
      </c>
      <c r="AP13" s="12">
        <f t="shared" si="5"/>
        <v>0</v>
      </c>
      <c r="AQ13" s="12">
        <f t="shared" si="6"/>
        <v>0</v>
      </c>
      <c r="AR13" s="12">
        <f t="shared" si="11"/>
        <v>0</v>
      </c>
      <c r="AS13" s="10">
        <f>AM13*Стоимость!$B$3</f>
        <v>0</v>
      </c>
      <c r="AT13" s="10">
        <f>AN13*Стоимость!$C$3</f>
        <v>0</v>
      </c>
      <c r="AU13" s="20">
        <f t="shared" ref="AU13" si="13">SUM(AS13:AT15)</f>
        <v>0</v>
      </c>
      <c r="AV13" s="10">
        <f>AP13*Стоимость!$B$3</f>
        <v>0</v>
      </c>
      <c r="AW13" s="10">
        <f>AQ13*Стоимость!$C$3</f>
        <v>0</v>
      </c>
      <c r="AX13" s="20">
        <f t="shared" ref="AX13" si="14">SUM(AV13:AW15)</f>
        <v>0</v>
      </c>
    </row>
    <row r="14" spans="1:50" x14ac:dyDescent="0.3">
      <c r="A14" s="23"/>
      <c r="B14" s="22"/>
      <c r="C14" s="26"/>
      <c r="D14" s="26"/>
      <c r="E14" s="26"/>
      <c r="F14" s="27"/>
      <c r="G14" s="7" t="s">
        <v>15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12">
        <f t="shared" si="2"/>
        <v>0</v>
      </c>
      <c r="AN14" s="12">
        <f t="shared" si="3"/>
        <v>0</v>
      </c>
      <c r="AO14" s="12">
        <f t="shared" si="10"/>
        <v>0</v>
      </c>
      <c r="AP14" s="12">
        <f t="shared" si="5"/>
        <v>0</v>
      </c>
      <c r="AQ14" s="12">
        <f t="shared" si="6"/>
        <v>0</v>
      </c>
      <c r="AR14" s="12">
        <f t="shared" si="11"/>
        <v>0</v>
      </c>
      <c r="AS14" s="10">
        <f>AM14*Стоимость!$B$4</f>
        <v>0</v>
      </c>
      <c r="AT14" s="10">
        <f>AN14*Стоимость!$C$4</f>
        <v>0</v>
      </c>
      <c r="AU14" s="20"/>
      <c r="AV14" s="10">
        <f>AP14*Стоимость!$B$4</f>
        <v>0</v>
      </c>
      <c r="AW14" s="10">
        <f>AQ14*Стоимость!$C$4</f>
        <v>0</v>
      </c>
      <c r="AX14" s="20"/>
    </row>
    <row r="15" spans="1:50" x14ac:dyDescent="0.3">
      <c r="A15" s="23"/>
      <c r="B15" s="22"/>
      <c r="C15" s="26"/>
      <c r="D15" s="26"/>
      <c r="E15" s="26"/>
      <c r="F15" s="27"/>
      <c r="G15" s="7" t="s">
        <v>16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12">
        <f t="shared" si="2"/>
        <v>0</v>
      </c>
      <c r="AN15" s="12">
        <f t="shared" si="3"/>
        <v>0</v>
      </c>
      <c r="AO15" s="12">
        <f t="shared" si="10"/>
        <v>0</v>
      </c>
      <c r="AP15" s="12">
        <f t="shared" si="5"/>
        <v>0</v>
      </c>
      <c r="AQ15" s="12">
        <f t="shared" si="6"/>
        <v>0</v>
      </c>
      <c r="AR15" s="12">
        <f t="shared" si="11"/>
        <v>0</v>
      </c>
      <c r="AS15" s="10">
        <f>AM15*Стоимость!$B$5</f>
        <v>0</v>
      </c>
      <c r="AT15" s="10">
        <f>AN15*Стоимость!$C$5</f>
        <v>0</v>
      </c>
      <c r="AU15" s="20"/>
      <c r="AV15" s="10">
        <f>AP15*Стоимость!$B$5</f>
        <v>0</v>
      </c>
      <c r="AW15" s="10">
        <f>AQ15*Стоимость!$C$5</f>
        <v>0</v>
      </c>
      <c r="AX15" s="20"/>
    </row>
    <row r="16" spans="1:50" x14ac:dyDescent="0.3">
      <c r="A16" s="23">
        <v>4</v>
      </c>
      <c r="B16" s="22" t="str">
        <f t="shared" ref="B16" si="15">CONCATENATE(C16,CHAR(10),D16,CHAR(10),E16)</f>
        <v>Особа
Г
Ч</v>
      </c>
      <c r="C16" s="26" t="s">
        <v>30</v>
      </c>
      <c r="D16" s="26" t="s">
        <v>33</v>
      </c>
      <c r="E16" s="26" t="s">
        <v>50</v>
      </c>
      <c r="F16" s="27">
        <v>11</v>
      </c>
      <c r="G16" s="7" t="s">
        <v>14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12">
        <f t="shared" si="2"/>
        <v>0</v>
      </c>
      <c r="AN16" s="12">
        <f t="shared" si="3"/>
        <v>0</v>
      </c>
      <c r="AO16" s="12">
        <f t="shared" si="10"/>
        <v>0</v>
      </c>
      <c r="AP16" s="12">
        <f t="shared" si="5"/>
        <v>0</v>
      </c>
      <c r="AQ16" s="12">
        <f t="shared" si="6"/>
        <v>0</v>
      </c>
      <c r="AR16" s="12">
        <f t="shared" si="11"/>
        <v>0</v>
      </c>
      <c r="AS16" s="10">
        <f>AM16*Стоимость!$B$3</f>
        <v>0</v>
      </c>
      <c r="AT16" s="10">
        <f>AN16*Стоимость!$C$3</f>
        <v>0</v>
      </c>
      <c r="AU16" s="20">
        <f t="shared" ref="AU16" si="16">SUM(AS16:AT18)</f>
        <v>0</v>
      </c>
      <c r="AV16" s="10">
        <f>AP16*Стоимость!$B$3</f>
        <v>0</v>
      </c>
      <c r="AW16" s="10">
        <f>AQ16*Стоимость!$C$3</f>
        <v>0</v>
      </c>
      <c r="AX16" s="20">
        <f t="shared" ref="AX16" si="17">SUM(AV16:AW18)</f>
        <v>0</v>
      </c>
    </row>
    <row r="17" spans="1:50" x14ac:dyDescent="0.3">
      <c r="A17" s="23"/>
      <c r="B17" s="22"/>
      <c r="C17" s="26"/>
      <c r="D17" s="26"/>
      <c r="E17" s="26"/>
      <c r="F17" s="27"/>
      <c r="G17" s="7" t="s">
        <v>15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12">
        <f t="shared" si="2"/>
        <v>0</v>
      </c>
      <c r="AN17" s="12">
        <f t="shared" si="3"/>
        <v>0</v>
      </c>
      <c r="AO17" s="12">
        <f t="shared" si="10"/>
        <v>0</v>
      </c>
      <c r="AP17" s="12">
        <f t="shared" si="5"/>
        <v>0</v>
      </c>
      <c r="AQ17" s="12">
        <f t="shared" si="6"/>
        <v>0</v>
      </c>
      <c r="AR17" s="12">
        <f t="shared" si="11"/>
        <v>0</v>
      </c>
      <c r="AS17" s="10">
        <f>AM17*Стоимость!$B$4</f>
        <v>0</v>
      </c>
      <c r="AT17" s="10">
        <f>AN17*Стоимость!$C$4</f>
        <v>0</v>
      </c>
      <c r="AU17" s="20"/>
      <c r="AV17" s="10">
        <f>AP17*Стоимость!$B$4</f>
        <v>0</v>
      </c>
      <c r="AW17" s="10">
        <f>AQ17*Стоимость!$C$4</f>
        <v>0</v>
      </c>
      <c r="AX17" s="20"/>
    </row>
    <row r="18" spans="1:50" x14ac:dyDescent="0.3">
      <c r="A18" s="23"/>
      <c r="B18" s="22"/>
      <c r="C18" s="26"/>
      <c r="D18" s="26"/>
      <c r="E18" s="26"/>
      <c r="F18" s="27"/>
      <c r="G18" s="7" t="s">
        <v>16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12">
        <f t="shared" si="2"/>
        <v>0</v>
      </c>
      <c r="AN18" s="12">
        <f t="shared" si="3"/>
        <v>0</v>
      </c>
      <c r="AO18" s="12">
        <f t="shared" si="10"/>
        <v>0</v>
      </c>
      <c r="AP18" s="12">
        <f t="shared" si="5"/>
        <v>0</v>
      </c>
      <c r="AQ18" s="12">
        <f t="shared" si="6"/>
        <v>0</v>
      </c>
      <c r="AR18" s="12">
        <f t="shared" si="11"/>
        <v>0</v>
      </c>
      <c r="AS18" s="10">
        <f>AM18*Стоимость!$B$5</f>
        <v>0</v>
      </c>
      <c r="AT18" s="10">
        <f>AN18*Стоимость!$C$5</f>
        <v>0</v>
      </c>
      <c r="AU18" s="20"/>
      <c r="AV18" s="10">
        <f>AP18*Стоимость!$B$5</f>
        <v>0</v>
      </c>
      <c r="AW18" s="10">
        <f>AQ18*Стоимость!$C$5</f>
        <v>0</v>
      </c>
      <c r="AX18" s="20"/>
    </row>
    <row r="19" spans="1:50" x14ac:dyDescent="0.3">
      <c r="A19" s="23">
        <v>5</v>
      </c>
      <c r="B19" s="22" t="str">
        <f t="shared" ref="B19" si="18">CONCATENATE(C19,CHAR(10),D19,CHAR(10),E19)</f>
        <v>Особа
Д
Ц</v>
      </c>
      <c r="C19" s="26" t="s">
        <v>30</v>
      </c>
      <c r="D19" s="26" t="s">
        <v>34</v>
      </c>
      <c r="E19" s="26" t="s">
        <v>49</v>
      </c>
      <c r="F19" s="27">
        <v>13</v>
      </c>
      <c r="G19" s="7" t="s">
        <v>14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2">
        <f t="shared" si="2"/>
        <v>0</v>
      </c>
      <c r="AN19" s="12">
        <f t="shared" si="3"/>
        <v>0</v>
      </c>
      <c r="AO19" s="12">
        <f t="shared" si="10"/>
        <v>0</v>
      </c>
      <c r="AP19" s="12">
        <f t="shared" si="5"/>
        <v>0</v>
      </c>
      <c r="AQ19" s="12">
        <f t="shared" si="6"/>
        <v>0</v>
      </c>
      <c r="AR19" s="12">
        <f t="shared" si="11"/>
        <v>0</v>
      </c>
      <c r="AS19" s="10">
        <f>AM19*Стоимость!$B$3</f>
        <v>0</v>
      </c>
      <c r="AT19" s="10">
        <f>AN19*Стоимость!$C$3</f>
        <v>0</v>
      </c>
      <c r="AU19" s="20">
        <f t="shared" ref="AU19" si="19">SUM(AS19:AT21)</f>
        <v>0</v>
      </c>
      <c r="AV19" s="10">
        <f>AP19*Стоимость!$B$3</f>
        <v>0</v>
      </c>
      <c r="AW19" s="10">
        <f>AQ19*Стоимость!$C$3</f>
        <v>0</v>
      </c>
      <c r="AX19" s="20">
        <f t="shared" ref="AX19" si="20">SUM(AV19:AW21)</f>
        <v>0</v>
      </c>
    </row>
    <row r="20" spans="1:50" x14ac:dyDescent="0.3">
      <c r="A20" s="23"/>
      <c r="B20" s="22"/>
      <c r="C20" s="26"/>
      <c r="D20" s="26"/>
      <c r="E20" s="26"/>
      <c r="F20" s="27"/>
      <c r="G20" s="7" t="s">
        <v>15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12">
        <f t="shared" si="2"/>
        <v>0</v>
      </c>
      <c r="AN20" s="12">
        <f t="shared" si="3"/>
        <v>0</v>
      </c>
      <c r="AO20" s="12">
        <f t="shared" si="10"/>
        <v>0</v>
      </c>
      <c r="AP20" s="12">
        <f t="shared" si="5"/>
        <v>0</v>
      </c>
      <c r="AQ20" s="12">
        <f t="shared" si="6"/>
        <v>0</v>
      </c>
      <c r="AR20" s="12">
        <f t="shared" si="11"/>
        <v>0</v>
      </c>
      <c r="AS20" s="10">
        <f>AM20*Стоимость!$B$4</f>
        <v>0</v>
      </c>
      <c r="AT20" s="10">
        <f>AN20*Стоимость!$C$4</f>
        <v>0</v>
      </c>
      <c r="AU20" s="20"/>
      <c r="AV20" s="10">
        <f>AP20*Стоимость!$B$4</f>
        <v>0</v>
      </c>
      <c r="AW20" s="10">
        <f>AQ20*Стоимость!$C$4</f>
        <v>0</v>
      </c>
      <c r="AX20" s="20"/>
    </row>
    <row r="21" spans="1:50" x14ac:dyDescent="0.3">
      <c r="A21" s="23"/>
      <c r="B21" s="22"/>
      <c r="C21" s="26"/>
      <c r="D21" s="26"/>
      <c r="E21" s="26"/>
      <c r="F21" s="27"/>
      <c r="G21" s="7" t="s">
        <v>16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12">
        <f t="shared" si="2"/>
        <v>0</v>
      </c>
      <c r="AN21" s="12">
        <f t="shared" si="3"/>
        <v>0</v>
      </c>
      <c r="AO21" s="12">
        <f t="shared" si="10"/>
        <v>0</v>
      </c>
      <c r="AP21" s="12">
        <f t="shared" si="5"/>
        <v>0</v>
      </c>
      <c r="AQ21" s="12">
        <f t="shared" si="6"/>
        <v>0</v>
      </c>
      <c r="AR21" s="12">
        <f t="shared" si="11"/>
        <v>0</v>
      </c>
      <c r="AS21" s="10">
        <f>AM21*Стоимость!$B$5</f>
        <v>0</v>
      </c>
      <c r="AT21" s="10">
        <f>AN21*Стоимость!$C$5</f>
        <v>0</v>
      </c>
      <c r="AU21" s="20"/>
      <c r="AV21" s="10">
        <f>AP21*Стоимость!$B$5</f>
        <v>0</v>
      </c>
      <c r="AW21" s="10">
        <f>AQ21*Стоимость!$C$5</f>
        <v>0</v>
      </c>
      <c r="AX21" s="20"/>
    </row>
    <row r="22" spans="1:50" x14ac:dyDescent="0.3">
      <c r="A22" s="23">
        <v>6</v>
      </c>
      <c r="B22" s="22" t="str">
        <f t="shared" ref="B22" si="21">CONCATENATE(C22,CHAR(10),D22,CHAR(10),E22)</f>
        <v>Особа
Е
Х</v>
      </c>
      <c r="C22" s="26" t="s">
        <v>30</v>
      </c>
      <c r="D22" s="26" t="s">
        <v>35</v>
      </c>
      <c r="E22" s="26" t="s">
        <v>0</v>
      </c>
      <c r="F22" s="27">
        <v>14</v>
      </c>
      <c r="G22" s="7" t="s">
        <v>14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12">
        <f t="shared" si="2"/>
        <v>0</v>
      </c>
      <c r="AN22" s="12">
        <f t="shared" si="3"/>
        <v>0</v>
      </c>
      <c r="AO22" s="12">
        <f t="shared" si="10"/>
        <v>0</v>
      </c>
      <c r="AP22" s="12">
        <f t="shared" si="5"/>
        <v>0</v>
      </c>
      <c r="AQ22" s="12">
        <f t="shared" si="6"/>
        <v>0</v>
      </c>
      <c r="AR22" s="12">
        <f t="shared" si="11"/>
        <v>0</v>
      </c>
      <c r="AS22" s="10">
        <f>AM22*Стоимость!$B$3</f>
        <v>0</v>
      </c>
      <c r="AT22" s="10">
        <f>AN22*Стоимость!$C$3</f>
        <v>0</v>
      </c>
      <c r="AU22" s="20">
        <f t="shared" ref="AU22" si="22">SUM(AS22:AT24)</f>
        <v>0</v>
      </c>
      <c r="AV22" s="10">
        <f>AP22*Стоимость!$B$3</f>
        <v>0</v>
      </c>
      <c r="AW22" s="10">
        <f>AQ22*Стоимость!$C$3</f>
        <v>0</v>
      </c>
      <c r="AX22" s="20">
        <f t="shared" ref="AX22" si="23">SUM(AV22:AW24)</f>
        <v>0</v>
      </c>
    </row>
    <row r="23" spans="1:50" x14ac:dyDescent="0.3">
      <c r="A23" s="23"/>
      <c r="B23" s="22"/>
      <c r="C23" s="26"/>
      <c r="D23" s="26"/>
      <c r="E23" s="26"/>
      <c r="F23" s="27"/>
      <c r="G23" s="7" t="s">
        <v>15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12">
        <f t="shared" si="2"/>
        <v>0</v>
      </c>
      <c r="AN23" s="12">
        <f t="shared" si="3"/>
        <v>0</v>
      </c>
      <c r="AO23" s="12">
        <f t="shared" si="10"/>
        <v>0</v>
      </c>
      <c r="AP23" s="12">
        <f t="shared" si="5"/>
        <v>0</v>
      </c>
      <c r="AQ23" s="12">
        <f t="shared" si="6"/>
        <v>0</v>
      </c>
      <c r="AR23" s="12">
        <f t="shared" si="11"/>
        <v>0</v>
      </c>
      <c r="AS23" s="10">
        <f>AM23*Стоимость!$B$4</f>
        <v>0</v>
      </c>
      <c r="AT23" s="10">
        <f>AN23*Стоимость!$C$4</f>
        <v>0</v>
      </c>
      <c r="AU23" s="20"/>
      <c r="AV23" s="10">
        <f>AP23*Стоимость!$B$4</f>
        <v>0</v>
      </c>
      <c r="AW23" s="10">
        <f>AQ23*Стоимость!$C$4</f>
        <v>0</v>
      </c>
      <c r="AX23" s="20"/>
    </row>
    <row r="24" spans="1:50" x14ac:dyDescent="0.3">
      <c r="A24" s="23"/>
      <c r="B24" s="22"/>
      <c r="C24" s="26"/>
      <c r="D24" s="26"/>
      <c r="E24" s="26"/>
      <c r="F24" s="27"/>
      <c r="G24" s="7" t="s">
        <v>16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12">
        <f t="shared" si="2"/>
        <v>0</v>
      </c>
      <c r="AN24" s="12">
        <f t="shared" si="3"/>
        <v>0</v>
      </c>
      <c r="AO24" s="12">
        <f t="shared" si="10"/>
        <v>0</v>
      </c>
      <c r="AP24" s="12">
        <f t="shared" si="5"/>
        <v>0</v>
      </c>
      <c r="AQ24" s="12">
        <f t="shared" si="6"/>
        <v>0</v>
      </c>
      <c r="AR24" s="12">
        <f t="shared" si="11"/>
        <v>0</v>
      </c>
      <c r="AS24" s="10">
        <f>AM24*Стоимость!$B$5</f>
        <v>0</v>
      </c>
      <c r="AT24" s="10">
        <f>AN24*Стоимость!$C$5</f>
        <v>0</v>
      </c>
      <c r="AU24" s="20"/>
      <c r="AV24" s="10">
        <f>AP24*Стоимость!$B$5</f>
        <v>0</v>
      </c>
      <c r="AW24" s="10">
        <f>AQ24*Стоимость!$C$5</f>
        <v>0</v>
      </c>
      <c r="AX24" s="20"/>
    </row>
    <row r="25" spans="1:50" x14ac:dyDescent="0.3">
      <c r="A25" s="23">
        <v>7</v>
      </c>
      <c r="B25" s="22" t="str">
        <f t="shared" ref="B25" si="24">CONCATENATE(C25,CHAR(10),D25,CHAR(10),E25)</f>
        <v>Особа
Ё
Ф</v>
      </c>
      <c r="C25" s="26" t="s">
        <v>30</v>
      </c>
      <c r="D25" s="26" t="s">
        <v>36</v>
      </c>
      <c r="E25" s="26" t="s">
        <v>48</v>
      </c>
      <c r="F25" s="27">
        <v>14</v>
      </c>
      <c r="G25" s="7" t="s">
        <v>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2">
        <f t="shared" si="2"/>
        <v>0</v>
      </c>
      <c r="AN25" s="12">
        <f t="shared" si="3"/>
        <v>0</v>
      </c>
      <c r="AO25" s="12">
        <f t="shared" si="10"/>
        <v>0</v>
      </c>
      <c r="AP25" s="12">
        <f t="shared" si="5"/>
        <v>0</v>
      </c>
      <c r="AQ25" s="12">
        <f t="shared" si="6"/>
        <v>0</v>
      </c>
      <c r="AR25" s="12">
        <f t="shared" si="11"/>
        <v>0</v>
      </c>
      <c r="AS25" s="10">
        <f>AM25*Стоимость!$B$3</f>
        <v>0</v>
      </c>
      <c r="AT25" s="10">
        <f>AN25*Стоимость!$C$3</f>
        <v>0</v>
      </c>
      <c r="AU25" s="20">
        <f t="shared" ref="AU25" si="25">SUM(AS25:AT27)</f>
        <v>0</v>
      </c>
      <c r="AV25" s="10">
        <f>AP25*Стоимость!$B$3</f>
        <v>0</v>
      </c>
      <c r="AW25" s="10">
        <f>AQ25*Стоимость!$C$3</f>
        <v>0</v>
      </c>
      <c r="AX25" s="20">
        <f t="shared" ref="AX25" si="26">SUM(AV25:AW27)</f>
        <v>0</v>
      </c>
    </row>
    <row r="26" spans="1:50" x14ac:dyDescent="0.3">
      <c r="A26" s="23"/>
      <c r="B26" s="22"/>
      <c r="C26" s="26"/>
      <c r="D26" s="26"/>
      <c r="E26" s="26"/>
      <c r="F26" s="27"/>
      <c r="G26" s="7" t="s">
        <v>15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2">
        <f t="shared" si="2"/>
        <v>0</v>
      </c>
      <c r="AN26" s="12">
        <f t="shared" si="3"/>
        <v>0</v>
      </c>
      <c r="AO26" s="12">
        <f t="shared" si="10"/>
        <v>0</v>
      </c>
      <c r="AP26" s="12">
        <f t="shared" si="5"/>
        <v>0</v>
      </c>
      <c r="AQ26" s="12">
        <f t="shared" si="6"/>
        <v>0</v>
      </c>
      <c r="AR26" s="12">
        <f t="shared" si="11"/>
        <v>0</v>
      </c>
      <c r="AS26" s="10">
        <f>AM26*Стоимость!$B$4</f>
        <v>0</v>
      </c>
      <c r="AT26" s="10">
        <f>AN26*Стоимость!$C$4</f>
        <v>0</v>
      </c>
      <c r="AU26" s="20"/>
      <c r="AV26" s="10">
        <f>AP26*Стоимость!$B$4</f>
        <v>0</v>
      </c>
      <c r="AW26" s="10">
        <f>AQ26*Стоимость!$C$4</f>
        <v>0</v>
      </c>
      <c r="AX26" s="20"/>
    </row>
    <row r="27" spans="1:50" x14ac:dyDescent="0.3">
      <c r="A27" s="23"/>
      <c r="B27" s="22"/>
      <c r="C27" s="26"/>
      <c r="D27" s="26"/>
      <c r="E27" s="26"/>
      <c r="F27" s="27"/>
      <c r="G27" s="7" t="s">
        <v>16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2">
        <f t="shared" si="2"/>
        <v>0</v>
      </c>
      <c r="AN27" s="12">
        <f t="shared" si="3"/>
        <v>0</v>
      </c>
      <c r="AO27" s="12">
        <f t="shared" si="10"/>
        <v>0</v>
      </c>
      <c r="AP27" s="12">
        <f t="shared" si="5"/>
        <v>0</v>
      </c>
      <c r="AQ27" s="12">
        <f t="shared" si="6"/>
        <v>0</v>
      </c>
      <c r="AR27" s="12">
        <f t="shared" si="11"/>
        <v>0</v>
      </c>
      <c r="AS27" s="10">
        <f>AM27*Стоимость!$B$5</f>
        <v>0</v>
      </c>
      <c r="AT27" s="10">
        <f>AN27*Стоимость!$C$5</f>
        <v>0</v>
      </c>
      <c r="AU27" s="20"/>
      <c r="AV27" s="10">
        <f>AP27*Стоимость!$B$5</f>
        <v>0</v>
      </c>
      <c r="AW27" s="10">
        <f>AQ27*Стоимость!$C$5</f>
        <v>0</v>
      </c>
      <c r="AX27" s="20"/>
    </row>
    <row r="28" spans="1:50" x14ac:dyDescent="0.3">
      <c r="A28" s="23">
        <v>8</v>
      </c>
      <c r="B28" s="22" t="str">
        <f t="shared" ref="B28" si="27">CONCATENATE(C28,CHAR(10),D28,CHAR(10),E28)</f>
        <v>Особа
Ж
У</v>
      </c>
      <c r="C28" s="26" t="s">
        <v>30</v>
      </c>
      <c r="D28" s="26" t="s">
        <v>37</v>
      </c>
      <c r="E28" s="26" t="s">
        <v>47</v>
      </c>
      <c r="F28" s="27">
        <v>14</v>
      </c>
      <c r="G28" s="7" t="s">
        <v>14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2">
        <f t="shared" si="2"/>
        <v>0</v>
      </c>
      <c r="AN28" s="12">
        <f t="shared" si="3"/>
        <v>0</v>
      </c>
      <c r="AO28" s="12">
        <f t="shared" si="10"/>
        <v>0</v>
      </c>
      <c r="AP28" s="12">
        <f t="shared" si="5"/>
        <v>0</v>
      </c>
      <c r="AQ28" s="12">
        <f t="shared" si="6"/>
        <v>0</v>
      </c>
      <c r="AR28" s="12">
        <f t="shared" si="11"/>
        <v>0</v>
      </c>
      <c r="AS28" s="10">
        <f>AM28*Стоимость!$B$3</f>
        <v>0</v>
      </c>
      <c r="AT28" s="10">
        <f>AN28*Стоимость!$C$3</f>
        <v>0</v>
      </c>
      <c r="AU28" s="20">
        <f t="shared" ref="AU28" si="28">SUM(AS28:AT30)</f>
        <v>0</v>
      </c>
      <c r="AV28" s="10">
        <f>AP28*Стоимость!$B$3</f>
        <v>0</v>
      </c>
      <c r="AW28" s="10">
        <f>AQ28*Стоимость!$C$3</f>
        <v>0</v>
      </c>
      <c r="AX28" s="20">
        <f t="shared" ref="AX28" si="29">SUM(AV28:AW30)</f>
        <v>0</v>
      </c>
    </row>
    <row r="29" spans="1:50" x14ac:dyDescent="0.3">
      <c r="A29" s="23"/>
      <c r="B29" s="22"/>
      <c r="C29" s="26"/>
      <c r="D29" s="26"/>
      <c r="E29" s="26"/>
      <c r="F29" s="27"/>
      <c r="G29" s="7" t="s">
        <v>15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2">
        <f t="shared" si="2"/>
        <v>0</v>
      </c>
      <c r="AN29" s="12">
        <f t="shared" si="3"/>
        <v>0</v>
      </c>
      <c r="AO29" s="12">
        <f t="shared" si="10"/>
        <v>0</v>
      </c>
      <c r="AP29" s="12">
        <f t="shared" si="5"/>
        <v>0</v>
      </c>
      <c r="AQ29" s="12">
        <f t="shared" si="6"/>
        <v>0</v>
      </c>
      <c r="AR29" s="12">
        <f t="shared" si="11"/>
        <v>0</v>
      </c>
      <c r="AS29" s="10">
        <f>AM29*Стоимость!$B$4</f>
        <v>0</v>
      </c>
      <c r="AT29" s="10">
        <f>AN29*Стоимость!$C$4</f>
        <v>0</v>
      </c>
      <c r="AU29" s="20"/>
      <c r="AV29" s="10">
        <f>AP29*Стоимость!$B$4</f>
        <v>0</v>
      </c>
      <c r="AW29" s="10">
        <f>AQ29*Стоимость!$C$4</f>
        <v>0</v>
      </c>
      <c r="AX29" s="20"/>
    </row>
    <row r="30" spans="1:50" x14ac:dyDescent="0.3">
      <c r="A30" s="23"/>
      <c r="B30" s="22"/>
      <c r="C30" s="26"/>
      <c r="D30" s="26"/>
      <c r="E30" s="26"/>
      <c r="F30" s="27"/>
      <c r="G30" s="7" t="s">
        <v>16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2">
        <f t="shared" si="2"/>
        <v>0</v>
      </c>
      <c r="AN30" s="12">
        <f t="shared" si="3"/>
        <v>0</v>
      </c>
      <c r="AO30" s="12">
        <f t="shared" si="10"/>
        <v>0</v>
      </c>
      <c r="AP30" s="12">
        <f t="shared" si="5"/>
        <v>0</v>
      </c>
      <c r="AQ30" s="12">
        <f t="shared" si="6"/>
        <v>0</v>
      </c>
      <c r="AR30" s="12">
        <f t="shared" si="11"/>
        <v>0</v>
      </c>
      <c r="AS30" s="10">
        <f>AM30*Стоимость!$B$5</f>
        <v>0</v>
      </c>
      <c r="AT30" s="10">
        <f>AN30*Стоимость!$C$5</f>
        <v>0</v>
      </c>
      <c r="AU30" s="20"/>
      <c r="AV30" s="10">
        <f>AP30*Стоимость!$B$5</f>
        <v>0</v>
      </c>
      <c r="AW30" s="10">
        <f>AQ30*Стоимость!$C$5</f>
        <v>0</v>
      </c>
      <c r="AX30" s="20"/>
    </row>
    <row r="31" spans="1:50" x14ac:dyDescent="0.3">
      <c r="A31" s="23">
        <v>9</v>
      </c>
      <c r="B31" s="22" t="str">
        <f t="shared" ref="B31" si="30">CONCATENATE(C31,CHAR(10),D31,CHAR(10),E31)</f>
        <v>Особа
З
Т</v>
      </c>
      <c r="C31" s="26" t="s">
        <v>30</v>
      </c>
      <c r="D31" s="26" t="s">
        <v>38</v>
      </c>
      <c r="E31" s="26" t="s">
        <v>46</v>
      </c>
      <c r="F31" s="27">
        <v>14</v>
      </c>
      <c r="G31" s="7" t="s">
        <v>14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2">
        <f t="shared" si="2"/>
        <v>0</v>
      </c>
      <c r="AN31" s="12">
        <f t="shared" si="3"/>
        <v>0</v>
      </c>
      <c r="AO31" s="12">
        <f t="shared" si="10"/>
        <v>0</v>
      </c>
      <c r="AP31" s="12">
        <f t="shared" si="5"/>
        <v>0</v>
      </c>
      <c r="AQ31" s="12">
        <f t="shared" si="6"/>
        <v>0</v>
      </c>
      <c r="AR31" s="12">
        <f t="shared" si="11"/>
        <v>0</v>
      </c>
      <c r="AS31" s="10">
        <f>AM31*Стоимость!$B$3</f>
        <v>0</v>
      </c>
      <c r="AT31" s="10">
        <f>AN31*Стоимость!$C$3</f>
        <v>0</v>
      </c>
      <c r="AU31" s="20">
        <f t="shared" ref="AU31" si="31">SUM(AS31:AT33)</f>
        <v>0</v>
      </c>
      <c r="AV31" s="10">
        <f>AP31*Стоимость!$B$3</f>
        <v>0</v>
      </c>
      <c r="AW31" s="10">
        <f>AQ31*Стоимость!$C$3</f>
        <v>0</v>
      </c>
      <c r="AX31" s="20">
        <f t="shared" ref="AX31" si="32">SUM(AV31:AW33)</f>
        <v>0</v>
      </c>
    </row>
    <row r="32" spans="1:50" x14ac:dyDescent="0.3">
      <c r="A32" s="23"/>
      <c r="B32" s="22"/>
      <c r="C32" s="26"/>
      <c r="D32" s="26"/>
      <c r="E32" s="26"/>
      <c r="F32" s="27"/>
      <c r="G32" s="7" t="s">
        <v>15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2">
        <f t="shared" si="2"/>
        <v>0</v>
      </c>
      <c r="AN32" s="12">
        <f t="shared" si="3"/>
        <v>0</v>
      </c>
      <c r="AO32" s="12">
        <f t="shared" si="10"/>
        <v>0</v>
      </c>
      <c r="AP32" s="12">
        <f t="shared" si="5"/>
        <v>0</v>
      </c>
      <c r="AQ32" s="12">
        <f t="shared" si="6"/>
        <v>0</v>
      </c>
      <c r="AR32" s="12">
        <f t="shared" si="11"/>
        <v>0</v>
      </c>
      <c r="AS32" s="10">
        <f>AM32*Стоимость!$B$4</f>
        <v>0</v>
      </c>
      <c r="AT32" s="10">
        <f>AN32*Стоимость!$C$4</f>
        <v>0</v>
      </c>
      <c r="AU32" s="20"/>
      <c r="AV32" s="10">
        <f>AP32*Стоимость!$B$4</f>
        <v>0</v>
      </c>
      <c r="AW32" s="10">
        <f>AQ32*Стоимость!$C$4</f>
        <v>0</v>
      </c>
      <c r="AX32" s="20"/>
    </row>
    <row r="33" spans="1:50" x14ac:dyDescent="0.3">
      <c r="A33" s="23"/>
      <c r="B33" s="22"/>
      <c r="C33" s="26"/>
      <c r="D33" s="26"/>
      <c r="E33" s="26"/>
      <c r="F33" s="27"/>
      <c r="G33" s="7" t="s">
        <v>16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2">
        <f t="shared" si="2"/>
        <v>0</v>
      </c>
      <c r="AN33" s="12">
        <f t="shared" si="3"/>
        <v>0</v>
      </c>
      <c r="AO33" s="12">
        <f t="shared" si="10"/>
        <v>0</v>
      </c>
      <c r="AP33" s="12">
        <f t="shared" si="5"/>
        <v>0</v>
      </c>
      <c r="AQ33" s="12">
        <f t="shared" si="6"/>
        <v>0</v>
      </c>
      <c r="AR33" s="12">
        <f t="shared" si="11"/>
        <v>0</v>
      </c>
      <c r="AS33" s="10">
        <f>AM33*Стоимость!$B$5</f>
        <v>0</v>
      </c>
      <c r="AT33" s="10">
        <f>AN33*Стоимость!$C$5</f>
        <v>0</v>
      </c>
      <c r="AU33" s="20"/>
      <c r="AV33" s="10">
        <f>AP33*Стоимость!$B$5</f>
        <v>0</v>
      </c>
      <c r="AW33" s="10">
        <f>AQ33*Стоимость!$C$5</f>
        <v>0</v>
      </c>
      <c r="AX33" s="20"/>
    </row>
    <row r="34" spans="1:50" x14ac:dyDescent="0.3">
      <c r="A34" s="23">
        <v>10</v>
      </c>
      <c r="B34" s="22" t="str">
        <f t="shared" ref="B34" si="33">CONCATENATE(C34,CHAR(10),D34,CHAR(10),E34)</f>
        <v>Особа
И
С</v>
      </c>
      <c r="C34" s="26" t="s">
        <v>30</v>
      </c>
      <c r="D34" s="26" t="s">
        <v>39</v>
      </c>
      <c r="E34" s="26" t="s">
        <v>45</v>
      </c>
      <c r="F34" s="27">
        <v>14</v>
      </c>
      <c r="G34" s="7" t="s">
        <v>14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12">
        <f t="shared" si="2"/>
        <v>0</v>
      </c>
      <c r="AN34" s="12">
        <f t="shared" si="3"/>
        <v>0</v>
      </c>
      <c r="AO34" s="12">
        <f t="shared" si="10"/>
        <v>0</v>
      </c>
      <c r="AP34" s="12">
        <f t="shared" si="5"/>
        <v>0</v>
      </c>
      <c r="AQ34" s="12">
        <f t="shared" si="6"/>
        <v>0</v>
      </c>
      <c r="AR34" s="12">
        <f t="shared" si="11"/>
        <v>0</v>
      </c>
      <c r="AS34" s="10">
        <f>AM34*Стоимость!$B$3</f>
        <v>0</v>
      </c>
      <c r="AT34" s="10">
        <f>AN34*Стоимость!$C$3</f>
        <v>0</v>
      </c>
      <c r="AU34" s="20">
        <f t="shared" ref="AU34" si="34">SUM(AS34:AT36)</f>
        <v>0</v>
      </c>
      <c r="AV34" s="10">
        <f>AP34*Стоимость!$B$3</f>
        <v>0</v>
      </c>
      <c r="AW34" s="10">
        <f>AQ34*Стоимость!$C$3</f>
        <v>0</v>
      </c>
      <c r="AX34" s="20">
        <f t="shared" ref="AX34" si="35">SUM(AV34:AW36)</f>
        <v>0</v>
      </c>
    </row>
    <row r="35" spans="1:50" x14ac:dyDescent="0.3">
      <c r="A35" s="23"/>
      <c r="B35" s="22"/>
      <c r="C35" s="26"/>
      <c r="D35" s="26"/>
      <c r="E35" s="26"/>
      <c r="F35" s="27"/>
      <c r="G35" s="7" t="s">
        <v>15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2">
        <f t="shared" si="2"/>
        <v>0</v>
      </c>
      <c r="AN35" s="12">
        <f t="shared" si="3"/>
        <v>0</v>
      </c>
      <c r="AO35" s="12">
        <f t="shared" si="10"/>
        <v>0</v>
      </c>
      <c r="AP35" s="12">
        <f t="shared" si="5"/>
        <v>0</v>
      </c>
      <c r="AQ35" s="12">
        <f t="shared" si="6"/>
        <v>0</v>
      </c>
      <c r="AR35" s="12">
        <f t="shared" si="11"/>
        <v>0</v>
      </c>
      <c r="AS35" s="10">
        <f>AM35*Стоимость!$B$4</f>
        <v>0</v>
      </c>
      <c r="AT35" s="10">
        <f>AN35*Стоимость!$C$4</f>
        <v>0</v>
      </c>
      <c r="AU35" s="20"/>
      <c r="AV35" s="10">
        <f>AP35*Стоимость!$B$4</f>
        <v>0</v>
      </c>
      <c r="AW35" s="10">
        <f>AQ35*Стоимость!$C$4</f>
        <v>0</v>
      </c>
      <c r="AX35" s="20"/>
    </row>
    <row r="36" spans="1:50" x14ac:dyDescent="0.3">
      <c r="A36" s="23"/>
      <c r="B36" s="22"/>
      <c r="C36" s="26"/>
      <c r="D36" s="26"/>
      <c r="E36" s="26"/>
      <c r="F36" s="27"/>
      <c r="G36" s="7" t="s">
        <v>16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2">
        <f t="shared" si="2"/>
        <v>0</v>
      </c>
      <c r="AN36" s="12">
        <f t="shared" si="3"/>
        <v>0</v>
      </c>
      <c r="AO36" s="12">
        <f t="shared" si="10"/>
        <v>0</v>
      </c>
      <c r="AP36" s="12">
        <f t="shared" si="5"/>
        <v>0</v>
      </c>
      <c r="AQ36" s="12">
        <f t="shared" si="6"/>
        <v>0</v>
      </c>
      <c r="AR36" s="12">
        <f t="shared" si="11"/>
        <v>0</v>
      </c>
      <c r="AS36" s="10">
        <f>AM36*Стоимость!$B$5</f>
        <v>0</v>
      </c>
      <c r="AT36" s="10">
        <f>AN36*Стоимость!$C$5</f>
        <v>0</v>
      </c>
      <c r="AU36" s="20"/>
      <c r="AV36" s="10">
        <f>AP36*Стоимость!$B$5</f>
        <v>0</v>
      </c>
      <c r="AW36" s="10">
        <f>AQ36*Стоимость!$C$5</f>
        <v>0</v>
      </c>
      <c r="AX36" s="20"/>
    </row>
    <row r="37" spans="1:50" x14ac:dyDescent="0.3">
      <c r="A37" s="23">
        <v>11</v>
      </c>
      <c r="B37" s="22" t="str">
        <f t="shared" ref="B37" si="36">CONCATENATE(C37,CHAR(10),D37,CHAR(10),E37)</f>
        <v>Особа
Й
Р</v>
      </c>
      <c r="C37" s="26" t="s">
        <v>30</v>
      </c>
      <c r="D37" s="26" t="s">
        <v>40</v>
      </c>
      <c r="E37" s="26" t="s">
        <v>3</v>
      </c>
      <c r="F37" s="27">
        <v>14</v>
      </c>
      <c r="G37" s="7" t="s">
        <v>14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12">
        <f t="shared" si="2"/>
        <v>0</v>
      </c>
      <c r="AN37" s="12">
        <f t="shared" si="3"/>
        <v>0</v>
      </c>
      <c r="AO37" s="12">
        <f t="shared" si="10"/>
        <v>0</v>
      </c>
      <c r="AP37" s="12">
        <f t="shared" si="5"/>
        <v>0</v>
      </c>
      <c r="AQ37" s="12">
        <f t="shared" si="6"/>
        <v>0</v>
      </c>
      <c r="AR37" s="12">
        <f t="shared" si="11"/>
        <v>0</v>
      </c>
      <c r="AS37" s="10">
        <f>AM37*Стоимость!$B$3</f>
        <v>0</v>
      </c>
      <c r="AT37" s="10">
        <f>AN37*Стоимость!$C$3</f>
        <v>0</v>
      </c>
      <c r="AU37" s="20">
        <f t="shared" ref="AU37" si="37">SUM(AS37:AT39)</f>
        <v>0</v>
      </c>
      <c r="AV37" s="10">
        <f>AP37*Стоимость!$B$3</f>
        <v>0</v>
      </c>
      <c r="AW37" s="10">
        <f>AQ37*Стоимость!$C$3</f>
        <v>0</v>
      </c>
      <c r="AX37" s="20">
        <f t="shared" ref="AX37" si="38">SUM(AV37:AW39)</f>
        <v>0</v>
      </c>
    </row>
    <row r="38" spans="1:50" x14ac:dyDescent="0.3">
      <c r="A38" s="23"/>
      <c r="B38" s="22"/>
      <c r="C38" s="26"/>
      <c r="D38" s="26"/>
      <c r="E38" s="26"/>
      <c r="F38" s="27"/>
      <c r="G38" s="7" t="s">
        <v>15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12">
        <f t="shared" si="2"/>
        <v>0</v>
      </c>
      <c r="AN38" s="12">
        <f t="shared" si="3"/>
        <v>0</v>
      </c>
      <c r="AO38" s="12">
        <f t="shared" si="10"/>
        <v>0</v>
      </c>
      <c r="AP38" s="12">
        <f t="shared" si="5"/>
        <v>0</v>
      </c>
      <c r="AQ38" s="12">
        <f t="shared" si="6"/>
        <v>0</v>
      </c>
      <c r="AR38" s="12">
        <f t="shared" si="11"/>
        <v>0</v>
      </c>
      <c r="AS38" s="10">
        <f>AM38*Стоимость!$B$4</f>
        <v>0</v>
      </c>
      <c r="AT38" s="10">
        <f>AN38*Стоимость!$C$4</f>
        <v>0</v>
      </c>
      <c r="AU38" s="20"/>
      <c r="AV38" s="10">
        <f>AP38*Стоимость!$B$4</f>
        <v>0</v>
      </c>
      <c r="AW38" s="10">
        <f>AQ38*Стоимость!$C$4</f>
        <v>0</v>
      </c>
      <c r="AX38" s="20"/>
    </row>
    <row r="39" spans="1:50" x14ac:dyDescent="0.3">
      <c r="A39" s="23"/>
      <c r="B39" s="22"/>
      <c r="C39" s="26"/>
      <c r="D39" s="26"/>
      <c r="E39" s="26"/>
      <c r="F39" s="27"/>
      <c r="G39" s="7" t="s">
        <v>16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12">
        <f t="shared" si="2"/>
        <v>0</v>
      </c>
      <c r="AN39" s="12">
        <f t="shared" si="3"/>
        <v>0</v>
      </c>
      <c r="AO39" s="12">
        <f t="shared" si="10"/>
        <v>0</v>
      </c>
      <c r="AP39" s="12">
        <f t="shared" si="5"/>
        <v>0</v>
      </c>
      <c r="AQ39" s="12">
        <f t="shared" si="6"/>
        <v>0</v>
      </c>
      <c r="AR39" s="12">
        <f t="shared" si="11"/>
        <v>0</v>
      </c>
      <c r="AS39" s="10">
        <f>AM39*Стоимость!$B$5</f>
        <v>0</v>
      </c>
      <c r="AT39" s="10">
        <f>AN39*Стоимость!$C$5</f>
        <v>0</v>
      </c>
      <c r="AU39" s="20"/>
      <c r="AV39" s="10">
        <f>AP39*Стоимость!$B$5</f>
        <v>0</v>
      </c>
      <c r="AW39" s="10">
        <f>AQ39*Стоимость!$C$5</f>
        <v>0</v>
      </c>
      <c r="AX39" s="20"/>
    </row>
    <row r="40" spans="1:50" x14ac:dyDescent="0.3">
      <c r="A40" s="23">
        <v>12</v>
      </c>
      <c r="B40" s="22" t="str">
        <f t="shared" ref="B40" si="39">CONCATENATE(C40,CHAR(10),D40,CHAR(10),E40)</f>
        <v>Особа
К
П</v>
      </c>
      <c r="C40" s="26" t="s">
        <v>30</v>
      </c>
      <c r="D40" s="26" t="s">
        <v>1</v>
      </c>
      <c r="E40" s="26" t="s">
        <v>28</v>
      </c>
      <c r="F40" s="27">
        <v>20</v>
      </c>
      <c r="G40" s="7" t="s">
        <v>14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2">
        <f t="shared" si="2"/>
        <v>0</v>
      </c>
      <c r="AN40" s="12">
        <f t="shared" si="3"/>
        <v>0</v>
      </c>
      <c r="AO40" s="12">
        <f t="shared" si="10"/>
        <v>0</v>
      </c>
      <c r="AP40" s="12">
        <f t="shared" si="5"/>
        <v>0</v>
      </c>
      <c r="AQ40" s="12">
        <f t="shared" si="6"/>
        <v>0</v>
      </c>
      <c r="AR40" s="12">
        <f t="shared" si="11"/>
        <v>0</v>
      </c>
      <c r="AS40" s="10">
        <f>AM40*Стоимость!$B$3</f>
        <v>0</v>
      </c>
      <c r="AT40" s="10">
        <f>AN40*Стоимость!$C$3</f>
        <v>0</v>
      </c>
      <c r="AU40" s="20">
        <f t="shared" ref="AU40" si="40">SUM(AS40:AT42)</f>
        <v>0</v>
      </c>
      <c r="AV40" s="10">
        <f>AP40*Стоимость!$B$3</f>
        <v>0</v>
      </c>
      <c r="AW40" s="10">
        <f>AQ40*Стоимость!$C$3</f>
        <v>0</v>
      </c>
      <c r="AX40" s="20">
        <f t="shared" ref="AX40" si="41">SUM(AV40:AW42)</f>
        <v>0</v>
      </c>
    </row>
    <row r="41" spans="1:50" x14ac:dyDescent="0.3">
      <c r="A41" s="23"/>
      <c r="B41" s="22"/>
      <c r="C41" s="26"/>
      <c r="D41" s="26"/>
      <c r="E41" s="26"/>
      <c r="F41" s="27"/>
      <c r="G41" s="7" t="s">
        <v>15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2">
        <f t="shared" si="2"/>
        <v>0</v>
      </c>
      <c r="AN41" s="12">
        <f t="shared" si="3"/>
        <v>0</v>
      </c>
      <c r="AO41" s="12">
        <f t="shared" si="10"/>
        <v>0</v>
      </c>
      <c r="AP41" s="12">
        <f t="shared" si="5"/>
        <v>0</v>
      </c>
      <c r="AQ41" s="12">
        <f t="shared" si="6"/>
        <v>0</v>
      </c>
      <c r="AR41" s="12">
        <f t="shared" si="11"/>
        <v>0</v>
      </c>
      <c r="AS41" s="10">
        <f>AM41*Стоимость!$B$4</f>
        <v>0</v>
      </c>
      <c r="AT41" s="10">
        <f>AN41*Стоимость!$C$4</f>
        <v>0</v>
      </c>
      <c r="AU41" s="20"/>
      <c r="AV41" s="10">
        <f>AP41*Стоимость!$B$4</f>
        <v>0</v>
      </c>
      <c r="AW41" s="10">
        <f>AQ41*Стоимость!$C$4</f>
        <v>0</v>
      </c>
      <c r="AX41" s="20"/>
    </row>
    <row r="42" spans="1:50" x14ac:dyDescent="0.3">
      <c r="A42" s="23"/>
      <c r="B42" s="22"/>
      <c r="C42" s="26"/>
      <c r="D42" s="26"/>
      <c r="E42" s="26"/>
      <c r="F42" s="27"/>
      <c r="G42" s="7" t="s">
        <v>16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2">
        <f t="shared" si="2"/>
        <v>0</v>
      </c>
      <c r="AN42" s="12">
        <f t="shared" si="3"/>
        <v>0</v>
      </c>
      <c r="AO42" s="12">
        <f t="shared" si="10"/>
        <v>0</v>
      </c>
      <c r="AP42" s="12">
        <f t="shared" si="5"/>
        <v>0</v>
      </c>
      <c r="AQ42" s="12">
        <f t="shared" si="6"/>
        <v>0</v>
      </c>
      <c r="AR42" s="12">
        <f t="shared" si="11"/>
        <v>0</v>
      </c>
      <c r="AS42" s="10">
        <f>AM42*Стоимость!$B$5</f>
        <v>0</v>
      </c>
      <c r="AT42" s="10">
        <f>AN42*Стоимость!$C$5</f>
        <v>0</v>
      </c>
      <c r="AU42" s="20"/>
      <c r="AV42" s="10">
        <f>AP42*Стоимость!$B$5</f>
        <v>0</v>
      </c>
      <c r="AW42" s="10">
        <f>AQ42*Стоимость!$C$5</f>
        <v>0</v>
      </c>
      <c r="AX42" s="20"/>
    </row>
    <row r="43" spans="1:50" x14ac:dyDescent="0.3">
      <c r="A43" s="23">
        <v>13</v>
      </c>
      <c r="B43" s="22" t="str">
        <f t="shared" ref="B43" si="42">CONCATENATE(C43,CHAR(10),D43,CHAR(10),E43)</f>
        <v>Особа
Л
О</v>
      </c>
      <c r="C43" s="26" t="s">
        <v>30</v>
      </c>
      <c r="D43" s="26" t="s">
        <v>41</v>
      </c>
      <c r="E43" s="26" t="s">
        <v>44</v>
      </c>
      <c r="F43" s="27">
        <v>20</v>
      </c>
      <c r="G43" s="7" t="s">
        <v>14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2">
        <f t="shared" si="2"/>
        <v>0</v>
      </c>
      <c r="AN43" s="12">
        <f t="shared" si="3"/>
        <v>0</v>
      </c>
      <c r="AO43" s="12">
        <f t="shared" si="10"/>
        <v>0</v>
      </c>
      <c r="AP43" s="12">
        <f t="shared" si="5"/>
        <v>0</v>
      </c>
      <c r="AQ43" s="12">
        <f t="shared" si="6"/>
        <v>0</v>
      </c>
      <c r="AR43" s="12">
        <f t="shared" si="11"/>
        <v>0</v>
      </c>
      <c r="AS43" s="10">
        <f>AM43*Стоимость!$B$3</f>
        <v>0</v>
      </c>
      <c r="AT43" s="10">
        <f>AN43*Стоимость!$C$3</f>
        <v>0</v>
      </c>
      <c r="AU43" s="20">
        <f t="shared" ref="AU43" si="43">SUM(AS43:AT45)</f>
        <v>0</v>
      </c>
      <c r="AV43" s="10">
        <f>AP43*Стоимость!$B$3</f>
        <v>0</v>
      </c>
      <c r="AW43" s="10">
        <f>AQ43*Стоимость!$C$3</f>
        <v>0</v>
      </c>
      <c r="AX43" s="20">
        <f t="shared" ref="AX43" si="44">SUM(AV43:AW45)</f>
        <v>0</v>
      </c>
    </row>
    <row r="44" spans="1:50" x14ac:dyDescent="0.3">
      <c r="A44" s="23"/>
      <c r="B44" s="22"/>
      <c r="C44" s="26"/>
      <c r="D44" s="26"/>
      <c r="E44" s="26"/>
      <c r="F44" s="27"/>
      <c r="G44" s="7" t="s">
        <v>15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2">
        <f t="shared" si="2"/>
        <v>0</v>
      </c>
      <c r="AN44" s="12">
        <f t="shared" si="3"/>
        <v>0</v>
      </c>
      <c r="AO44" s="12">
        <f t="shared" si="10"/>
        <v>0</v>
      </c>
      <c r="AP44" s="12">
        <f t="shared" si="5"/>
        <v>0</v>
      </c>
      <c r="AQ44" s="12">
        <f t="shared" si="6"/>
        <v>0</v>
      </c>
      <c r="AR44" s="12">
        <f t="shared" si="11"/>
        <v>0</v>
      </c>
      <c r="AS44" s="10">
        <f>AM44*Стоимость!$B$4</f>
        <v>0</v>
      </c>
      <c r="AT44" s="10">
        <f>AN44*Стоимость!$C$4</f>
        <v>0</v>
      </c>
      <c r="AU44" s="20"/>
      <c r="AV44" s="10">
        <f>AP44*Стоимость!$B$4</f>
        <v>0</v>
      </c>
      <c r="AW44" s="10">
        <f>AQ44*Стоимость!$C$4</f>
        <v>0</v>
      </c>
      <c r="AX44" s="20"/>
    </row>
    <row r="45" spans="1:50" x14ac:dyDescent="0.3">
      <c r="A45" s="23"/>
      <c r="B45" s="22"/>
      <c r="C45" s="26"/>
      <c r="D45" s="26"/>
      <c r="E45" s="26"/>
      <c r="F45" s="27"/>
      <c r="G45" s="7" t="s">
        <v>16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2">
        <f t="shared" si="2"/>
        <v>0</v>
      </c>
      <c r="AN45" s="12">
        <f t="shared" si="3"/>
        <v>0</v>
      </c>
      <c r="AO45" s="12">
        <f t="shared" si="10"/>
        <v>0</v>
      </c>
      <c r="AP45" s="12">
        <f t="shared" si="5"/>
        <v>0</v>
      </c>
      <c r="AQ45" s="12">
        <f t="shared" si="6"/>
        <v>0</v>
      </c>
      <c r="AR45" s="12">
        <f t="shared" si="11"/>
        <v>0</v>
      </c>
      <c r="AS45" s="10">
        <f>AM45*Стоимость!$B$5</f>
        <v>0</v>
      </c>
      <c r="AT45" s="10">
        <f>AN45*Стоимость!$C$5</f>
        <v>0</v>
      </c>
      <c r="AU45" s="20"/>
      <c r="AV45" s="10">
        <f>AP45*Стоимость!$B$5</f>
        <v>0</v>
      </c>
      <c r="AW45" s="10">
        <f>AQ45*Стоимость!$C$5</f>
        <v>0</v>
      </c>
      <c r="AX45" s="20"/>
    </row>
    <row r="46" spans="1:50" x14ac:dyDescent="0.3">
      <c r="A46" s="23">
        <v>14</v>
      </c>
      <c r="B46" s="22" t="str">
        <f t="shared" ref="B46" si="45">CONCATENATE(C46,CHAR(10),D46,CHAR(10),E46)</f>
        <v>Особа
М
Н</v>
      </c>
      <c r="C46" s="26" t="s">
        <v>30</v>
      </c>
      <c r="D46" s="26" t="s">
        <v>42</v>
      </c>
      <c r="E46" s="26" t="s">
        <v>43</v>
      </c>
      <c r="F46" s="27">
        <v>20</v>
      </c>
      <c r="G46" s="7" t="s">
        <v>14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2">
        <f t="shared" si="2"/>
        <v>0</v>
      </c>
      <c r="AN46" s="12">
        <f t="shared" si="3"/>
        <v>0</v>
      </c>
      <c r="AO46" s="12">
        <f t="shared" si="10"/>
        <v>0</v>
      </c>
      <c r="AP46" s="12">
        <f t="shared" si="5"/>
        <v>0</v>
      </c>
      <c r="AQ46" s="12">
        <f t="shared" si="6"/>
        <v>0</v>
      </c>
      <c r="AR46" s="12">
        <f t="shared" si="11"/>
        <v>0</v>
      </c>
      <c r="AS46" s="10">
        <f>AM46*Стоимость!$B$3</f>
        <v>0</v>
      </c>
      <c r="AT46" s="10">
        <f>AN46*Стоимость!$C$3</f>
        <v>0</v>
      </c>
      <c r="AU46" s="20">
        <f t="shared" ref="AU46" si="46">SUM(AS46:AT48)</f>
        <v>0</v>
      </c>
      <c r="AV46" s="10">
        <f>AP46*Стоимость!$B$3</f>
        <v>0</v>
      </c>
      <c r="AW46" s="10">
        <f>AQ46*Стоимость!$C$3</f>
        <v>0</v>
      </c>
      <c r="AX46" s="20">
        <f t="shared" ref="AX46" si="47">SUM(AV46:AW48)</f>
        <v>0</v>
      </c>
    </row>
    <row r="47" spans="1:50" x14ac:dyDescent="0.3">
      <c r="A47" s="23"/>
      <c r="B47" s="22"/>
      <c r="C47" s="26"/>
      <c r="D47" s="26"/>
      <c r="E47" s="26"/>
      <c r="F47" s="27"/>
      <c r="G47" s="7" t="s">
        <v>15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2">
        <f t="shared" si="2"/>
        <v>0</v>
      </c>
      <c r="AN47" s="12">
        <f t="shared" si="3"/>
        <v>0</v>
      </c>
      <c r="AO47" s="12">
        <f t="shared" si="10"/>
        <v>0</v>
      </c>
      <c r="AP47" s="12">
        <f t="shared" si="5"/>
        <v>0</v>
      </c>
      <c r="AQ47" s="12">
        <f t="shared" si="6"/>
        <v>0</v>
      </c>
      <c r="AR47" s="12">
        <f t="shared" si="11"/>
        <v>0</v>
      </c>
      <c r="AS47" s="10">
        <f>AM47*Стоимость!$B$4</f>
        <v>0</v>
      </c>
      <c r="AT47" s="10">
        <f>AN47*Стоимость!$C$4</f>
        <v>0</v>
      </c>
      <c r="AU47" s="20"/>
      <c r="AV47" s="10">
        <f>AP47*Стоимость!$B$4</f>
        <v>0</v>
      </c>
      <c r="AW47" s="10">
        <f>AQ47*Стоимость!$C$4</f>
        <v>0</v>
      </c>
      <c r="AX47" s="20"/>
    </row>
    <row r="48" spans="1:50" x14ac:dyDescent="0.3">
      <c r="A48" s="23"/>
      <c r="B48" s="22"/>
      <c r="C48" s="26"/>
      <c r="D48" s="26"/>
      <c r="E48" s="26"/>
      <c r="F48" s="27"/>
      <c r="G48" s="7" t="s">
        <v>16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2">
        <f t="shared" si="2"/>
        <v>0</v>
      </c>
      <c r="AN48" s="12">
        <f t="shared" si="3"/>
        <v>0</v>
      </c>
      <c r="AO48" s="12">
        <f t="shared" si="10"/>
        <v>0</v>
      </c>
      <c r="AP48" s="12">
        <f t="shared" si="5"/>
        <v>0</v>
      </c>
      <c r="AQ48" s="12">
        <f t="shared" si="6"/>
        <v>0</v>
      </c>
      <c r="AR48" s="12">
        <f t="shared" si="11"/>
        <v>0</v>
      </c>
      <c r="AS48" s="10">
        <f>AM48*Стоимость!$B$5</f>
        <v>0</v>
      </c>
      <c r="AT48" s="10">
        <f>AN48*Стоимость!$C$5</f>
        <v>0</v>
      </c>
      <c r="AU48" s="20"/>
      <c r="AV48" s="10">
        <f>AP48*Стоимость!$B$5</f>
        <v>0</v>
      </c>
      <c r="AW48" s="10">
        <f>AQ48*Стоимость!$C$5</f>
        <v>0</v>
      </c>
      <c r="AX48" s="20"/>
    </row>
    <row r="49" spans="1:50" x14ac:dyDescent="0.3">
      <c r="A49" s="23">
        <v>15</v>
      </c>
      <c r="B49" s="22" t="str">
        <f t="shared" ref="B49" si="48">CONCATENATE(C49,CHAR(10),D49,CHAR(10),E49)</f>
        <v>Особа
Н
М</v>
      </c>
      <c r="C49" s="26" t="s">
        <v>30</v>
      </c>
      <c r="D49" s="26" t="s">
        <v>43</v>
      </c>
      <c r="E49" s="26" t="s">
        <v>42</v>
      </c>
      <c r="F49" s="27">
        <v>24</v>
      </c>
      <c r="G49" s="7" t="s">
        <v>14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2">
        <f t="shared" si="2"/>
        <v>0</v>
      </c>
      <c r="AN49" s="12">
        <f t="shared" si="3"/>
        <v>0</v>
      </c>
      <c r="AO49" s="12">
        <f t="shared" si="10"/>
        <v>0</v>
      </c>
      <c r="AP49" s="12">
        <f t="shared" si="5"/>
        <v>0</v>
      </c>
      <c r="AQ49" s="12">
        <f t="shared" si="6"/>
        <v>0</v>
      </c>
      <c r="AR49" s="12">
        <f t="shared" si="11"/>
        <v>0</v>
      </c>
      <c r="AS49" s="10">
        <f>AM49*Стоимость!$B$3</f>
        <v>0</v>
      </c>
      <c r="AT49" s="10">
        <f>AN49*Стоимость!$C$3</f>
        <v>0</v>
      </c>
      <c r="AU49" s="20">
        <f t="shared" ref="AU49" si="49">SUM(AS49:AT51)</f>
        <v>0</v>
      </c>
      <c r="AV49" s="10">
        <f>AP49*Стоимость!$B$3</f>
        <v>0</v>
      </c>
      <c r="AW49" s="10">
        <f>AQ49*Стоимость!$C$3</f>
        <v>0</v>
      </c>
      <c r="AX49" s="20">
        <f t="shared" ref="AX49" si="50">SUM(AV49:AW51)</f>
        <v>0</v>
      </c>
    </row>
    <row r="50" spans="1:50" x14ac:dyDescent="0.3">
      <c r="A50" s="23"/>
      <c r="B50" s="22"/>
      <c r="C50" s="26"/>
      <c r="D50" s="26"/>
      <c r="E50" s="26"/>
      <c r="F50" s="27"/>
      <c r="G50" s="7" t="s">
        <v>15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2">
        <f t="shared" si="2"/>
        <v>0</v>
      </c>
      <c r="AN50" s="12">
        <f t="shared" si="3"/>
        <v>0</v>
      </c>
      <c r="AO50" s="12">
        <f t="shared" si="10"/>
        <v>0</v>
      </c>
      <c r="AP50" s="12">
        <f t="shared" si="5"/>
        <v>0</v>
      </c>
      <c r="AQ50" s="12">
        <f t="shared" si="6"/>
        <v>0</v>
      </c>
      <c r="AR50" s="12">
        <f t="shared" si="11"/>
        <v>0</v>
      </c>
      <c r="AS50" s="10">
        <f>AM50*Стоимость!$B$4</f>
        <v>0</v>
      </c>
      <c r="AT50" s="10">
        <f>AN50*Стоимость!$C$4</f>
        <v>0</v>
      </c>
      <c r="AU50" s="20"/>
      <c r="AV50" s="10">
        <f>AP50*Стоимость!$B$4</f>
        <v>0</v>
      </c>
      <c r="AW50" s="10">
        <f>AQ50*Стоимость!$C$4</f>
        <v>0</v>
      </c>
      <c r="AX50" s="20"/>
    </row>
    <row r="51" spans="1:50" x14ac:dyDescent="0.3">
      <c r="A51" s="23"/>
      <c r="B51" s="22"/>
      <c r="C51" s="26"/>
      <c r="D51" s="26"/>
      <c r="E51" s="26"/>
      <c r="F51" s="27"/>
      <c r="G51" s="7" t="s">
        <v>16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2">
        <f t="shared" si="2"/>
        <v>0</v>
      </c>
      <c r="AN51" s="12">
        <f t="shared" si="3"/>
        <v>0</v>
      </c>
      <c r="AO51" s="12">
        <f t="shared" si="10"/>
        <v>0</v>
      </c>
      <c r="AP51" s="12">
        <f t="shared" si="5"/>
        <v>0</v>
      </c>
      <c r="AQ51" s="12">
        <f t="shared" si="6"/>
        <v>0</v>
      </c>
      <c r="AR51" s="12">
        <f t="shared" si="11"/>
        <v>0</v>
      </c>
      <c r="AS51" s="10">
        <f>AM51*Стоимость!$B$5</f>
        <v>0</v>
      </c>
      <c r="AT51" s="10">
        <f>AN51*Стоимость!$C$5</f>
        <v>0</v>
      </c>
      <c r="AU51" s="20"/>
      <c r="AV51" s="10">
        <f>AP51*Стоимость!$B$5</f>
        <v>0</v>
      </c>
      <c r="AW51" s="10">
        <f>AQ51*Стоимость!$C$5</f>
        <v>0</v>
      </c>
      <c r="AX51" s="20"/>
    </row>
    <row r="52" spans="1:50" x14ac:dyDescent="0.3">
      <c r="A52" s="23">
        <v>16</v>
      </c>
      <c r="B52" s="22" t="str">
        <f t="shared" ref="B52" si="51">CONCATENATE(C52,CHAR(10),D52,CHAR(10),E52)</f>
        <v>Особа
О
Л</v>
      </c>
      <c r="C52" s="26" t="s">
        <v>30</v>
      </c>
      <c r="D52" s="26" t="s">
        <v>44</v>
      </c>
      <c r="E52" s="26" t="s">
        <v>41</v>
      </c>
      <c r="F52" s="27">
        <v>24</v>
      </c>
      <c r="G52" s="7" t="s">
        <v>14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2">
        <f t="shared" si="2"/>
        <v>0</v>
      </c>
      <c r="AN52" s="12">
        <f t="shared" si="3"/>
        <v>0</v>
      </c>
      <c r="AO52" s="12">
        <f t="shared" si="10"/>
        <v>0</v>
      </c>
      <c r="AP52" s="12">
        <f t="shared" si="5"/>
        <v>0</v>
      </c>
      <c r="AQ52" s="12">
        <f t="shared" si="6"/>
        <v>0</v>
      </c>
      <c r="AR52" s="12">
        <f t="shared" si="11"/>
        <v>0</v>
      </c>
      <c r="AS52" s="10">
        <f>AM52*Стоимость!$B$3</f>
        <v>0</v>
      </c>
      <c r="AT52" s="10">
        <f>AN52*Стоимость!$C$3</f>
        <v>0</v>
      </c>
      <c r="AU52" s="20">
        <f t="shared" ref="AU52" si="52">SUM(AS52:AT54)</f>
        <v>0</v>
      </c>
      <c r="AV52" s="10">
        <f>AP52*Стоимость!$B$3</f>
        <v>0</v>
      </c>
      <c r="AW52" s="10">
        <f>AQ52*Стоимость!$C$3</f>
        <v>0</v>
      </c>
      <c r="AX52" s="20">
        <f t="shared" ref="AX52" si="53">SUM(AV52:AW54)</f>
        <v>0</v>
      </c>
    </row>
    <row r="53" spans="1:50" x14ac:dyDescent="0.3">
      <c r="A53" s="23"/>
      <c r="B53" s="22"/>
      <c r="C53" s="26"/>
      <c r="D53" s="26"/>
      <c r="E53" s="26"/>
      <c r="F53" s="27"/>
      <c r="G53" s="7" t="s">
        <v>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2">
        <f t="shared" si="2"/>
        <v>0</v>
      </c>
      <c r="AN53" s="12">
        <f t="shared" si="3"/>
        <v>0</v>
      </c>
      <c r="AO53" s="12">
        <f t="shared" si="10"/>
        <v>0</v>
      </c>
      <c r="AP53" s="12">
        <f t="shared" si="5"/>
        <v>0</v>
      </c>
      <c r="AQ53" s="12">
        <f t="shared" si="6"/>
        <v>0</v>
      </c>
      <c r="AR53" s="12">
        <f t="shared" si="11"/>
        <v>0</v>
      </c>
      <c r="AS53" s="10">
        <f>AM53*Стоимость!$B$4</f>
        <v>0</v>
      </c>
      <c r="AT53" s="10">
        <f>AN53*Стоимость!$C$4</f>
        <v>0</v>
      </c>
      <c r="AU53" s="20"/>
      <c r="AV53" s="10">
        <f>AP53*Стоимость!$B$4</f>
        <v>0</v>
      </c>
      <c r="AW53" s="10">
        <f>AQ53*Стоимость!$C$4</f>
        <v>0</v>
      </c>
      <c r="AX53" s="20"/>
    </row>
    <row r="54" spans="1:50" x14ac:dyDescent="0.3">
      <c r="A54" s="23"/>
      <c r="B54" s="22"/>
      <c r="C54" s="26"/>
      <c r="D54" s="26"/>
      <c r="E54" s="26"/>
      <c r="F54" s="27"/>
      <c r="G54" s="7" t="s">
        <v>16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2">
        <f t="shared" si="2"/>
        <v>0</v>
      </c>
      <c r="AN54" s="12">
        <f t="shared" si="3"/>
        <v>0</v>
      </c>
      <c r="AO54" s="12">
        <f t="shared" si="10"/>
        <v>0</v>
      </c>
      <c r="AP54" s="12">
        <f t="shared" si="5"/>
        <v>0</v>
      </c>
      <c r="AQ54" s="12">
        <f t="shared" si="6"/>
        <v>0</v>
      </c>
      <c r="AR54" s="12">
        <f t="shared" si="11"/>
        <v>0</v>
      </c>
      <c r="AS54" s="10">
        <f>AM54*Стоимость!$B$5</f>
        <v>0</v>
      </c>
      <c r="AT54" s="10">
        <f>AN54*Стоимость!$C$5</f>
        <v>0</v>
      </c>
      <c r="AU54" s="20"/>
      <c r="AV54" s="10">
        <f>AP54*Стоимость!$B$5</f>
        <v>0</v>
      </c>
      <c r="AW54" s="10">
        <f>AQ54*Стоимость!$C$5</f>
        <v>0</v>
      </c>
      <c r="AX54" s="20"/>
    </row>
    <row r="55" spans="1:50" x14ac:dyDescent="0.3">
      <c r="A55" s="23">
        <v>17</v>
      </c>
      <c r="B55" s="22" t="str">
        <f t="shared" ref="B55" si="54">CONCATENATE(C55,CHAR(10),D55,CHAR(10),E55)</f>
        <v>Особа
П
К</v>
      </c>
      <c r="C55" s="26" t="s">
        <v>30</v>
      </c>
      <c r="D55" s="26" t="s">
        <v>28</v>
      </c>
      <c r="E55" s="26" t="s">
        <v>1</v>
      </c>
      <c r="F55" s="27">
        <v>24</v>
      </c>
      <c r="G55" s="7" t="s">
        <v>14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2">
        <f t="shared" si="2"/>
        <v>0</v>
      </c>
      <c r="AN55" s="12">
        <f t="shared" si="3"/>
        <v>0</v>
      </c>
      <c r="AO55" s="12">
        <f t="shared" si="10"/>
        <v>0</v>
      </c>
      <c r="AP55" s="12">
        <f t="shared" si="5"/>
        <v>0</v>
      </c>
      <c r="AQ55" s="12">
        <f t="shared" si="6"/>
        <v>0</v>
      </c>
      <c r="AR55" s="12">
        <f t="shared" si="11"/>
        <v>0</v>
      </c>
      <c r="AS55" s="10">
        <f>AM55*Стоимость!$B$3</f>
        <v>0</v>
      </c>
      <c r="AT55" s="10">
        <f>AN55*Стоимость!$C$3</f>
        <v>0</v>
      </c>
      <c r="AU55" s="20">
        <f t="shared" ref="AU55" si="55">SUM(AS55:AT57)</f>
        <v>0</v>
      </c>
      <c r="AV55" s="10">
        <f>AP55*Стоимость!$B$3</f>
        <v>0</v>
      </c>
      <c r="AW55" s="10">
        <f>AQ55*Стоимость!$C$3</f>
        <v>0</v>
      </c>
      <c r="AX55" s="20">
        <f t="shared" ref="AX55" si="56">SUM(AV55:AW57)</f>
        <v>0</v>
      </c>
    </row>
    <row r="56" spans="1:50" x14ac:dyDescent="0.3">
      <c r="A56" s="23"/>
      <c r="B56" s="22"/>
      <c r="C56" s="26"/>
      <c r="D56" s="26"/>
      <c r="E56" s="26"/>
      <c r="F56" s="27"/>
      <c r="G56" s="7" t="s">
        <v>15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2">
        <f t="shared" si="2"/>
        <v>0</v>
      </c>
      <c r="AN56" s="12">
        <f t="shared" si="3"/>
        <v>0</v>
      </c>
      <c r="AO56" s="12">
        <f t="shared" si="10"/>
        <v>0</v>
      </c>
      <c r="AP56" s="12">
        <f t="shared" si="5"/>
        <v>0</v>
      </c>
      <c r="AQ56" s="12">
        <f t="shared" si="6"/>
        <v>0</v>
      </c>
      <c r="AR56" s="12">
        <f t="shared" si="11"/>
        <v>0</v>
      </c>
      <c r="AS56" s="10">
        <f>AM56*Стоимость!$B$4</f>
        <v>0</v>
      </c>
      <c r="AT56" s="10">
        <f>AN56*Стоимость!$C$4</f>
        <v>0</v>
      </c>
      <c r="AU56" s="20"/>
      <c r="AV56" s="10">
        <f>AP56*Стоимость!$B$4</f>
        <v>0</v>
      </c>
      <c r="AW56" s="10">
        <f>AQ56*Стоимость!$C$4</f>
        <v>0</v>
      </c>
      <c r="AX56" s="20"/>
    </row>
    <row r="57" spans="1:50" x14ac:dyDescent="0.3">
      <c r="A57" s="23"/>
      <c r="B57" s="22"/>
      <c r="C57" s="26"/>
      <c r="D57" s="26"/>
      <c r="E57" s="26"/>
      <c r="F57" s="27"/>
      <c r="G57" s="7" t="s">
        <v>16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2">
        <f t="shared" si="2"/>
        <v>0</v>
      </c>
      <c r="AN57" s="12">
        <f t="shared" si="3"/>
        <v>0</v>
      </c>
      <c r="AO57" s="12">
        <f t="shared" si="10"/>
        <v>0</v>
      </c>
      <c r="AP57" s="12">
        <f t="shared" si="5"/>
        <v>0</v>
      </c>
      <c r="AQ57" s="12">
        <f t="shared" si="6"/>
        <v>0</v>
      </c>
      <c r="AR57" s="12">
        <f t="shared" si="11"/>
        <v>0</v>
      </c>
      <c r="AS57" s="10">
        <f>AM57*Стоимость!$B$5</f>
        <v>0</v>
      </c>
      <c r="AT57" s="10">
        <f>AN57*Стоимость!$C$5</f>
        <v>0</v>
      </c>
      <c r="AU57" s="20"/>
      <c r="AV57" s="10">
        <f>AP57*Стоимость!$B$5</f>
        <v>0</v>
      </c>
      <c r="AW57" s="10">
        <f>AQ57*Стоимость!$C$5</f>
        <v>0</v>
      </c>
      <c r="AX57" s="20"/>
    </row>
    <row r="58" spans="1:50" x14ac:dyDescent="0.3">
      <c r="A58" s="23">
        <v>18</v>
      </c>
      <c r="B58" s="22" t="str">
        <f t="shared" ref="B58" si="57">CONCATENATE(C58,CHAR(10),D58,CHAR(10),E58)</f>
        <v>Особа
Р
Й</v>
      </c>
      <c r="C58" s="26" t="s">
        <v>30</v>
      </c>
      <c r="D58" s="26" t="s">
        <v>3</v>
      </c>
      <c r="E58" s="26" t="s">
        <v>40</v>
      </c>
      <c r="F58" s="27">
        <v>31</v>
      </c>
      <c r="G58" s="7" t="s">
        <v>14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2">
        <f t="shared" si="2"/>
        <v>0</v>
      </c>
      <c r="AN58" s="12">
        <f t="shared" si="3"/>
        <v>0</v>
      </c>
      <c r="AO58" s="12">
        <f t="shared" si="10"/>
        <v>0</v>
      </c>
      <c r="AP58" s="12">
        <f t="shared" si="5"/>
        <v>0</v>
      </c>
      <c r="AQ58" s="12">
        <f t="shared" si="6"/>
        <v>0</v>
      </c>
      <c r="AR58" s="12">
        <f t="shared" si="11"/>
        <v>0</v>
      </c>
      <c r="AS58" s="10">
        <f>AM58*Стоимость!$B$3</f>
        <v>0</v>
      </c>
      <c r="AT58" s="10">
        <f>AN58*Стоимость!$C$3</f>
        <v>0</v>
      </c>
      <c r="AU58" s="20">
        <f t="shared" ref="AU58" si="58">SUM(AS58:AT60)</f>
        <v>0</v>
      </c>
      <c r="AV58" s="10">
        <f>AP58*Стоимость!$B$3</f>
        <v>0</v>
      </c>
      <c r="AW58" s="10">
        <f>AQ58*Стоимость!$C$3</f>
        <v>0</v>
      </c>
      <c r="AX58" s="20">
        <f t="shared" ref="AX58" si="59">SUM(AV58:AW60)</f>
        <v>0</v>
      </c>
    </row>
    <row r="59" spans="1:50" x14ac:dyDescent="0.3">
      <c r="A59" s="23"/>
      <c r="B59" s="22"/>
      <c r="C59" s="26"/>
      <c r="D59" s="26"/>
      <c r="E59" s="26"/>
      <c r="F59" s="27"/>
      <c r="G59" s="7" t="s">
        <v>15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2">
        <f t="shared" si="2"/>
        <v>0</v>
      </c>
      <c r="AN59" s="12">
        <f t="shared" si="3"/>
        <v>0</v>
      </c>
      <c r="AO59" s="12">
        <f t="shared" si="10"/>
        <v>0</v>
      </c>
      <c r="AP59" s="12">
        <f t="shared" si="5"/>
        <v>0</v>
      </c>
      <c r="AQ59" s="12">
        <f t="shared" si="6"/>
        <v>0</v>
      </c>
      <c r="AR59" s="12">
        <f t="shared" si="11"/>
        <v>0</v>
      </c>
      <c r="AS59" s="10">
        <f>AM59*Стоимость!$B$4</f>
        <v>0</v>
      </c>
      <c r="AT59" s="10">
        <f>AN59*Стоимость!$C$4</f>
        <v>0</v>
      </c>
      <c r="AU59" s="20"/>
      <c r="AV59" s="10">
        <f>AP59*Стоимость!$B$4</f>
        <v>0</v>
      </c>
      <c r="AW59" s="10">
        <f>AQ59*Стоимость!$C$4</f>
        <v>0</v>
      </c>
      <c r="AX59" s="20"/>
    </row>
    <row r="60" spans="1:50" x14ac:dyDescent="0.3">
      <c r="A60" s="23"/>
      <c r="B60" s="22"/>
      <c r="C60" s="26"/>
      <c r="D60" s="26"/>
      <c r="E60" s="26"/>
      <c r="F60" s="27"/>
      <c r="G60" s="7" t="s">
        <v>16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2">
        <f t="shared" si="2"/>
        <v>0</v>
      </c>
      <c r="AN60" s="12">
        <f t="shared" si="3"/>
        <v>0</v>
      </c>
      <c r="AO60" s="12">
        <f t="shared" si="10"/>
        <v>0</v>
      </c>
      <c r="AP60" s="12">
        <f t="shared" si="5"/>
        <v>0</v>
      </c>
      <c r="AQ60" s="12">
        <f t="shared" si="6"/>
        <v>0</v>
      </c>
      <c r="AR60" s="12">
        <f t="shared" si="11"/>
        <v>0</v>
      </c>
      <c r="AS60" s="10">
        <f>AM60*Стоимость!$B$5</f>
        <v>0</v>
      </c>
      <c r="AT60" s="10">
        <f>AN60*Стоимость!$C$5</f>
        <v>0</v>
      </c>
      <c r="AU60" s="20"/>
      <c r="AV60" s="10">
        <f>AP60*Стоимость!$B$5</f>
        <v>0</v>
      </c>
      <c r="AW60" s="10">
        <f>AQ60*Стоимость!$C$5</f>
        <v>0</v>
      </c>
      <c r="AX60" s="20"/>
    </row>
    <row r="61" spans="1:50" x14ac:dyDescent="0.3">
      <c r="A61" s="23">
        <v>19</v>
      </c>
      <c r="B61" s="22" t="str">
        <f t="shared" ref="B61" si="60">CONCATENATE(C61,CHAR(10),D61,CHAR(10),E61)</f>
        <v>Особа
С
И</v>
      </c>
      <c r="C61" s="26" t="s">
        <v>30</v>
      </c>
      <c r="D61" s="26" t="s">
        <v>45</v>
      </c>
      <c r="E61" s="26" t="s">
        <v>39</v>
      </c>
      <c r="F61" s="27">
        <v>31</v>
      </c>
      <c r="G61" s="7" t="s">
        <v>14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2">
        <f t="shared" si="2"/>
        <v>0</v>
      </c>
      <c r="AN61" s="12">
        <f t="shared" si="3"/>
        <v>0</v>
      </c>
      <c r="AO61" s="12">
        <f t="shared" si="10"/>
        <v>0</v>
      </c>
      <c r="AP61" s="12">
        <f t="shared" si="5"/>
        <v>0</v>
      </c>
      <c r="AQ61" s="12">
        <f t="shared" si="6"/>
        <v>0</v>
      </c>
      <c r="AR61" s="12">
        <f t="shared" si="11"/>
        <v>0</v>
      </c>
      <c r="AS61" s="10">
        <f>AM61*Стоимость!$B$3</f>
        <v>0</v>
      </c>
      <c r="AT61" s="10">
        <f>AN61*Стоимость!$C$3</f>
        <v>0</v>
      </c>
      <c r="AU61" s="20">
        <f t="shared" ref="AU61" si="61">SUM(AS61:AT63)</f>
        <v>0</v>
      </c>
      <c r="AV61" s="10">
        <f>AP61*Стоимость!$B$3</f>
        <v>0</v>
      </c>
      <c r="AW61" s="10">
        <f>AQ61*Стоимость!$C$3</f>
        <v>0</v>
      </c>
      <c r="AX61" s="20">
        <f t="shared" ref="AX61" si="62">SUM(AV61:AW63)</f>
        <v>0</v>
      </c>
    </row>
    <row r="62" spans="1:50" x14ac:dyDescent="0.3">
      <c r="A62" s="23"/>
      <c r="B62" s="22"/>
      <c r="C62" s="26"/>
      <c r="D62" s="26"/>
      <c r="E62" s="26"/>
      <c r="F62" s="27"/>
      <c r="G62" s="7" t="s">
        <v>15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2">
        <f t="shared" si="2"/>
        <v>0</v>
      </c>
      <c r="AN62" s="12">
        <f t="shared" si="3"/>
        <v>0</v>
      </c>
      <c r="AO62" s="12">
        <f t="shared" si="10"/>
        <v>0</v>
      </c>
      <c r="AP62" s="12">
        <f t="shared" si="5"/>
        <v>0</v>
      </c>
      <c r="AQ62" s="12">
        <f t="shared" si="6"/>
        <v>0</v>
      </c>
      <c r="AR62" s="12">
        <f t="shared" si="11"/>
        <v>0</v>
      </c>
      <c r="AS62" s="10">
        <f>AM62*Стоимость!$B$4</f>
        <v>0</v>
      </c>
      <c r="AT62" s="10">
        <f>AN62*Стоимость!$C$4</f>
        <v>0</v>
      </c>
      <c r="AU62" s="20"/>
      <c r="AV62" s="10">
        <f>AP62*Стоимость!$B$4</f>
        <v>0</v>
      </c>
      <c r="AW62" s="10">
        <f>AQ62*Стоимость!$C$4</f>
        <v>0</v>
      </c>
      <c r="AX62" s="20"/>
    </row>
    <row r="63" spans="1:50" x14ac:dyDescent="0.3">
      <c r="A63" s="23"/>
      <c r="B63" s="22"/>
      <c r="C63" s="26"/>
      <c r="D63" s="26"/>
      <c r="E63" s="26"/>
      <c r="F63" s="27"/>
      <c r="G63" s="7" t="s">
        <v>16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2">
        <f t="shared" si="2"/>
        <v>0</v>
      </c>
      <c r="AN63" s="12">
        <f t="shared" si="3"/>
        <v>0</v>
      </c>
      <c r="AO63" s="12">
        <f t="shared" si="10"/>
        <v>0</v>
      </c>
      <c r="AP63" s="12">
        <f t="shared" si="5"/>
        <v>0</v>
      </c>
      <c r="AQ63" s="12">
        <f t="shared" si="6"/>
        <v>0</v>
      </c>
      <c r="AR63" s="12">
        <f t="shared" si="11"/>
        <v>0</v>
      </c>
      <c r="AS63" s="10">
        <f>AM63*Стоимость!$B$5</f>
        <v>0</v>
      </c>
      <c r="AT63" s="10">
        <f>AN63*Стоимость!$C$5</f>
        <v>0</v>
      </c>
      <c r="AU63" s="20"/>
      <c r="AV63" s="10">
        <f>AP63*Стоимость!$B$5</f>
        <v>0</v>
      </c>
      <c r="AW63" s="10">
        <f>AQ63*Стоимость!$C$5</f>
        <v>0</v>
      </c>
      <c r="AX63" s="20"/>
    </row>
    <row r="64" spans="1:50" x14ac:dyDescent="0.3">
      <c r="A64" s="23">
        <v>20</v>
      </c>
      <c r="B64" s="22" t="str">
        <f t="shared" ref="B64" si="63">CONCATENATE(C64,CHAR(10),D64,CHAR(10),E64)</f>
        <v>Особа
Т
З</v>
      </c>
      <c r="C64" s="26" t="s">
        <v>30</v>
      </c>
      <c r="D64" s="26" t="s">
        <v>46</v>
      </c>
      <c r="E64" s="26" t="s">
        <v>38</v>
      </c>
      <c r="F64" s="27">
        <v>31</v>
      </c>
      <c r="G64" s="7" t="s">
        <v>14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12">
        <f t="shared" si="2"/>
        <v>0</v>
      </c>
      <c r="AN64" s="12">
        <f t="shared" si="3"/>
        <v>0</v>
      </c>
      <c r="AO64" s="12">
        <f t="shared" si="10"/>
        <v>0</v>
      </c>
      <c r="AP64" s="12">
        <f t="shared" si="5"/>
        <v>0</v>
      </c>
      <c r="AQ64" s="12">
        <f t="shared" si="6"/>
        <v>0</v>
      </c>
      <c r="AR64" s="12">
        <f t="shared" si="11"/>
        <v>0</v>
      </c>
      <c r="AS64" s="10">
        <f>AM64*Стоимость!$B$3</f>
        <v>0</v>
      </c>
      <c r="AT64" s="10">
        <f>AN64*Стоимость!$C$3</f>
        <v>0</v>
      </c>
      <c r="AU64" s="20">
        <f t="shared" ref="AU64" si="64">SUM(AS64:AT66)</f>
        <v>0</v>
      </c>
      <c r="AV64" s="10">
        <f>AP64*Стоимость!$B$3</f>
        <v>0</v>
      </c>
      <c r="AW64" s="10">
        <f>AQ64*Стоимость!$C$3</f>
        <v>0</v>
      </c>
      <c r="AX64" s="20">
        <f t="shared" ref="AX64" si="65">SUM(AV64:AW66)</f>
        <v>0</v>
      </c>
    </row>
    <row r="65" spans="1:50" x14ac:dyDescent="0.3">
      <c r="A65" s="23"/>
      <c r="B65" s="22"/>
      <c r="C65" s="26"/>
      <c r="D65" s="26"/>
      <c r="E65" s="26"/>
      <c r="F65" s="27"/>
      <c r="G65" s="7" t="s">
        <v>15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2">
        <f t="shared" si="2"/>
        <v>0</v>
      </c>
      <c r="AN65" s="12">
        <f t="shared" si="3"/>
        <v>0</v>
      </c>
      <c r="AO65" s="12">
        <f t="shared" si="10"/>
        <v>0</v>
      </c>
      <c r="AP65" s="12">
        <f t="shared" si="5"/>
        <v>0</v>
      </c>
      <c r="AQ65" s="12">
        <f t="shared" si="6"/>
        <v>0</v>
      </c>
      <c r="AR65" s="12">
        <f t="shared" si="11"/>
        <v>0</v>
      </c>
      <c r="AS65" s="10">
        <f>AM65*Стоимость!$B$4</f>
        <v>0</v>
      </c>
      <c r="AT65" s="10">
        <f>AN65*Стоимость!$C$4</f>
        <v>0</v>
      </c>
      <c r="AU65" s="20"/>
      <c r="AV65" s="10">
        <f>AP65*Стоимость!$B$4</f>
        <v>0</v>
      </c>
      <c r="AW65" s="10">
        <f>AQ65*Стоимость!$C$4</f>
        <v>0</v>
      </c>
      <c r="AX65" s="20"/>
    </row>
    <row r="66" spans="1:50" x14ac:dyDescent="0.3">
      <c r="A66" s="23"/>
      <c r="B66" s="22"/>
      <c r="C66" s="26"/>
      <c r="D66" s="26"/>
      <c r="E66" s="26"/>
      <c r="F66" s="27"/>
      <c r="G66" s="7" t="s">
        <v>16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12">
        <f t="shared" si="2"/>
        <v>0</v>
      </c>
      <c r="AN66" s="12">
        <f t="shared" si="3"/>
        <v>0</v>
      </c>
      <c r="AO66" s="12">
        <f t="shared" si="10"/>
        <v>0</v>
      </c>
      <c r="AP66" s="12">
        <f t="shared" si="5"/>
        <v>0</v>
      </c>
      <c r="AQ66" s="12">
        <f t="shared" si="6"/>
        <v>0</v>
      </c>
      <c r="AR66" s="12">
        <f t="shared" si="11"/>
        <v>0</v>
      </c>
      <c r="AS66" s="10">
        <f>AM66*Стоимость!$B$5</f>
        <v>0</v>
      </c>
      <c r="AT66" s="10">
        <f>AN66*Стоимость!$C$5</f>
        <v>0</v>
      </c>
      <c r="AU66" s="20"/>
      <c r="AV66" s="10">
        <f>AP66*Стоимость!$B$5</f>
        <v>0</v>
      </c>
      <c r="AW66" s="10">
        <f>AQ66*Стоимость!$C$5</f>
        <v>0</v>
      </c>
      <c r="AX66" s="20"/>
    </row>
    <row r="67" spans="1:50" x14ac:dyDescent="0.3">
      <c r="A67" s="23">
        <v>21</v>
      </c>
      <c r="B67" s="22" t="str">
        <f t="shared" ref="B67" si="66">CONCATENATE(C67,CHAR(10),D67,CHAR(10),E67)</f>
        <v>Особа
У
Ж</v>
      </c>
      <c r="C67" s="26" t="s">
        <v>30</v>
      </c>
      <c r="D67" s="26" t="s">
        <v>47</v>
      </c>
      <c r="E67" s="26" t="s">
        <v>37</v>
      </c>
      <c r="F67" s="27">
        <v>31</v>
      </c>
      <c r="G67" s="7" t="s">
        <v>14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12">
        <f t="shared" si="2"/>
        <v>0</v>
      </c>
      <c r="AN67" s="12">
        <f t="shared" si="3"/>
        <v>0</v>
      </c>
      <c r="AO67" s="12">
        <f t="shared" si="10"/>
        <v>0</v>
      </c>
      <c r="AP67" s="12">
        <f t="shared" si="5"/>
        <v>0</v>
      </c>
      <c r="AQ67" s="12">
        <f t="shared" si="6"/>
        <v>0</v>
      </c>
      <c r="AR67" s="12">
        <f t="shared" si="11"/>
        <v>0</v>
      </c>
      <c r="AS67" s="10">
        <f>AM67*Стоимость!$B$3</f>
        <v>0</v>
      </c>
      <c r="AT67" s="10">
        <f>AN67*Стоимость!$C$3</f>
        <v>0</v>
      </c>
      <c r="AU67" s="20">
        <f t="shared" ref="AU67" si="67">SUM(AS67:AT69)</f>
        <v>0</v>
      </c>
      <c r="AV67" s="10">
        <f>AP67*Стоимость!$B$3</f>
        <v>0</v>
      </c>
      <c r="AW67" s="10">
        <f>AQ67*Стоимость!$C$3</f>
        <v>0</v>
      </c>
      <c r="AX67" s="20">
        <f t="shared" ref="AX67" si="68">SUM(AV67:AW69)</f>
        <v>0</v>
      </c>
    </row>
    <row r="68" spans="1:50" x14ac:dyDescent="0.3">
      <c r="A68" s="23"/>
      <c r="B68" s="22"/>
      <c r="C68" s="26"/>
      <c r="D68" s="26"/>
      <c r="E68" s="26"/>
      <c r="F68" s="27"/>
      <c r="G68" s="7" t="s">
        <v>15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12">
        <f t="shared" si="2"/>
        <v>0</v>
      </c>
      <c r="AN68" s="12">
        <f t="shared" si="3"/>
        <v>0</v>
      </c>
      <c r="AO68" s="12">
        <f t="shared" si="10"/>
        <v>0</v>
      </c>
      <c r="AP68" s="12">
        <f t="shared" si="5"/>
        <v>0</v>
      </c>
      <c r="AQ68" s="12">
        <f t="shared" si="6"/>
        <v>0</v>
      </c>
      <c r="AR68" s="12">
        <f t="shared" si="11"/>
        <v>0</v>
      </c>
      <c r="AS68" s="10">
        <f>AM68*Стоимость!$B$4</f>
        <v>0</v>
      </c>
      <c r="AT68" s="10">
        <f>AN68*Стоимость!$C$4</f>
        <v>0</v>
      </c>
      <c r="AU68" s="20"/>
      <c r="AV68" s="10">
        <f>AP68*Стоимость!$B$4</f>
        <v>0</v>
      </c>
      <c r="AW68" s="10">
        <f>AQ68*Стоимость!$C$4</f>
        <v>0</v>
      </c>
      <c r="AX68" s="20"/>
    </row>
    <row r="69" spans="1:50" x14ac:dyDescent="0.3">
      <c r="A69" s="23"/>
      <c r="B69" s="22"/>
      <c r="C69" s="26"/>
      <c r="D69" s="26"/>
      <c r="E69" s="26"/>
      <c r="F69" s="27"/>
      <c r="G69" s="7" t="s">
        <v>16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12">
        <f t="shared" si="2"/>
        <v>0</v>
      </c>
      <c r="AN69" s="12">
        <f t="shared" si="3"/>
        <v>0</v>
      </c>
      <c r="AO69" s="12">
        <f t="shared" si="10"/>
        <v>0</v>
      </c>
      <c r="AP69" s="12">
        <f t="shared" si="5"/>
        <v>0</v>
      </c>
      <c r="AQ69" s="12">
        <f t="shared" si="6"/>
        <v>0</v>
      </c>
      <c r="AR69" s="12">
        <f t="shared" si="11"/>
        <v>0</v>
      </c>
      <c r="AS69" s="10">
        <f>AM69*Стоимость!$B$5</f>
        <v>0</v>
      </c>
      <c r="AT69" s="10">
        <f>AN69*Стоимость!$C$5</f>
        <v>0</v>
      </c>
      <c r="AU69" s="20"/>
      <c r="AV69" s="10">
        <f>AP69*Стоимость!$B$5</f>
        <v>0</v>
      </c>
      <c r="AW69" s="10">
        <f>AQ69*Стоимость!$C$5</f>
        <v>0</v>
      </c>
      <c r="AX69" s="20"/>
    </row>
    <row r="70" spans="1:50" x14ac:dyDescent="0.3">
      <c r="A70" s="23">
        <v>22</v>
      </c>
      <c r="B70" s="22" t="str">
        <f t="shared" ref="B70" si="69">CONCATENATE(C70,CHAR(10),D70,CHAR(10),E70)</f>
        <v>Особа
Ф
Ё</v>
      </c>
      <c r="C70" s="26" t="s">
        <v>30</v>
      </c>
      <c r="D70" s="26" t="s">
        <v>48</v>
      </c>
      <c r="E70" s="26" t="s">
        <v>36</v>
      </c>
      <c r="F70" s="27">
        <v>33</v>
      </c>
      <c r="G70" s="7" t="s">
        <v>14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12">
        <f t="shared" si="2"/>
        <v>0</v>
      </c>
      <c r="AN70" s="12">
        <f t="shared" si="3"/>
        <v>0</v>
      </c>
      <c r="AO70" s="12">
        <f t="shared" si="10"/>
        <v>0</v>
      </c>
      <c r="AP70" s="12">
        <f t="shared" si="5"/>
        <v>0</v>
      </c>
      <c r="AQ70" s="12">
        <f t="shared" si="6"/>
        <v>0</v>
      </c>
      <c r="AR70" s="12">
        <f t="shared" si="11"/>
        <v>0</v>
      </c>
      <c r="AS70" s="10">
        <f>AM70*Стоимость!$B$3</f>
        <v>0</v>
      </c>
      <c r="AT70" s="10">
        <f>AN70*Стоимость!$C$3</f>
        <v>0</v>
      </c>
      <c r="AU70" s="20">
        <f t="shared" ref="AU70" si="70">SUM(AS70:AT72)</f>
        <v>0</v>
      </c>
      <c r="AV70" s="10">
        <f>AP70*Стоимость!$B$3</f>
        <v>0</v>
      </c>
      <c r="AW70" s="10">
        <f>AQ70*Стоимость!$C$3</f>
        <v>0</v>
      </c>
      <c r="AX70" s="20">
        <f t="shared" ref="AX70" si="71">SUM(AV70:AW72)</f>
        <v>0</v>
      </c>
    </row>
    <row r="71" spans="1:50" x14ac:dyDescent="0.3">
      <c r="A71" s="23"/>
      <c r="B71" s="22"/>
      <c r="C71" s="26"/>
      <c r="D71" s="26"/>
      <c r="E71" s="26"/>
      <c r="F71" s="27"/>
      <c r="G71" s="7" t="s">
        <v>15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12">
        <f t="shared" si="2"/>
        <v>0</v>
      </c>
      <c r="AN71" s="12">
        <f t="shared" si="3"/>
        <v>0</v>
      </c>
      <c r="AO71" s="12">
        <f t="shared" si="10"/>
        <v>0</v>
      </c>
      <c r="AP71" s="12">
        <f t="shared" si="5"/>
        <v>0</v>
      </c>
      <c r="AQ71" s="12">
        <f t="shared" si="6"/>
        <v>0</v>
      </c>
      <c r="AR71" s="12">
        <f t="shared" si="11"/>
        <v>0</v>
      </c>
      <c r="AS71" s="10">
        <f>AM71*Стоимость!$B$4</f>
        <v>0</v>
      </c>
      <c r="AT71" s="10">
        <f>AN71*Стоимость!$C$4</f>
        <v>0</v>
      </c>
      <c r="AU71" s="20"/>
      <c r="AV71" s="10">
        <f>AP71*Стоимость!$B$4</f>
        <v>0</v>
      </c>
      <c r="AW71" s="10">
        <f>AQ71*Стоимость!$C$4</f>
        <v>0</v>
      </c>
      <c r="AX71" s="20"/>
    </row>
    <row r="72" spans="1:50" x14ac:dyDescent="0.3">
      <c r="A72" s="23"/>
      <c r="B72" s="22"/>
      <c r="C72" s="26"/>
      <c r="D72" s="26"/>
      <c r="E72" s="26"/>
      <c r="F72" s="27"/>
      <c r="G72" s="7" t="s">
        <v>16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12">
        <f t="shared" ref="AM72:AM90" si="72">SUM(COUNTIFS($H72:$AL72,"П",$H$4:$AL$4,"Пн.",$H$6:$AL$6,"Р"),COUNTIFS($H72:$AL72,"П",$H$4:$AL$4,"Вт.",$H$6:$AL$6,"Р"),COUNTIFS($H72:$AL72,"П",$H$4:$AL$4,"Ср.",$H$6:$AL$6,"Р"),COUNTIFS($H72:$AL72,"П",$H$4:$AL$4,"Чт.",$H$6:$AL$6,"Р"),COUNTIFS($H72:$AL72,"П",$H$4:$AL$4,"Пт.",$H$6:$AL$6,"Р"))</f>
        <v>0</v>
      </c>
      <c r="AN72" s="12">
        <f t="shared" ref="AN72:AN90" si="73">SUM(COUNTIFS($H72:$AL72,"П",$H$4:$AL$4,"Сб.",$H$6:$AL$6,"В"),COUNTIFS($H72:$AL72,"П",$H$4:$AL$4,"Вс.",$H$6:$AL$6,"В"))</f>
        <v>0</v>
      </c>
      <c r="AO72" s="12">
        <f t="shared" si="10"/>
        <v>0</v>
      </c>
      <c r="AP72" s="12">
        <f t="shared" ref="AP72:AP90" si="74">SUM(COUNTIFS($H72:$AL72,"К",$H$4:$AL$4,"Пн.",$H$6:$AL$6,"Р"),COUNTIFS($H72:$AL72,"К",$H$4:$AL$4,"Вт.",$H$6:$AL$6,"Р"),COUNTIFS($H72:$AL72,"К",$H$4:$AL$4,"Ср.",$H$6:$AL$6,"Р"),COUNTIFS($H72:$AL72,"К",$H$4:$AL$4,"Чт.",$H$6:$AL$6,"Р"),COUNTIFS($H72:$AL72,"К",$H$4:$AL$4,"Пт.",$H$6:$AL$6,"Р"))</f>
        <v>0</v>
      </c>
      <c r="AQ72" s="12">
        <f t="shared" ref="AQ72:AQ90" si="75">SUM(COUNTIFS($H72:$AL72,"К",$H$4:$AL$4,"Сб.",$H$6:$AL$6,"В"),COUNTIFS($H72:$AL72,"К",$H$4:$AL$4,"Вс.",$H$6:$AL$6,"В"))</f>
        <v>0</v>
      </c>
      <c r="AR72" s="12">
        <f t="shared" si="11"/>
        <v>0</v>
      </c>
      <c r="AS72" s="10">
        <f>AM72*Стоимость!$B$5</f>
        <v>0</v>
      </c>
      <c r="AT72" s="10">
        <f>AN72*Стоимость!$C$5</f>
        <v>0</v>
      </c>
      <c r="AU72" s="20"/>
      <c r="AV72" s="10">
        <f>AP72*Стоимость!$B$5</f>
        <v>0</v>
      </c>
      <c r="AW72" s="10">
        <f>AQ72*Стоимость!$C$5</f>
        <v>0</v>
      </c>
      <c r="AX72" s="20"/>
    </row>
    <row r="73" spans="1:50" x14ac:dyDescent="0.3">
      <c r="A73" s="23">
        <v>23</v>
      </c>
      <c r="B73" s="22" t="str">
        <f t="shared" ref="B73" si="76">CONCATENATE(C73,CHAR(10),D73,CHAR(10),E73)</f>
        <v>Особа
Х
Е</v>
      </c>
      <c r="C73" s="26" t="s">
        <v>30</v>
      </c>
      <c r="D73" s="26" t="s">
        <v>0</v>
      </c>
      <c r="E73" s="26" t="s">
        <v>35</v>
      </c>
      <c r="F73" s="27">
        <v>34</v>
      </c>
      <c r="G73" s="7" t="s">
        <v>14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12">
        <f t="shared" si="72"/>
        <v>0</v>
      </c>
      <c r="AN73" s="12">
        <f t="shared" si="73"/>
        <v>0</v>
      </c>
      <c r="AO73" s="12">
        <f t="shared" si="10"/>
        <v>0</v>
      </c>
      <c r="AP73" s="12">
        <f t="shared" si="74"/>
        <v>0</v>
      </c>
      <c r="AQ73" s="12">
        <f t="shared" si="75"/>
        <v>0</v>
      </c>
      <c r="AR73" s="12">
        <f t="shared" si="11"/>
        <v>0</v>
      </c>
      <c r="AS73" s="10">
        <f>AM73*Стоимость!$B$3</f>
        <v>0</v>
      </c>
      <c r="AT73" s="10">
        <f>AN73*Стоимость!$C$3</f>
        <v>0</v>
      </c>
      <c r="AU73" s="20">
        <f t="shared" ref="AU73" si="77">SUM(AS73:AT75)</f>
        <v>0</v>
      </c>
      <c r="AV73" s="10">
        <f>AP73*Стоимость!$B$3</f>
        <v>0</v>
      </c>
      <c r="AW73" s="10">
        <f>AQ73*Стоимость!$C$3</f>
        <v>0</v>
      </c>
      <c r="AX73" s="20">
        <f t="shared" ref="AX73" si="78">SUM(AV73:AW75)</f>
        <v>0</v>
      </c>
    </row>
    <row r="74" spans="1:50" x14ac:dyDescent="0.3">
      <c r="A74" s="23"/>
      <c r="B74" s="22"/>
      <c r="C74" s="26"/>
      <c r="D74" s="26"/>
      <c r="E74" s="26"/>
      <c r="F74" s="27"/>
      <c r="G74" s="7" t="s">
        <v>15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12">
        <f t="shared" si="72"/>
        <v>0</v>
      </c>
      <c r="AN74" s="12">
        <f t="shared" si="73"/>
        <v>0</v>
      </c>
      <c r="AO74" s="12">
        <f t="shared" si="10"/>
        <v>0</v>
      </c>
      <c r="AP74" s="12">
        <f t="shared" si="74"/>
        <v>0</v>
      </c>
      <c r="AQ74" s="12">
        <f t="shared" si="75"/>
        <v>0</v>
      </c>
      <c r="AR74" s="12">
        <f t="shared" si="11"/>
        <v>0</v>
      </c>
      <c r="AS74" s="10">
        <f>AM74*Стоимость!$B$4</f>
        <v>0</v>
      </c>
      <c r="AT74" s="10">
        <f>AN74*Стоимость!$C$4</f>
        <v>0</v>
      </c>
      <c r="AU74" s="20"/>
      <c r="AV74" s="10">
        <f>AP74*Стоимость!$B$4</f>
        <v>0</v>
      </c>
      <c r="AW74" s="10">
        <f>AQ74*Стоимость!$C$4</f>
        <v>0</v>
      </c>
      <c r="AX74" s="20"/>
    </row>
    <row r="75" spans="1:50" x14ac:dyDescent="0.3">
      <c r="A75" s="23"/>
      <c r="B75" s="22"/>
      <c r="C75" s="26"/>
      <c r="D75" s="26"/>
      <c r="E75" s="26"/>
      <c r="F75" s="27"/>
      <c r="G75" s="7" t="s">
        <v>16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12">
        <f t="shared" si="72"/>
        <v>0</v>
      </c>
      <c r="AN75" s="12">
        <f t="shared" si="73"/>
        <v>0</v>
      </c>
      <c r="AO75" s="12">
        <f t="shared" ref="AO75:AO90" si="79">SUM(AM75:AN75)</f>
        <v>0</v>
      </c>
      <c r="AP75" s="12">
        <f t="shared" si="74"/>
        <v>0</v>
      </c>
      <c r="AQ75" s="12">
        <f t="shared" si="75"/>
        <v>0</v>
      </c>
      <c r="AR75" s="12">
        <f t="shared" ref="AR75:AR90" si="80">SUM(AP75:AQ75)</f>
        <v>0</v>
      </c>
      <c r="AS75" s="10">
        <f>AM75*Стоимость!$B$5</f>
        <v>0</v>
      </c>
      <c r="AT75" s="10">
        <f>AN75*Стоимость!$C$5</f>
        <v>0</v>
      </c>
      <c r="AU75" s="20"/>
      <c r="AV75" s="10">
        <f>AP75*Стоимость!$B$5</f>
        <v>0</v>
      </c>
      <c r="AW75" s="10">
        <f>AQ75*Стоимость!$C$5</f>
        <v>0</v>
      </c>
      <c r="AX75" s="20"/>
    </row>
    <row r="76" spans="1:50" x14ac:dyDescent="0.3">
      <c r="A76" s="23">
        <v>24</v>
      </c>
      <c r="B76" s="22" t="str">
        <f t="shared" ref="B76" si="81">CONCATENATE(C76,CHAR(10),D76,CHAR(10),E76)</f>
        <v>Особа
Ц
Д</v>
      </c>
      <c r="C76" s="26" t="s">
        <v>30</v>
      </c>
      <c r="D76" s="26" t="s">
        <v>49</v>
      </c>
      <c r="E76" s="26" t="s">
        <v>34</v>
      </c>
      <c r="F76" s="27">
        <v>34</v>
      </c>
      <c r="G76" s="7" t="s">
        <v>14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12">
        <f t="shared" si="72"/>
        <v>0</v>
      </c>
      <c r="AN76" s="12">
        <f t="shared" si="73"/>
        <v>0</v>
      </c>
      <c r="AO76" s="12">
        <f t="shared" si="79"/>
        <v>0</v>
      </c>
      <c r="AP76" s="12">
        <f t="shared" si="74"/>
        <v>0</v>
      </c>
      <c r="AQ76" s="12">
        <f t="shared" si="75"/>
        <v>0</v>
      </c>
      <c r="AR76" s="12">
        <f t="shared" si="80"/>
        <v>0</v>
      </c>
      <c r="AS76" s="10">
        <f>AM76*Стоимость!$B$3</f>
        <v>0</v>
      </c>
      <c r="AT76" s="10">
        <f>AN76*Стоимость!$C$3</f>
        <v>0</v>
      </c>
      <c r="AU76" s="20">
        <f t="shared" ref="AU76" si="82">SUM(AS76:AT78)</f>
        <v>0</v>
      </c>
      <c r="AV76" s="10">
        <f>AP76*Стоимость!$B$3</f>
        <v>0</v>
      </c>
      <c r="AW76" s="10">
        <f>AQ76*Стоимость!$C$3</f>
        <v>0</v>
      </c>
      <c r="AX76" s="20">
        <f t="shared" ref="AX76" si="83">SUM(AV76:AW78)</f>
        <v>0</v>
      </c>
    </row>
    <row r="77" spans="1:50" x14ac:dyDescent="0.3">
      <c r="A77" s="23"/>
      <c r="B77" s="22"/>
      <c r="C77" s="26"/>
      <c r="D77" s="26"/>
      <c r="E77" s="26"/>
      <c r="F77" s="27"/>
      <c r="G77" s="7" t="s">
        <v>15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12">
        <f t="shared" si="72"/>
        <v>0</v>
      </c>
      <c r="AN77" s="12">
        <f t="shared" si="73"/>
        <v>0</v>
      </c>
      <c r="AO77" s="12">
        <f t="shared" si="79"/>
        <v>0</v>
      </c>
      <c r="AP77" s="12">
        <f t="shared" si="74"/>
        <v>0</v>
      </c>
      <c r="AQ77" s="12">
        <f t="shared" si="75"/>
        <v>0</v>
      </c>
      <c r="AR77" s="12">
        <f t="shared" si="80"/>
        <v>0</v>
      </c>
      <c r="AS77" s="10">
        <f>AM77*Стоимость!$B$4</f>
        <v>0</v>
      </c>
      <c r="AT77" s="10">
        <f>AN77*Стоимость!$C$4</f>
        <v>0</v>
      </c>
      <c r="AU77" s="20"/>
      <c r="AV77" s="10">
        <f>AP77*Стоимость!$B$4</f>
        <v>0</v>
      </c>
      <c r="AW77" s="10">
        <f>AQ77*Стоимость!$C$4</f>
        <v>0</v>
      </c>
      <c r="AX77" s="20"/>
    </row>
    <row r="78" spans="1:50" x14ac:dyDescent="0.3">
      <c r="A78" s="23"/>
      <c r="B78" s="22"/>
      <c r="C78" s="26"/>
      <c r="D78" s="26"/>
      <c r="E78" s="26"/>
      <c r="F78" s="27"/>
      <c r="G78" s="7" t="s">
        <v>16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12">
        <f t="shared" si="72"/>
        <v>0</v>
      </c>
      <c r="AN78" s="12">
        <f t="shared" si="73"/>
        <v>0</v>
      </c>
      <c r="AO78" s="12">
        <f t="shared" si="79"/>
        <v>0</v>
      </c>
      <c r="AP78" s="12">
        <f t="shared" si="74"/>
        <v>0</v>
      </c>
      <c r="AQ78" s="12">
        <f t="shared" si="75"/>
        <v>0</v>
      </c>
      <c r="AR78" s="12">
        <f t="shared" si="80"/>
        <v>0</v>
      </c>
      <c r="AS78" s="10">
        <f>AM78*Стоимость!$B$5</f>
        <v>0</v>
      </c>
      <c r="AT78" s="10">
        <f>AN78*Стоимость!$C$5</f>
        <v>0</v>
      </c>
      <c r="AU78" s="20"/>
      <c r="AV78" s="10">
        <f>AP78*Стоимость!$B$5</f>
        <v>0</v>
      </c>
      <c r="AW78" s="10">
        <f>AQ78*Стоимость!$C$5</f>
        <v>0</v>
      </c>
      <c r="AX78" s="20"/>
    </row>
    <row r="79" spans="1:50" x14ac:dyDescent="0.3">
      <c r="A79" s="23">
        <v>25</v>
      </c>
      <c r="B79" s="22" t="str">
        <f t="shared" ref="B79" si="84">CONCATENATE(C79,CHAR(10),D79,CHAR(10),E79)</f>
        <v>Особа
Ч
Г</v>
      </c>
      <c r="C79" s="26" t="s">
        <v>30</v>
      </c>
      <c r="D79" s="26" t="s">
        <v>50</v>
      </c>
      <c r="E79" s="26" t="s">
        <v>33</v>
      </c>
      <c r="F79" s="27">
        <v>34</v>
      </c>
      <c r="G79" s="7" t="s">
        <v>14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12">
        <f t="shared" si="72"/>
        <v>0</v>
      </c>
      <c r="AN79" s="12">
        <f t="shared" si="73"/>
        <v>0</v>
      </c>
      <c r="AO79" s="12">
        <f t="shared" si="79"/>
        <v>0</v>
      </c>
      <c r="AP79" s="12">
        <f t="shared" si="74"/>
        <v>0</v>
      </c>
      <c r="AQ79" s="12">
        <f t="shared" si="75"/>
        <v>0</v>
      </c>
      <c r="AR79" s="12">
        <f t="shared" si="80"/>
        <v>0</v>
      </c>
      <c r="AS79" s="10">
        <f>AM79*Стоимость!$B$3</f>
        <v>0</v>
      </c>
      <c r="AT79" s="10">
        <f>AN79*Стоимость!$C$3</f>
        <v>0</v>
      </c>
      <c r="AU79" s="20">
        <f t="shared" ref="AU79" si="85">SUM(AS79:AT81)</f>
        <v>0</v>
      </c>
      <c r="AV79" s="10">
        <f>AP79*Стоимость!$B$3</f>
        <v>0</v>
      </c>
      <c r="AW79" s="10">
        <f>AQ79*Стоимость!$C$3</f>
        <v>0</v>
      </c>
      <c r="AX79" s="20">
        <f t="shared" ref="AX79" si="86">SUM(AV79:AW81)</f>
        <v>0</v>
      </c>
    </row>
    <row r="80" spans="1:50" x14ac:dyDescent="0.3">
      <c r="A80" s="23"/>
      <c r="B80" s="22"/>
      <c r="C80" s="26"/>
      <c r="D80" s="26"/>
      <c r="E80" s="26"/>
      <c r="F80" s="27"/>
      <c r="G80" s="7" t="s">
        <v>15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12">
        <f t="shared" si="72"/>
        <v>0</v>
      </c>
      <c r="AN80" s="12">
        <f t="shared" si="73"/>
        <v>0</v>
      </c>
      <c r="AO80" s="12">
        <f t="shared" si="79"/>
        <v>0</v>
      </c>
      <c r="AP80" s="12">
        <f t="shared" si="74"/>
        <v>0</v>
      </c>
      <c r="AQ80" s="12">
        <f t="shared" si="75"/>
        <v>0</v>
      </c>
      <c r="AR80" s="12">
        <f t="shared" si="80"/>
        <v>0</v>
      </c>
      <c r="AS80" s="10">
        <f>AM80*Стоимость!$B$4</f>
        <v>0</v>
      </c>
      <c r="AT80" s="10">
        <f>AN80*Стоимость!$C$4</f>
        <v>0</v>
      </c>
      <c r="AU80" s="20"/>
      <c r="AV80" s="10">
        <f>AP80*Стоимость!$B$4</f>
        <v>0</v>
      </c>
      <c r="AW80" s="10">
        <f>AQ80*Стоимость!$C$4</f>
        <v>0</v>
      </c>
      <c r="AX80" s="20"/>
    </row>
    <row r="81" spans="1:50" x14ac:dyDescent="0.3">
      <c r="A81" s="23"/>
      <c r="B81" s="22"/>
      <c r="C81" s="26"/>
      <c r="D81" s="26"/>
      <c r="E81" s="26"/>
      <c r="F81" s="27"/>
      <c r="G81" s="7" t="s">
        <v>16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12">
        <f t="shared" si="72"/>
        <v>0</v>
      </c>
      <c r="AN81" s="12">
        <f t="shared" si="73"/>
        <v>0</v>
      </c>
      <c r="AO81" s="12">
        <f t="shared" si="79"/>
        <v>0</v>
      </c>
      <c r="AP81" s="12">
        <f t="shared" si="74"/>
        <v>0</v>
      </c>
      <c r="AQ81" s="12">
        <f t="shared" si="75"/>
        <v>0</v>
      </c>
      <c r="AR81" s="12">
        <f t="shared" si="80"/>
        <v>0</v>
      </c>
      <c r="AS81" s="10">
        <f>AM81*Стоимость!$B$5</f>
        <v>0</v>
      </c>
      <c r="AT81" s="10">
        <f>AN81*Стоимость!$C$5</f>
        <v>0</v>
      </c>
      <c r="AU81" s="20"/>
      <c r="AV81" s="10">
        <f>AP81*Стоимость!$B$5</f>
        <v>0</v>
      </c>
      <c r="AW81" s="10">
        <f>AQ81*Стоимость!$C$5</f>
        <v>0</v>
      </c>
      <c r="AX81" s="20"/>
    </row>
    <row r="82" spans="1:50" x14ac:dyDescent="0.3">
      <c r="A82" s="23">
        <v>26</v>
      </c>
      <c r="B82" s="22" t="str">
        <f t="shared" ref="B82" si="87">CONCATENATE(C82,CHAR(10),D82,CHAR(10),E82)</f>
        <v>Особа
Ш
В</v>
      </c>
      <c r="C82" s="26" t="s">
        <v>30</v>
      </c>
      <c r="D82" s="26" t="s">
        <v>51</v>
      </c>
      <c r="E82" s="26" t="s">
        <v>2</v>
      </c>
      <c r="F82" s="27">
        <v>34</v>
      </c>
      <c r="G82" s="7" t="s">
        <v>14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12">
        <f t="shared" si="72"/>
        <v>0</v>
      </c>
      <c r="AN82" s="12">
        <f t="shared" si="73"/>
        <v>0</v>
      </c>
      <c r="AO82" s="12">
        <f t="shared" si="79"/>
        <v>0</v>
      </c>
      <c r="AP82" s="12">
        <f t="shared" si="74"/>
        <v>0</v>
      </c>
      <c r="AQ82" s="12">
        <f t="shared" si="75"/>
        <v>0</v>
      </c>
      <c r="AR82" s="12">
        <f t="shared" si="80"/>
        <v>0</v>
      </c>
      <c r="AS82" s="10">
        <f>AM82*Стоимость!$B$3</f>
        <v>0</v>
      </c>
      <c r="AT82" s="10">
        <f>AN82*Стоимость!$C$3</f>
        <v>0</v>
      </c>
      <c r="AU82" s="20">
        <f t="shared" ref="AU82" si="88">SUM(AS82:AT84)</f>
        <v>0</v>
      </c>
      <c r="AV82" s="10">
        <f>AP82*Стоимость!$B$3</f>
        <v>0</v>
      </c>
      <c r="AW82" s="10">
        <f>AQ82*Стоимость!$C$3</f>
        <v>0</v>
      </c>
      <c r="AX82" s="20">
        <f t="shared" ref="AX82" si="89">SUM(AV82:AW84)</f>
        <v>0</v>
      </c>
    </row>
    <row r="83" spans="1:50" x14ac:dyDescent="0.3">
      <c r="A83" s="23"/>
      <c r="B83" s="22"/>
      <c r="C83" s="26"/>
      <c r="D83" s="26"/>
      <c r="E83" s="26"/>
      <c r="F83" s="27"/>
      <c r="G83" s="7" t="s">
        <v>15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12">
        <f t="shared" si="72"/>
        <v>0</v>
      </c>
      <c r="AN83" s="12">
        <f t="shared" si="73"/>
        <v>0</v>
      </c>
      <c r="AO83" s="12">
        <f t="shared" si="79"/>
        <v>0</v>
      </c>
      <c r="AP83" s="12">
        <f t="shared" si="74"/>
        <v>0</v>
      </c>
      <c r="AQ83" s="12">
        <f t="shared" si="75"/>
        <v>0</v>
      </c>
      <c r="AR83" s="12">
        <f t="shared" si="80"/>
        <v>0</v>
      </c>
      <c r="AS83" s="10">
        <f>AM83*Стоимость!$B$4</f>
        <v>0</v>
      </c>
      <c r="AT83" s="10">
        <f>AN83*Стоимость!$C$4</f>
        <v>0</v>
      </c>
      <c r="AU83" s="20"/>
      <c r="AV83" s="10">
        <f>AP83*Стоимость!$B$4</f>
        <v>0</v>
      </c>
      <c r="AW83" s="10">
        <f>AQ83*Стоимость!$C$4</f>
        <v>0</v>
      </c>
      <c r="AX83" s="20"/>
    </row>
    <row r="84" spans="1:50" x14ac:dyDescent="0.3">
      <c r="A84" s="23"/>
      <c r="B84" s="22"/>
      <c r="C84" s="26"/>
      <c r="D84" s="26"/>
      <c r="E84" s="26"/>
      <c r="F84" s="27"/>
      <c r="G84" s="7" t="s">
        <v>16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12">
        <f t="shared" si="72"/>
        <v>0</v>
      </c>
      <c r="AN84" s="12">
        <f t="shared" si="73"/>
        <v>0</v>
      </c>
      <c r="AO84" s="12">
        <f t="shared" si="79"/>
        <v>0</v>
      </c>
      <c r="AP84" s="12">
        <f t="shared" si="74"/>
        <v>0</v>
      </c>
      <c r="AQ84" s="12">
        <f t="shared" si="75"/>
        <v>0</v>
      </c>
      <c r="AR84" s="12">
        <f t="shared" si="80"/>
        <v>0</v>
      </c>
      <c r="AS84" s="10">
        <f>AM84*Стоимость!$B$5</f>
        <v>0</v>
      </c>
      <c r="AT84" s="10">
        <f>AN84*Стоимость!$C$5</f>
        <v>0</v>
      </c>
      <c r="AU84" s="20"/>
      <c r="AV84" s="10">
        <f>AP84*Стоимость!$B$5</f>
        <v>0</v>
      </c>
      <c r="AW84" s="10">
        <f>AQ84*Стоимость!$C$5</f>
        <v>0</v>
      </c>
      <c r="AX84" s="20"/>
    </row>
    <row r="85" spans="1:50" x14ac:dyDescent="0.3">
      <c r="A85" s="23">
        <v>27</v>
      </c>
      <c r="B85" s="22" t="str">
        <f t="shared" ref="B85" si="90">CONCATENATE(C85,CHAR(10),D85,CHAR(10),E85)</f>
        <v>Особа
Щ
Б</v>
      </c>
      <c r="C85" s="26" t="s">
        <v>30</v>
      </c>
      <c r="D85" s="26" t="s">
        <v>52</v>
      </c>
      <c r="E85" s="26" t="s">
        <v>32</v>
      </c>
      <c r="F85" s="27">
        <v>34</v>
      </c>
      <c r="G85" s="7" t="s">
        <v>14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12">
        <f t="shared" si="72"/>
        <v>0</v>
      </c>
      <c r="AN85" s="12">
        <f t="shared" si="73"/>
        <v>0</v>
      </c>
      <c r="AO85" s="12">
        <f t="shared" si="79"/>
        <v>0</v>
      </c>
      <c r="AP85" s="12">
        <f t="shared" si="74"/>
        <v>0</v>
      </c>
      <c r="AQ85" s="12">
        <f t="shared" si="75"/>
        <v>0</v>
      </c>
      <c r="AR85" s="12">
        <f t="shared" si="80"/>
        <v>0</v>
      </c>
      <c r="AS85" s="10">
        <f>AM85*Стоимость!$B$3</f>
        <v>0</v>
      </c>
      <c r="AT85" s="10">
        <f>AN85*Стоимость!$C$3</f>
        <v>0</v>
      </c>
      <c r="AU85" s="20">
        <f t="shared" ref="AU85" si="91">SUM(AS85:AT87)</f>
        <v>0</v>
      </c>
      <c r="AV85" s="10">
        <f>AP85*Стоимость!$B$3</f>
        <v>0</v>
      </c>
      <c r="AW85" s="10">
        <f>AQ85*Стоимость!$C$3</f>
        <v>0</v>
      </c>
      <c r="AX85" s="20">
        <f t="shared" ref="AX85" si="92">SUM(AV85:AW87)</f>
        <v>0</v>
      </c>
    </row>
    <row r="86" spans="1:50" x14ac:dyDescent="0.3">
      <c r="A86" s="23"/>
      <c r="B86" s="22"/>
      <c r="C86" s="26"/>
      <c r="D86" s="26"/>
      <c r="E86" s="26"/>
      <c r="F86" s="27"/>
      <c r="G86" s="7" t="s">
        <v>15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12">
        <f t="shared" si="72"/>
        <v>0</v>
      </c>
      <c r="AN86" s="12">
        <f t="shared" si="73"/>
        <v>0</v>
      </c>
      <c r="AO86" s="12">
        <f t="shared" si="79"/>
        <v>0</v>
      </c>
      <c r="AP86" s="12">
        <f t="shared" si="74"/>
        <v>0</v>
      </c>
      <c r="AQ86" s="12">
        <f t="shared" si="75"/>
        <v>0</v>
      </c>
      <c r="AR86" s="12">
        <f t="shared" si="80"/>
        <v>0</v>
      </c>
      <c r="AS86" s="10">
        <f>AM86*Стоимость!$B$4</f>
        <v>0</v>
      </c>
      <c r="AT86" s="10">
        <f>AN86*Стоимость!$C$4</f>
        <v>0</v>
      </c>
      <c r="AU86" s="20"/>
      <c r="AV86" s="10">
        <f>AP86*Стоимость!$B$4</f>
        <v>0</v>
      </c>
      <c r="AW86" s="10">
        <f>AQ86*Стоимость!$C$4</f>
        <v>0</v>
      </c>
      <c r="AX86" s="20"/>
    </row>
    <row r="87" spans="1:50" x14ac:dyDescent="0.3">
      <c r="A87" s="23"/>
      <c r="B87" s="22"/>
      <c r="C87" s="26"/>
      <c r="D87" s="26"/>
      <c r="E87" s="26"/>
      <c r="F87" s="27"/>
      <c r="G87" s="7" t="s">
        <v>16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12">
        <f t="shared" si="72"/>
        <v>0</v>
      </c>
      <c r="AN87" s="12">
        <f t="shared" si="73"/>
        <v>0</v>
      </c>
      <c r="AO87" s="12">
        <f t="shared" si="79"/>
        <v>0</v>
      </c>
      <c r="AP87" s="12">
        <f t="shared" si="74"/>
        <v>0</v>
      </c>
      <c r="AQ87" s="12">
        <f t="shared" si="75"/>
        <v>0</v>
      </c>
      <c r="AR87" s="12">
        <f t="shared" si="80"/>
        <v>0</v>
      </c>
      <c r="AS87" s="10">
        <f>AM87*Стоимость!$B$5</f>
        <v>0</v>
      </c>
      <c r="AT87" s="10">
        <f>AN87*Стоимость!$C$5</f>
        <v>0</v>
      </c>
      <c r="AU87" s="20"/>
      <c r="AV87" s="10">
        <f>AP87*Стоимость!$B$5</f>
        <v>0</v>
      </c>
      <c r="AW87" s="10">
        <f>AQ87*Стоимость!$C$5</f>
        <v>0</v>
      </c>
      <c r="AX87" s="20"/>
    </row>
    <row r="88" spans="1:50" x14ac:dyDescent="0.3">
      <c r="A88" s="23">
        <v>28</v>
      </c>
      <c r="B88" s="22" t="str">
        <f t="shared" ref="B88" si="93">CONCATENATE(C88,CHAR(10),D88,CHAR(10),E88)</f>
        <v>Особа
Ъ
А</v>
      </c>
      <c r="C88" s="26" t="s">
        <v>30</v>
      </c>
      <c r="D88" s="26" t="s">
        <v>53</v>
      </c>
      <c r="E88" s="26" t="s">
        <v>31</v>
      </c>
      <c r="F88" s="27">
        <v>34</v>
      </c>
      <c r="G88" s="7" t="s">
        <v>14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12">
        <f t="shared" si="72"/>
        <v>0</v>
      </c>
      <c r="AN88" s="12">
        <f t="shared" si="73"/>
        <v>0</v>
      </c>
      <c r="AO88" s="12">
        <f t="shared" si="79"/>
        <v>0</v>
      </c>
      <c r="AP88" s="12">
        <f t="shared" si="74"/>
        <v>0</v>
      </c>
      <c r="AQ88" s="12">
        <f t="shared" si="75"/>
        <v>0</v>
      </c>
      <c r="AR88" s="12">
        <f t="shared" si="80"/>
        <v>0</v>
      </c>
      <c r="AS88" s="10">
        <f>AM88*Стоимость!$B$3</f>
        <v>0</v>
      </c>
      <c r="AT88" s="10">
        <f>AN88*Стоимость!$C$3</f>
        <v>0</v>
      </c>
      <c r="AU88" s="20">
        <f t="shared" ref="AU88" si="94">SUM(AS88:AT90)</f>
        <v>0</v>
      </c>
      <c r="AV88" s="10">
        <f>AP88*Стоимость!$B$3</f>
        <v>0</v>
      </c>
      <c r="AW88" s="10">
        <f>AQ88*Стоимость!$C$3</f>
        <v>0</v>
      </c>
      <c r="AX88" s="20">
        <f t="shared" ref="AX88" si="95">SUM(AV88:AW90)</f>
        <v>0</v>
      </c>
    </row>
    <row r="89" spans="1:50" x14ac:dyDescent="0.3">
      <c r="A89" s="23"/>
      <c r="B89" s="22"/>
      <c r="C89" s="26"/>
      <c r="D89" s="26"/>
      <c r="E89" s="26"/>
      <c r="F89" s="27"/>
      <c r="G89" s="7" t="s">
        <v>15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12">
        <f t="shared" si="72"/>
        <v>0</v>
      </c>
      <c r="AN89" s="12">
        <f t="shared" si="73"/>
        <v>0</v>
      </c>
      <c r="AO89" s="12">
        <f t="shared" si="79"/>
        <v>0</v>
      </c>
      <c r="AP89" s="12">
        <f t="shared" si="74"/>
        <v>0</v>
      </c>
      <c r="AQ89" s="12">
        <f t="shared" si="75"/>
        <v>0</v>
      </c>
      <c r="AR89" s="12">
        <f t="shared" si="80"/>
        <v>0</v>
      </c>
      <c r="AS89" s="10">
        <f>AM89*Стоимость!$B$4</f>
        <v>0</v>
      </c>
      <c r="AT89" s="10">
        <f>AN89*Стоимость!$C$4</f>
        <v>0</v>
      </c>
      <c r="AU89" s="20"/>
      <c r="AV89" s="10">
        <f>AP89*Стоимость!$B$4</f>
        <v>0</v>
      </c>
      <c r="AW89" s="10">
        <f>AQ89*Стоимость!$C$4</f>
        <v>0</v>
      </c>
      <c r="AX89" s="20"/>
    </row>
    <row r="90" spans="1:50" x14ac:dyDescent="0.3">
      <c r="A90" s="23"/>
      <c r="B90" s="22"/>
      <c r="C90" s="26"/>
      <c r="D90" s="26"/>
      <c r="E90" s="26"/>
      <c r="F90" s="27"/>
      <c r="G90" s="7" t="s">
        <v>16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12">
        <f t="shared" si="72"/>
        <v>0</v>
      </c>
      <c r="AN90" s="12">
        <f t="shared" si="73"/>
        <v>0</v>
      </c>
      <c r="AO90" s="12">
        <f t="shared" si="79"/>
        <v>0</v>
      </c>
      <c r="AP90" s="12">
        <f t="shared" si="74"/>
        <v>0</v>
      </c>
      <c r="AQ90" s="12">
        <f t="shared" si="75"/>
        <v>0</v>
      </c>
      <c r="AR90" s="12">
        <f t="shared" si="80"/>
        <v>0</v>
      </c>
      <c r="AS90" s="10">
        <f>AM90*Стоимость!$B$5</f>
        <v>0</v>
      </c>
      <c r="AT90" s="10">
        <f>AN90*Стоимость!$C$5</f>
        <v>0</v>
      </c>
      <c r="AU90" s="20"/>
      <c r="AV90" s="10">
        <f>AP90*Стоимость!$B$5</f>
        <v>0</v>
      </c>
      <c r="AW90" s="10">
        <f>AQ90*Стоимость!$C$5</f>
        <v>0</v>
      </c>
      <c r="AX90" s="20"/>
    </row>
    <row r="91" spans="1:50" x14ac:dyDescent="0.3">
      <c r="A91" s="25"/>
    </row>
    <row r="92" spans="1:50" x14ac:dyDescent="0.3">
      <c r="A92" s="25"/>
    </row>
    <row r="93" spans="1:50" x14ac:dyDescent="0.3">
      <c r="A93" s="25"/>
    </row>
    <row r="94" spans="1:50" x14ac:dyDescent="0.3">
      <c r="A94" s="25"/>
    </row>
    <row r="95" spans="1:50" x14ac:dyDescent="0.3">
      <c r="A95" s="25"/>
    </row>
    <row r="96" spans="1:50" x14ac:dyDescent="0.3">
      <c r="A96" s="25"/>
    </row>
    <row r="97" spans="1:1" x14ac:dyDescent="0.3">
      <c r="A97" s="25"/>
    </row>
    <row r="98" spans="1:1" x14ac:dyDescent="0.3">
      <c r="A98" s="25"/>
    </row>
    <row r="99" spans="1:1" x14ac:dyDescent="0.3">
      <c r="A99" s="25"/>
    </row>
    <row r="100" spans="1:1" x14ac:dyDescent="0.3">
      <c r="A100" s="25"/>
    </row>
    <row r="101" spans="1:1" x14ac:dyDescent="0.3">
      <c r="A101" s="25"/>
    </row>
    <row r="102" spans="1:1" x14ac:dyDescent="0.3">
      <c r="A102" s="25"/>
    </row>
    <row r="103" spans="1:1" x14ac:dyDescent="0.3">
      <c r="A103" s="25"/>
    </row>
    <row r="104" spans="1:1" x14ac:dyDescent="0.3">
      <c r="A104" s="25"/>
    </row>
    <row r="105" spans="1:1" x14ac:dyDescent="0.3">
      <c r="A105" s="25"/>
    </row>
    <row r="106" spans="1:1" x14ac:dyDescent="0.3">
      <c r="A106" s="25"/>
    </row>
    <row r="107" spans="1:1" x14ac:dyDescent="0.3">
      <c r="A107" s="25"/>
    </row>
    <row r="108" spans="1:1" x14ac:dyDescent="0.3">
      <c r="A108" s="25"/>
    </row>
    <row r="109" spans="1:1" x14ac:dyDescent="0.3">
      <c r="A109" s="25"/>
    </row>
    <row r="110" spans="1:1" x14ac:dyDescent="0.3">
      <c r="A110" s="25"/>
    </row>
    <row r="111" spans="1:1" x14ac:dyDescent="0.3">
      <c r="A111" s="25"/>
    </row>
    <row r="112" spans="1:1" x14ac:dyDescent="0.3">
      <c r="A112" s="25"/>
    </row>
    <row r="113" spans="1:1" x14ac:dyDescent="0.3">
      <c r="A113" s="25"/>
    </row>
    <row r="114" spans="1:1" x14ac:dyDescent="0.3">
      <c r="A114" s="25"/>
    </row>
    <row r="115" spans="1:1" x14ac:dyDescent="0.3">
      <c r="A115" s="25"/>
    </row>
    <row r="116" spans="1:1" x14ac:dyDescent="0.3">
      <c r="A116" s="25"/>
    </row>
    <row r="117" spans="1:1" x14ac:dyDescent="0.3">
      <c r="A117" s="25"/>
    </row>
    <row r="118" spans="1:1" x14ac:dyDescent="0.3">
      <c r="A118" s="25"/>
    </row>
    <row r="119" spans="1:1" x14ac:dyDescent="0.3">
      <c r="A119" s="25"/>
    </row>
    <row r="120" spans="1:1" x14ac:dyDescent="0.3">
      <c r="A120" s="25"/>
    </row>
    <row r="121" spans="1:1" x14ac:dyDescent="0.3">
      <c r="A121" s="25"/>
    </row>
    <row r="122" spans="1:1" x14ac:dyDescent="0.3">
      <c r="A122" s="25"/>
    </row>
    <row r="123" spans="1:1" x14ac:dyDescent="0.3">
      <c r="A123" s="25"/>
    </row>
    <row r="124" spans="1:1" x14ac:dyDescent="0.3">
      <c r="A124" s="25"/>
    </row>
    <row r="125" spans="1:1" x14ac:dyDescent="0.3">
      <c r="A125" s="25"/>
    </row>
    <row r="126" spans="1:1" x14ac:dyDescent="0.3">
      <c r="A126" s="25"/>
    </row>
    <row r="127" spans="1:1" x14ac:dyDescent="0.3">
      <c r="A127" s="25"/>
    </row>
    <row r="128" spans="1:1" x14ac:dyDescent="0.3">
      <c r="A128" s="25"/>
    </row>
    <row r="129" spans="1:1" x14ac:dyDescent="0.3">
      <c r="A129" s="25"/>
    </row>
    <row r="130" spans="1:1" x14ac:dyDescent="0.3">
      <c r="A130" s="25"/>
    </row>
    <row r="131" spans="1:1" x14ac:dyDescent="0.3">
      <c r="A131" s="25"/>
    </row>
    <row r="132" spans="1:1" x14ac:dyDescent="0.3">
      <c r="A132" s="25"/>
    </row>
    <row r="133" spans="1:1" x14ac:dyDescent="0.3">
      <c r="A133" s="25"/>
    </row>
    <row r="134" spans="1:1" x14ac:dyDescent="0.3">
      <c r="A134" s="25"/>
    </row>
    <row r="135" spans="1:1" x14ac:dyDescent="0.3">
      <c r="A135" s="25"/>
    </row>
    <row r="136" spans="1:1" x14ac:dyDescent="0.3">
      <c r="A136" s="25"/>
    </row>
    <row r="137" spans="1:1" x14ac:dyDescent="0.3">
      <c r="A137" s="25"/>
    </row>
    <row r="138" spans="1:1" x14ac:dyDescent="0.3">
      <c r="A138" s="25"/>
    </row>
    <row r="139" spans="1:1" x14ac:dyDescent="0.3">
      <c r="A139" s="25"/>
    </row>
    <row r="140" spans="1:1" x14ac:dyDescent="0.3">
      <c r="A140" s="25"/>
    </row>
    <row r="141" spans="1:1" x14ac:dyDescent="0.3">
      <c r="A141" s="25"/>
    </row>
    <row r="142" spans="1:1" x14ac:dyDescent="0.3">
      <c r="A142" s="25"/>
    </row>
    <row r="143" spans="1:1" x14ac:dyDescent="0.3">
      <c r="A143" s="25"/>
    </row>
    <row r="144" spans="1:1" x14ac:dyDescent="0.3">
      <c r="A144" s="25"/>
    </row>
    <row r="145" spans="1:1" x14ac:dyDescent="0.3">
      <c r="A145" s="25"/>
    </row>
    <row r="146" spans="1:1" x14ac:dyDescent="0.3">
      <c r="A146" s="25"/>
    </row>
    <row r="147" spans="1:1" x14ac:dyDescent="0.3">
      <c r="A147" s="25"/>
    </row>
    <row r="148" spans="1:1" x14ac:dyDescent="0.3">
      <c r="A148" s="25"/>
    </row>
    <row r="149" spans="1:1" x14ac:dyDescent="0.3">
      <c r="A149" s="25"/>
    </row>
    <row r="150" spans="1:1" x14ac:dyDescent="0.3">
      <c r="A150" s="25"/>
    </row>
  </sheetData>
  <sortState ref="E7:E90">
    <sortCondition descending="1" ref="E7"/>
  </sortState>
  <mergeCells count="271">
    <mergeCell ref="A82:A84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1:A6"/>
    <mergeCell ref="B1:B6"/>
    <mergeCell ref="C1:C6"/>
    <mergeCell ref="D1:D6"/>
    <mergeCell ref="E1:E6"/>
    <mergeCell ref="F1:F6"/>
    <mergeCell ref="G1:G6"/>
    <mergeCell ref="B10:B12"/>
    <mergeCell ref="C10:C12"/>
    <mergeCell ref="D10:D12"/>
    <mergeCell ref="E10:E12"/>
    <mergeCell ref="F10:F12"/>
    <mergeCell ref="F7:F9"/>
    <mergeCell ref="E7:E9"/>
    <mergeCell ref="D7:D9"/>
    <mergeCell ref="C7:C9"/>
    <mergeCell ref="A7:A9"/>
    <mergeCell ref="B7:B9"/>
    <mergeCell ref="F16:F18"/>
    <mergeCell ref="B13:B15"/>
    <mergeCell ref="C13:C15"/>
    <mergeCell ref="D13:D15"/>
    <mergeCell ref="E13:E15"/>
    <mergeCell ref="F13:F15"/>
    <mergeCell ref="B22:B24"/>
    <mergeCell ref="C22:C24"/>
    <mergeCell ref="D22:D24"/>
    <mergeCell ref="E22:E24"/>
    <mergeCell ref="F22:F24"/>
    <mergeCell ref="B19:B21"/>
    <mergeCell ref="C19:C21"/>
    <mergeCell ref="D19:D21"/>
    <mergeCell ref="E19:E21"/>
    <mergeCell ref="F19:F21"/>
    <mergeCell ref="B16:B18"/>
    <mergeCell ref="C16:C18"/>
    <mergeCell ref="D16:D18"/>
    <mergeCell ref="E16:E18"/>
    <mergeCell ref="B28:B30"/>
    <mergeCell ref="C28:C30"/>
    <mergeCell ref="D28:D30"/>
    <mergeCell ref="E28:E30"/>
    <mergeCell ref="F28:F30"/>
    <mergeCell ref="B25:B27"/>
    <mergeCell ref="C25:C27"/>
    <mergeCell ref="D25:D27"/>
    <mergeCell ref="E25:E27"/>
    <mergeCell ref="F25:F27"/>
    <mergeCell ref="B34:B36"/>
    <mergeCell ref="C34:C36"/>
    <mergeCell ref="D34:D36"/>
    <mergeCell ref="E34:E36"/>
    <mergeCell ref="F34:F36"/>
    <mergeCell ref="B31:B33"/>
    <mergeCell ref="C31:C33"/>
    <mergeCell ref="D31:D33"/>
    <mergeCell ref="E31:E33"/>
    <mergeCell ref="F31:F33"/>
    <mergeCell ref="B40:B42"/>
    <mergeCell ref="C40:C42"/>
    <mergeCell ref="D40:D42"/>
    <mergeCell ref="E40:E42"/>
    <mergeCell ref="F40:F42"/>
    <mergeCell ref="B37:B39"/>
    <mergeCell ref="C37:C39"/>
    <mergeCell ref="D37:D39"/>
    <mergeCell ref="E37:E39"/>
    <mergeCell ref="F37:F39"/>
    <mergeCell ref="B46:B48"/>
    <mergeCell ref="C46:C48"/>
    <mergeCell ref="D46:D48"/>
    <mergeCell ref="E46:E48"/>
    <mergeCell ref="F46:F48"/>
    <mergeCell ref="B43:B45"/>
    <mergeCell ref="C43:C45"/>
    <mergeCell ref="D43:D45"/>
    <mergeCell ref="E43:E45"/>
    <mergeCell ref="F43:F45"/>
    <mergeCell ref="B52:B54"/>
    <mergeCell ref="C52:C54"/>
    <mergeCell ref="D52:D54"/>
    <mergeCell ref="E52:E54"/>
    <mergeCell ref="F52:F54"/>
    <mergeCell ref="B49:B51"/>
    <mergeCell ref="C49:C51"/>
    <mergeCell ref="D49:D51"/>
    <mergeCell ref="E49:E51"/>
    <mergeCell ref="F49:F51"/>
    <mergeCell ref="B58:B60"/>
    <mergeCell ref="C58:C60"/>
    <mergeCell ref="D58:D60"/>
    <mergeCell ref="E58:E60"/>
    <mergeCell ref="F58:F60"/>
    <mergeCell ref="B55:B57"/>
    <mergeCell ref="C55:C57"/>
    <mergeCell ref="D55:D57"/>
    <mergeCell ref="E55:E57"/>
    <mergeCell ref="F55:F57"/>
    <mergeCell ref="B64:B66"/>
    <mergeCell ref="C64:C66"/>
    <mergeCell ref="D64:D66"/>
    <mergeCell ref="E64:E66"/>
    <mergeCell ref="F64:F66"/>
    <mergeCell ref="B61:B63"/>
    <mergeCell ref="C61:C63"/>
    <mergeCell ref="D61:D63"/>
    <mergeCell ref="E61:E63"/>
    <mergeCell ref="F61:F63"/>
    <mergeCell ref="B70:B72"/>
    <mergeCell ref="C70:C72"/>
    <mergeCell ref="D70:D72"/>
    <mergeCell ref="E70:E72"/>
    <mergeCell ref="F70:F72"/>
    <mergeCell ref="B67:B69"/>
    <mergeCell ref="C67:C69"/>
    <mergeCell ref="D67:D69"/>
    <mergeCell ref="E67:E69"/>
    <mergeCell ref="F67:F69"/>
    <mergeCell ref="B76:B78"/>
    <mergeCell ref="C76:C78"/>
    <mergeCell ref="D76:D78"/>
    <mergeCell ref="E76:E78"/>
    <mergeCell ref="F76:F78"/>
    <mergeCell ref="B73:B75"/>
    <mergeCell ref="C73:C75"/>
    <mergeCell ref="D73:D75"/>
    <mergeCell ref="E73:E75"/>
    <mergeCell ref="F73:F75"/>
    <mergeCell ref="B82:B84"/>
    <mergeCell ref="C82:C84"/>
    <mergeCell ref="D82:D84"/>
    <mergeCell ref="E82:E84"/>
    <mergeCell ref="F82:F84"/>
    <mergeCell ref="B79:B81"/>
    <mergeCell ref="C79:C81"/>
    <mergeCell ref="D79:D81"/>
    <mergeCell ref="E79:E81"/>
    <mergeCell ref="F79:F81"/>
    <mergeCell ref="A94:A96"/>
    <mergeCell ref="A97:A99"/>
    <mergeCell ref="A88:A90"/>
    <mergeCell ref="B88:B90"/>
    <mergeCell ref="C88:C90"/>
    <mergeCell ref="D88:D90"/>
    <mergeCell ref="E88:E90"/>
    <mergeCell ref="F88:F90"/>
    <mergeCell ref="B85:B87"/>
    <mergeCell ref="C85:C87"/>
    <mergeCell ref="D85:D87"/>
    <mergeCell ref="E85:E87"/>
    <mergeCell ref="F85:F87"/>
    <mergeCell ref="A85:A87"/>
    <mergeCell ref="A145:A147"/>
    <mergeCell ref="A148:A150"/>
    <mergeCell ref="A10:A12"/>
    <mergeCell ref="A13:A15"/>
    <mergeCell ref="A16:A18"/>
    <mergeCell ref="A19:A21"/>
    <mergeCell ref="A22:A24"/>
    <mergeCell ref="A25:A27"/>
    <mergeCell ref="A130:A132"/>
    <mergeCell ref="A133:A135"/>
    <mergeCell ref="A136:A138"/>
    <mergeCell ref="A139:A141"/>
    <mergeCell ref="A142:A144"/>
    <mergeCell ref="A115:A117"/>
    <mergeCell ref="A118:A120"/>
    <mergeCell ref="A121:A123"/>
    <mergeCell ref="A124:A126"/>
    <mergeCell ref="A127:A129"/>
    <mergeCell ref="A100:A102"/>
    <mergeCell ref="A103:A105"/>
    <mergeCell ref="A106:A108"/>
    <mergeCell ref="A109:A111"/>
    <mergeCell ref="A112:A114"/>
    <mergeCell ref="A91:A93"/>
    <mergeCell ref="AU7:AU9"/>
    <mergeCell ref="AX7:AX9"/>
    <mergeCell ref="H2:AL2"/>
    <mergeCell ref="AM3:AN3"/>
    <mergeCell ref="AP3:AQ3"/>
    <mergeCell ref="AS3:AT3"/>
    <mergeCell ref="AV3:AW3"/>
    <mergeCell ref="AM4:AM6"/>
    <mergeCell ref="AN4:AN6"/>
    <mergeCell ref="AO3:AO6"/>
    <mergeCell ref="AP4:AP6"/>
    <mergeCell ref="AM1:AR2"/>
    <mergeCell ref="AS1:AX2"/>
    <mergeCell ref="H1:AL1"/>
    <mergeCell ref="AQ4:AQ6"/>
    <mergeCell ref="AR3:AR6"/>
    <mergeCell ref="AS4:AS6"/>
    <mergeCell ref="AT4:AT6"/>
    <mergeCell ref="AU3:AU6"/>
    <mergeCell ref="AV4:AV6"/>
    <mergeCell ref="AW4:AW6"/>
    <mergeCell ref="AX3:AX6"/>
    <mergeCell ref="AU10:AU12"/>
    <mergeCell ref="AX10:AX12"/>
    <mergeCell ref="AU13:AU15"/>
    <mergeCell ref="AX13:AX15"/>
    <mergeCell ref="AU16:AU18"/>
    <mergeCell ref="AX16:AX18"/>
    <mergeCell ref="AU19:AU21"/>
    <mergeCell ref="AX19:AX21"/>
    <mergeCell ref="AU22:AU24"/>
    <mergeCell ref="AX22:AX24"/>
    <mergeCell ref="AU25:AU27"/>
    <mergeCell ref="AX25:AX27"/>
    <mergeCell ref="AU28:AU30"/>
    <mergeCell ref="AX28:AX30"/>
    <mergeCell ref="AU31:AU33"/>
    <mergeCell ref="AX31:AX33"/>
    <mergeCell ref="AU34:AU36"/>
    <mergeCell ref="AX34:AX36"/>
    <mergeCell ref="AU37:AU39"/>
    <mergeCell ref="AX37:AX39"/>
    <mergeCell ref="AU40:AU42"/>
    <mergeCell ref="AX40:AX42"/>
    <mergeCell ref="AU43:AU45"/>
    <mergeCell ref="AX43:AX45"/>
    <mergeCell ref="AU46:AU48"/>
    <mergeCell ref="AX46:AX48"/>
    <mergeCell ref="AU49:AU51"/>
    <mergeCell ref="AX49:AX51"/>
    <mergeCell ref="AU52:AU54"/>
    <mergeCell ref="AX52:AX54"/>
    <mergeCell ref="AU55:AU57"/>
    <mergeCell ref="AX55:AX57"/>
    <mergeCell ref="AU58:AU60"/>
    <mergeCell ref="AX58:AX60"/>
    <mergeCell ref="AU61:AU63"/>
    <mergeCell ref="AX61:AX63"/>
    <mergeCell ref="AU64:AU66"/>
    <mergeCell ref="AX64:AX66"/>
    <mergeCell ref="AU67:AU69"/>
    <mergeCell ref="AX67:AX69"/>
    <mergeCell ref="AU85:AU87"/>
    <mergeCell ref="AX85:AX87"/>
    <mergeCell ref="AU88:AU90"/>
    <mergeCell ref="AX88:AX90"/>
    <mergeCell ref="AU70:AU72"/>
    <mergeCell ref="AX70:AX72"/>
    <mergeCell ref="AU73:AU75"/>
    <mergeCell ref="AX73:AX75"/>
    <mergeCell ref="AU76:AU78"/>
    <mergeCell ref="AX76:AX78"/>
    <mergeCell ref="AU79:AU81"/>
    <mergeCell ref="AX79:AX81"/>
    <mergeCell ref="AU82:AU84"/>
    <mergeCell ref="AX82:AX84"/>
  </mergeCells>
  <conditionalFormatting sqref="H3:AL90">
    <cfRule type="expression" dxfId="32" priority="1">
      <formula>H$3="Х"</formula>
    </cfRule>
    <cfRule type="expression" dxfId="31" priority="15">
      <formula>WEEKDAY(H$3,2)=7</formula>
    </cfRule>
    <cfRule type="expression" dxfId="30" priority="16">
      <formula>WEEKDAY(H$3,2)=6</formula>
    </cfRule>
  </conditionalFormatting>
  <dataValidations count="1">
    <dataValidation type="list" showInputMessage="1" showErrorMessage="1" sqref="H7:AL90" xr:uid="{00000000-0002-0000-0000-000000000000}">
      <formula1>"К,П"</formula1>
    </dataValidation>
  </dataValidations>
  <pageMargins left="0" right="0" top="0.78740157480314965" bottom="0.78740157480314965" header="0.31496062992125984" footer="0.31496062992125984"/>
  <pageSetup paperSize="9" scale="8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572556B-FBDD-4EBF-ABA1-23DB92616456}">
            <xm:f>COUNTIF(Изменения!$I$2:$I$8,H$3)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" id="{1DA66B08-D480-406F-BD59-68FA0F886201}">
            <xm:f>COUNTIF(Изменения!$G$2:$G$8,H$3)</xm:f>
            <x14:dxf>
              <fill>
                <patternFill patternType="solid">
                  <fgColor auto="1"/>
                  <bgColor theme="6" tint="0.39994506668294322"/>
                </patternFill>
              </fill>
            </x14:dxf>
          </x14:cfRule>
          <x14:cfRule type="expression" priority="8" id="{D243F2FC-BC84-411E-9E2A-5D600E7E7534}">
            <xm:f>COUNTIF(Изменения!$E$2:$E$8,H$3)</xm:f>
            <x14:dxf>
              <fill>
                <patternFill patternType="solid">
                  <fgColor auto="1"/>
                  <bgColor theme="7" tint="0.39994506668294322"/>
                </patternFill>
              </fill>
            </x14:dxf>
          </x14:cfRule>
          <x14:cfRule type="expression" priority="9" id="{1CB8445E-BE9C-48EA-B2F3-09BDFA687FBF}">
            <xm:f>COUNTIF(Изменения!$C$2:$C$8,H$3)</xm:f>
            <x14:dxf>
              <fill>
                <patternFill patternType="solid">
                  <fgColor auto="1"/>
                  <bgColor theme="8" tint="0.39994506668294322"/>
                </patternFill>
              </fill>
            </x14:dxf>
          </x14:cfRule>
          <x14:cfRule type="expression" priority="10" id="{3BB71703-90F3-47BB-908E-83601BAC4CCC}">
            <xm:f>COUNTIF(Изменения!$A$2:$A$8,H$3)</xm:f>
            <x14:dxf>
              <font>
                <color auto="1"/>
              </font>
              <fill>
                <patternFill patternType="solid">
                  <fgColor auto="1"/>
                  <bgColor theme="9" tint="0.39994506668294322"/>
                </patternFill>
              </fill>
            </x14:dxf>
          </x14:cfRule>
          <xm:sqref>H3:AL90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howOutlineSymbols="0"/>
  </sheetPr>
  <dimension ref="A1:C5"/>
  <sheetViews>
    <sheetView showOutlineSymbols="0" zoomScale="180" zoomScaleNormal="180" workbookViewId="0">
      <selection activeCell="B3" sqref="B3"/>
    </sheetView>
  </sheetViews>
  <sheetFormatPr defaultRowHeight="15" x14ac:dyDescent="0.3"/>
  <cols>
    <col min="1" max="1" width="11.85546875" style="4" bestFit="1" customWidth="1"/>
    <col min="2" max="16384" width="9.140625" style="4"/>
  </cols>
  <sheetData>
    <row r="1" spans="1:3" ht="18" x14ac:dyDescent="0.3">
      <c r="A1" s="32" t="s">
        <v>10</v>
      </c>
      <c r="B1" s="30" t="s">
        <v>17</v>
      </c>
      <c r="C1" s="31"/>
    </row>
    <row r="2" spans="1:3" ht="18" x14ac:dyDescent="0.3">
      <c r="A2" s="33"/>
      <c r="B2" s="16" t="s">
        <v>27</v>
      </c>
      <c r="C2" s="16" t="s">
        <v>18</v>
      </c>
    </row>
    <row r="3" spans="1:3" ht="18" x14ac:dyDescent="0.3">
      <c r="A3" s="15" t="s">
        <v>14</v>
      </c>
      <c r="B3" s="11">
        <v>10</v>
      </c>
      <c r="C3" s="11">
        <v>15</v>
      </c>
    </row>
    <row r="4" spans="1:3" ht="18" x14ac:dyDescent="0.3">
      <c r="A4" s="15" t="s">
        <v>15</v>
      </c>
      <c r="B4" s="11">
        <v>20</v>
      </c>
      <c r="C4" s="11">
        <v>25</v>
      </c>
    </row>
    <row r="5" spans="1:3" ht="18" x14ac:dyDescent="0.3">
      <c r="A5" s="15" t="s">
        <v>16</v>
      </c>
      <c r="B5" s="11">
        <v>30</v>
      </c>
      <c r="C5" s="11">
        <v>35</v>
      </c>
    </row>
  </sheetData>
  <mergeCells count="2">
    <mergeCell ref="B1:C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outlinePr showOutlineSymbols="0"/>
  </sheetPr>
  <dimension ref="A1:I12"/>
  <sheetViews>
    <sheetView showOutlineSymbols="0" workbookViewId="0">
      <selection activeCell="A6" sqref="A6"/>
    </sheetView>
  </sheetViews>
  <sheetFormatPr defaultRowHeight="15" x14ac:dyDescent="0.3"/>
  <cols>
    <col min="1" max="1" width="33.5703125" bestFit="1" customWidth="1"/>
    <col min="2" max="2" width="4.7109375" customWidth="1"/>
    <col min="3" max="3" width="30.42578125" customWidth="1"/>
    <col min="4" max="4" width="4.7109375" customWidth="1"/>
    <col min="5" max="5" width="32.85546875" bestFit="1" customWidth="1"/>
    <col min="6" max="6" width="4.7109375" customWidth="1"/>
    <col min="7" max="7" width="30.28515625" bestFit="1" customWidth="1"/>
    <col min="8" max="8" width="4.7109375" customWidth="1"/>
    <col min="9" max="9" width="30" bestFit="1" customWidth="1"/>
  </cols>
  <sheetData>
    <row r="1" spans="1:9" s="19" customFormat="1" ht="33" x14ac:dyDescent="0.3">
      <c r="A1" s="18" t="s">
        <v>21</v>
      </c>
      <c r="C1" s="17" t="s">
        <v>22</v>
      </c>
      <c r="E1" s="17" t="s">
        <v>23</v>
      </c>
      <c r="G1" s="18" t="s">
        <v>20</v>
      </c>
      <c r="I1" s="18" t="s">
        <v>19</v>
      </c>
    </row>
    <row r="2" spans="1:9" x14ac:dyDescent="0.3">
      <c r="A2" s="34">
        <v>44562</v>
      </c>
      <c r="C2" s="34">
        <v>44564</v>
      </c>
      <c r="E2" s="34">
        <v>44676</v>
      </c>
      <c r="G2" s="34">
        <v>44568</v>
      </c>
      <c r="I2" s="34">
        <v>44632</v>
      </c>
    </row>
    <row r="3" spans="1:9" x14ac:dyDescent="0.3">
      <c r="A3" s="34">
        <v>44628</v>
      </c>
      <c r="C3" s="34"/>
      <c r="E3" s="34">
        <v>44683</v>
      </c>
      <c r="G3" s="34">
        <v>44920</v>
      </c>
      <c r="I3" s="34">
        <v>44744</v>
      </c>
    </row>
    <row r="4" spans="1:9" x14ac:dyDescent="0.3">
      <c r="A4" s="34">
        <v>44682</v>
      </c>
      <c r="C4" s="34"/>
      <c r="E4" s="34">
        <v>44725</v>
      </c>
      <c r="G4" s="34">
        <v>44675</v>
      </c>
      <c r="I4" s="34"/>
    </row>
    <row r="5" spans="1:9" x14ac:dyDescent="0.3">
      <c r="A5" s="34">
        <v>44690</v>
      </c>
      <c r="C5" s="34"/>
      <c r="E5" s="34">
        <v>44921</v>
      </c>
      <c r="G5" s="34">
        <v>44724</v>
      </c>
      <c r="I5" s="34"/>
    </row>
    <row r="6" spans="1:9" x14ac:dyDescent="0.3">
      <c r="A6" s="34"/>
      <c r="C6" s="34"/>
      <c r="E6" s="34"/>
      <c r="G6" s="34"/>
      <c r="I6" s="34"/>
    </row>
    <row r="7" spans="1:9" x14ac:dyDescent="0.3">
      <c r="A7" s="34"/>
      <c r="C7" s="34"/>
      <c r="E7" s="34"/>
      <c r="G7" s="34"/>
      <c r="I7" s="34"/>
    </row>
    <row r="8" spans="1:9" x14ac:dyDescent="0.3">
      <c r="A8" s="34"/>
      <c r="C8" s="34"/>
      <c r="E8" s="34"/>
      <c r="G8" s="34"/>
      <c r="I8" s="34"/>
    </row>
    <row r="9" spans="1:9" x14ac:dyDescent="0.3">
      <c r="A9" s="6">
        <f>SUBTOTAL(103,PubHolid[Государственные праздники])</f>
        <v>4</v>
      </c>
      <c r="C9" s="6">
        <f>SUBTOTAL(103,PostWeekSat[Перенесенные выходные (субботы)])</f>
        <v>1</v>
      </c>
      <c r="E9" s="6">
        <f>SUBTOTAL(103,PostWeekSun[Перенесенные выходные (недели)])</f>
        <v>4</v>
      </c>
      <c r="G9" s="6">
        <f>SUBTOTAL(103,ReligHolid[Религиозные праздники])</f>
        <v>4</v>
      </c>
      <c r="I9" s="6">
        <f>SUBTOTAL(103,PostWorkDays[Перенесенные рабочие дни])</f>
        <v>2</v>
      </c>
    </row>
    <row r="10" spans="1:9" ht="16.5" x14ac:dyDescent="0.3">
      <c r="A10" s="3"/>
      <c r="C10" s="5"/>
      <c r="E10" s="5"/>
    </row>
    <row r="11" spans="1:9" ht="16.5" x14ac:dyDescent="0.3">
      <c r="A11" s="3"/>
      <c r="C11" s="5"/>
      <c r="E11" s="5"/>
    </row>
    <row r="12" spans="1:9" ht="16.5" x14ac:dyDescent="0.3">
      <c r="A12" s="3"/>
    </row>
  </sheetData>
  <pageMargins left="0.7" right="0.7" top="0.75" bottom="0.75" header="0.3" footer="0.3"/>
  <pageSetup paperSize="9" orientation="portrait" verticalDpi="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Стоимость</vt:lpstr>
      <vt:lpstr>Изменения</vt:lpstr>
      <vt:lpstr>Лист1!Заголовки_для_печати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Shakal</dc:creator>
  <cp:lastModifiedBy>User</cp:lastModifiedBy>
  <cp:lastPrinted>2022-02-22T21:45:53Z</cp:lastPrinted>
  <dcterms:created xsi:type="dcterms:W3CDTF">2022-01-30T13:25:18Z</dcterms:created>
  <dcterms:modified xsi:type="dcterms:W3CDTF">2022-02-23T09:27:31Z</dcterms:modified>
</cp:coreProperties>
</file>