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Табель" sheetId="2" r:id="rId1"/>
    <sheet name=" Доп.услуги" sheetId="3" r:id="rId2"/>
    <sheet name="Лист1" sheetId="1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9" i="2" l="1"/>
  <c r="AY10" i="2"/>
  <c r="C49" i="3"/>
  <c r="C48" i="3"/>
  <c r="C47" i="3"/>
  <c r="C46" i="3"/>
  <c r="C45" i="3"/>
  <c r="C44" i="3"/>
  <c r="C43" i="3"/>
  <c r="C42" i="3"/>
  <c r="C41" i="3"/>
  <c r="C40" i="3"/>
  <c r="Z33" i="3"/>
  <c r="W33" i="3"/>
  <c r="T33" i="3"/>
  <c r="Q33" i="3"/>
  <c r="N33" i="3"/>
  <c r="K33" i="3"/>
  <c r="H33" i="3"/>
  <c r="E33" i="3"/>
  <c r="AA33" i="3" s="1"/>
  <c r="Z32" i="3"/>
  <c r="W32" i="3"/>
  <c r="T32" i="3"/>
  <c r="Q32" i="3"/>
  <c r="N32" i="3"/>
  <c r="K32" i="3"/>
  <c r="H32" i="3"/>
  <c r="E32" i="3"/>
  <c r="AA32" i="3" s="1"/>
  <c r="Z31" i="3"/>
  <c r="W31" i="3"/>
  <c r="T31" i="3"/>
  <c r="Q31" i="3"/>
  <c r="N31" i="3"/>
  <c r="K31" i="3"/>
  <c r="H31" i="3"/>
  <c r="E31" i="3"/>
  <c r="AA31" i="3" s="1"/>
  <c r="Z30" i="3"/>
  <c r="W30" i="3"/>
  <c r="T30" i="3"/>
  <c r="Q30" i="3"/>
  <c r="N30" i="3"/>
  <c r="K30" i="3"/>
  <c r="H30" i="3"/>
  <c r="E30" i="3"/>
  <c r="AA30" i="3" s="1"/>
  <c r="Z29" i="3"/>
  <c r="W29" i="3"/>
  <c r="T29" i="3"/>
  <c r="Q29" i="3"/>
  <c r="N29" i="3"/>
  <c r="K29" i="3"/>
  <c r="H29" i="3"/>
  <c r="E29" i="3"/>
  <c r="AA29" i="3" s="1"/>
  <c r="Z28" i="3"/>
  <c r="W28" i="3"/>
  <c r="T28" i="3"/>
  <c r="Q28" i="3"/>
  <c r="N28" i="3"/>
  <c r="K28" i="3"/>
  <c r="H28" i="3"/>
  <c r="E28" i="3"/>
  <c r="AA28" i="3" s="1"/>
  <c r="C39" i="3" s="1"/>
  <c r="AY7" i="2" s="1"/>
  <c r="Z27" i="3"/>
  <c r="W27" i="3"/>
  <c r="T27" i="3"/>
  <c r="Q27" i="3"/>
  <c r="N27" i="3"/>
  <c r="K27" i="3"/>
  <c r="H27" i="3"/>
  <c r="E27" i="3"/>
  <c r="AA27" i="3" s="1"/>
  <c r="Z26" i="3"/>
  <c r="W26" i="3"/>
  <c r="T26" i="3"/>
  <c r="Q26" i="3"/>
  <c r="N26" i="3"/>
  <c r="K26" i="3"/>
  <c r="H26" i="3"/>
  <c r="E26" i="3"/>
  <c r="AA26" i="3" s="1"/>
  <c r="Z25" i="3"/>
  <c r="W25" i="3"/>
  <c r="T25" i="3"/>
  <c r="Q25" i="3"/>
  <c r="N25" i="3"/>
  <c r="K25" i="3"/>
  <c r="H25" i="3"/>
  <c r="E25" i="3"/>
  <c r="AA25" i="3" s="1"/>
  <c r="Z24" i="3"/>
  <c r="W24" i="3"/>
  <c r="T24" i="3"/>
  <c r="Q24" i="3"/>
  <c r="N24" i="3"/>
  <c r="K24" i="3"/>
  <c r="H24" i="3"/>
  <c r="E24" i="3"/>
  <c r="AA24" i="3" s="1"/>
  <c r="Z23" i="3"/>
  <c r="W23" i="3"/>
  <c r="T23" i="3"/>
  <c r="Q23" i="3"/>
  <c r="N23" i="3"/>
  <c r="K23" i="3"/>
  <c r="H23" i="3"/>
  <c r="E23" i="3"/>
  <c r="AA23" i="3" s="1"/>
  <c r="Z22" i="3"/>
  <c r="W22" i="3"/>
  <c r="T22" i="3"/>
  <c r="Q22" i="3"/>
  <c r="N22" i="3"/>
  <c r="K22" i="3"/>
  <c r="H22" i="3"/>
  <c r="E22" i="3"/>
  <c r="AA22" i="3" s="1"/>
  <c r="Z21" i="3"/>
  <c r="W21" i="3"/>
  <c r="T21" i="3"/>
  <c r="Q21" i="3"/>
  <c r="N21" i="3"/>
  <c r="K21" i="3"/>
  <c r="H21" i="3"/>
  <c r="E21" i="3"/>
  <c r="AA21" i="3" s="1"/>
  <c r="Z20" i="3"/>
  <c r="W20" i="3"/>
  <c r="T20" i="3"/>
  <c r="Q20" i="3"/>
  <c r="N20" i="3"/>
  <c r="K20" i="3"/>
  <c r="H20" i="3"/>
  <c r="E20" i="3"/>
  <c r="AA20" i="3" s="1"/>
  <c r="Z19" i="3"/>
  <c r="W19" i="3"/>
  <c r="T19" i="3"/>
  <c r="Q19" i="3"/>
  <c r="N19" i="3"/>
  <c r="K19" i="3"/>
  <c r="H19" i="3"/>
  <c r="E19" i="3"/>
  <c r="AA19" i="3" s="1"/>
  <c r="Z18" i="3"/>
  <c r="W18" i="3"/>
  <c r="T18" i="3"/>
  <c r="Q18" i="3"/>
  <c r="N18" i="3"/>
  <c r="K18" i="3"/>
  <c r="H18" i="3"/>
  <c r="E18" i="3"/>
  <c r="AA18" i="3" s="1"/>
  <c r="Z17" i="3"/>
  <c r="W17" i="3"/>
  <c r="T17" i="3"/>
  <c r="Q17" i="3"/>
  <c r="N17" i="3"/>
  <c r="K17" i="3"/>
  <c r="H17" i="3"/>
  <c r="E17" i="3"/>
  <c r="AA17" i="3" s="1"/>
  <c r="Z16" i="3"/>
  <c r="W16" i="3"/>
  <c r="T16" i="3"/>
  <c r="Q16" i="3"/>
  <c r="N16" i="3"/>
  <c r="K16" i="3"/>
  <c r="H16" i="3"/>
  <c r="E16" i="3"/>
  <c r="AA16" i="3" s="1"/>
  <c r="Z15" i="3"/>
  <c r="W15" i="3"/>
  <c r="T15" i="3"/>
  <c r="Q15" i="3"/>
  <c r="N15" i="3"/>
  <c r="K15" i="3"/>
  <c r="H15" i="3"/>
  <c r="E15" i="3"/>
  <c r="AA15" i="3" s="1"/>
  <c r="Z14" i="3"/>
  <c r="W14" i="3"/>
  <c r="T14" i="3"/>
  <c r="Q14" i="3"/>
  <c r="N14" i="3"/>
  <c r="K14" i="3"/>
  <c r="H14" i="3"/>
  <c r="E14" i="3"/>
  <c r="AA14" i="3" s="1"/>
  <c r="Z13" i="3"/>
  <c r="W13" i="3"/>
  <c r="T13" i="3"/>
  <c r="Q13" i="3"/>
  <c r="N13" i="3"/>
  <c r="K13" i="3"/>
  <c r="H13" i="3"/>
  <c r="E13" i="3"/>
  <c r="AA13" i="3" s="1"/>
  <c r="Z12" i="3"/>
  <c r="W12" i="3"/>
  <c r="T12" i="3"/>
  <c r="Q12" i="3"/>
  <c r="N12" i="3"/>
  <c r="K12" i="3"/>
  <c r="H12" i="3"/>
  <c r="E12" i="3"/>
  <c r="AA12" i="3" s="1"/>
  <c r="Z11" i="3"/>
  <c r="W11" i="3"/>
  <c r="T11" i="3"/>
  <c r="Q11" i="3"/>
  <c r="N11" i="3"/>
  <c r="K11" i="3"/>
  <c r="H11" i="3"/>
  <c r="E11" i="3"/>
  <c r="AA11" i="3" s="1"/>
  <c r="Z10" i="3"/>
  <c r="W10" i="3"/>
  <c r="T10" i="3"/>
  <c r="Q10" i="3"/>
  <c r="N10" i="3"/>
  <c r="K10" i="3"/>
  <c r="H10" i="3"/>
  <c r="E10" i="3"/>
  <c r="AA10" i="3" s="1"/>
  <c r="Z9" i="3"/>
  <c r="W9" i="3"/>
  <c r="T9" i="3"/>
  <c r="Q9" i="3"/>
  <c r="N9" i="3"/>
  <c r="K9" i="3"/>
  <c r="H9" i="3"/>
  <c r="E9" i="3"/>
  <c r="AA9" i="3" s="1"/>
  <c r="Z8" i="3"/>
  <c r="W8" i="3"/>
  <c r="T8" i="3"/>
  <c r="Q8" i="3"/>
  <c r="N8" i="3"/>
  <c r="K8" i="3"/>
  <c r="H8" i="3"/>
  <c r="E8" i="3"/>
  <c r="AA8" i="3" s="1"/>
  <c r="Z7" i="3"/>
  <c r="W7" i="3"/>
  <c r="T7" i="3"/>
  <c r="Q7" i="3"/>
  <c r="N7" i="3"/>
  <c r="K7" i="3"/>
  <c r="H7" i="3"/>
  <c r="E7" i="3"/>
  <c r="AA7" i="3" s="1"/>
  <c r="Z6" i="3"/>
  <c r="W6" i="3"/>
  <c r="T6" i="3"/>
  <c r="Q6" i="3"/>
  <c r="Q34" i="3" s="1"/>
  <c r="N6" i="3"/>
  <c r="K6" i="3"/>
  <c r="H6" i="3"/>
  <c r="E6" i="3"/>
  <c r="AA6" i="3" s="1"/>
  <c r="Z5" i="3"/>
  <c r="W5" i="3"/>
  <c r="T5" i="3"/>
  <c r="Q5" i="3"/>
  <c r="N5" i="3"/>
  <c r="K5" i="3"/>
  <c r="H5" i="3"/>
  <c r="E5" i="3"/>
  <c r="AA5" i="3" s="1"/>
  <c r="Z4" i="3"/>
  <c r="Z34" i="3" s="1"/>
  <c r="W4" i="3"/>
  <c r="W34" i="3" s="1"/>
  <c r="T4" i="3"/>
  <c r="T34" i="3" s="1"/>
  <c r="Q4" i="3"/>
  <c r="N4" i="3"/>
  <c r="N34" i="3" s="1"/>
  <c r="K4" i="3"/>
  <c r="K34" i="3" s="1"/>
  <c r="H4" i="3"/>
  <c r="H34" i="3" s="1"/>
  <c r="E4" i="3"/>
  <c r="AA4" i="3" s="1"/>
  <c r="D1" i="3"/>
  <c r="B1" i="3"/>
  <c r="AC52" i="2"/>
  <c r="U52" i="2"/>
  <c r="AJ50" i="2"/>
  <c r="AJ52" i="2" s="1"/>
  <c r="AI50" i="2"/>
  <c r="AI52" i="2" s="1"/>
  <c r="AH50" i="2"/>
  <c r="AH52" i="2" s="1"/>
  <c r="AG50" i="2"/>
  <c r="AG52" i="2" s="1"/>
  <c r="AF50" i="2"/>
  <c r="AF52" i="2" s="1"/>
  <c r="AE50" i="2"/>
  <c r="AE52" i="2" s="1"/>
  <c r="AD50" i="2"/>
  <c r="AD52" i="2" s="1"/>
  <c r="AC50" i="2"/>
  <c r="AB50" i="2"/>
  <c r="AB52" i="2" s="1"/>
  <c r="AA50" i="2"/>
  <c r="AA52" i="2" s="1"/>
  <c r="Z50" i="2"/>
  <c r="Z52" i="2" s="1"/>
  <c r="Y50" i="2"/>
  <c r="Y52" i="2" s="1"/>
  <c r="X50" i="2"/>
  <c r="X52" i="2" s="1"/>
  <c r="W50" i="2"/>
  <c r="W52" i="2" s="1"/>
  <c r="V50" i="2"/>
  <c r="V52" i="2" s="1"/>
  <c r="U50" i="2"/>
  <c r="T50" i="2"/>
  <c r="T52" i="2" s="1"/>
  <c r="S50" i="2"/>
  <c r="S52" i="2" s="1"/>
  <c r="R50" i="2"/>
  <c r="R52" i="2" s="1"/>
  <c r="Q50" i="2"/>
  <c r="Q52" i="2" s="1"/>
  <c r="P50" i="2"/>
  <c r="P52" i="2" s="1"/>
  <c r="O50" i="2"/>
  <c r="O52" i="2" s="1"/>
  <c r="N50" i="2"/>
  <c r="N52" i="2" s="1"/>
  <c r="M50" i="2"/>
  <c r="M52" i="2" s="1"/>
  <c r="L50" i="2"/>
  <c r="L52" i="2" s="1"/>
  <c r="K50" i="2"/>
  <c r="K52" i="2" s="1"/>
  <c r="J50" i="2"/>
  <c r="J52" i="2" s="1"/>
  <c r="I50" i="2"/>
  <c r="I52" i="2" s="1"/>
  <c r="H50" i="2"/>
  <c r="H52" i="2" s="1"/>
  <c r="G50" i="2"/>
  <c r="G52" i="2" s="1"/>
  <c r="F50" i="2"/>
  <c r="F52" i="2" s="1"/>
  <c r="AM49" i="2"/>
  <c r="AS49" i="2" s="1"/>
  <c r="AT49" i="2" s="1"/>
  <c r="AV49" i="2" s="1"/>
  <c r="AL49" i="2"/>
  <c r="AK49" i="2"/>
  <c r="E49" i="2"/>
  <c r="D49" i="2"/>
  <c r="AM48" i="2"/>
  <c r="AS48" i="2" s="1"/>
  <c r="AT48" i="2" s="1"/>
  <c r="AV48" i="2" s="1"/>
  <c r="AL48" i="2"/>
  <c r="AK48" i="2"/>
  <c r="AN48" i="2" s="1"/>
  <c r="E48" i="2"/>
  <c r="D48" i="2"/>
  <c r="AM47" i="2"/>
  <c r="AL47" i="2"/>
  <c r="AK47" i="2"/>
  <c r="E47" i="2"/>
  <c r="D47" i="2"/>
  <c r="AM46" i="2"/>
  <c r="AS46" i="2" s="1"/>
  <c r="AT46" i="2" s="1"/>
  <c r="AV46" i="2" s="1"/>
  <c r="AL46" i="2"/>
  <c r="AK46" i="2"/>
  <c r="AN46" i="2" s="1"/>
  <c r="E46" i="2"/>
  <c r="D46" i="2"/>
  <c r="AM45" i="2"/>
  <c r="AS45" i="2" s="1"/>
  <c r="AT45" i="2" s="1"/>
  <c r="AV45" i="2" s="1"/>
  <c r="AK45" i="2"/>
  <c r="E45" i="2"/>
  <c r="D45" i="2"/>
  <c r="AN44" i="2"/>
  <c r="AM44" i="2"/>
  <c r="AS44" i="2" s="1"/>
  <c r="AT44" i="2" s="1"/>
  <c r="AV44" i="2" s="1"/>
  <c r="AK44" i="2"/>
  <c r="E44" i="2"/>
  <c r="D44" i="2"/>
  <c r="AM43" i="2"/>
  <c r="AS43" i="2" s="1"/>
  <c r="AT43" i="2" s="1"/>
  <c r="AV43" i="2" s="1"/>
  <c r="AK43" i="2"/>
  <c r="E43" i="2"/>
  <c r="D43" i="2"/>
  <c r="AM42" i="2"/>
  <c r="AS42" i="2" s="1"/>
  <c r="AT42" i="2" s="1"/>
  <c r="AV42" i="2" s="1"/>
  <c r="AL42" i="2"/>
  <c r="AW42" i="2" s="1"/>
  <c r="AX42" i="2" s="1"/>
  <c r="AK42" i="2"/>
  <c r="AN42" i="2" s="1"/>
  <c r="E42" i="2"/>
  <c r="D42" i="2"/>
  <c r="AT41" i="2"/>
  <c r="AV41" i="2" s="1"/>
  <c r="AS41" i="2"/>
  <c r="AM41" i="2"/>
  <c r="AL41" i="2"/>
  <c r="AW41" i="2" s="1"/>
  <c r="AX41" i="2" s="1"/>
  <c r="AK41" i="2"/>
  <c r="AN41" i="2" s="1"/>
  <c r="E41" i="2"/>
  <c r="D41" i="2"/>
  <c r="AN40" i="2"/>
  <c r="AM40" i="2"/>
  <c r="AS40" i="2" s="1"/>
  <c r="AT40" i="2" s="1"/>
  <c r="AV40" i="2" s="1"/>
  <c r="AL40" i="2"/>
  <c r="AK40" i="2"/>
  <c r="E40" i="2"/>
  <c r="D40" i="2"/>
  <c r="AM39" i="2"/>
  <c r="AS39" i="2" s="1"/>
  <c r="AT39" i="2" s="1"/>
  <c r="AV39" i="2" s="1"/>
  <c r="AL39" i="2"/>
  <c r="AK39" i="2"/>
  <c r="E39" i="2"/>
  <c r="D39" i="2"/>
  <c r="AM38" i="2"/>
  <c r="AS38" i="2" s="1"/>
  <c r="AT38" i="2" s="1"/>
  <c r="AV38" i="2" s="1"/>
  <c r="AL38" i="2"/>
  <c r="AW38" i="2" s="1"/>
  <c r="AX38" i="2" s="1"/>
  <c r="AK38" i="2"/>
  <c r="AN38" i="2" s="1"/>
  <c r="E38" i="2"/>
  <c r="D38" i="2"/>
  <c r="AT37" i="2"/>
  <c r="AV37" i="2" s="1"/>
  <c r="AS37" i="2"/>
  <c r="AM37" i="2"/>
  <c r="AL37" i="2"/>
  <c r="AW37" i="2" s="1"/>
  <c r="AX37" i="2" s="1"/>
  <c r="AK37" i="2"/>
  <c r="AN37" i="2" s="1"/>
  <c r="E37" i="2"/>
  <c r="D37" i="2"/>
  <c r="AN36" i="2"/>
  <c r="AM36" i="2"/>
  <c r="AS36" i="2" s="1"/>
  <c r="AT36" i="2" s="1"/>
  <c r="AV36" i="2" s="1"/>
  <c r="AL36" i="2"/>
  <c r="AK36" i="2"/>
  <c r="E36" i="2"/>
  <c r="D36" i="2"/>
  <c r="AM35" i="2"/>
  <c r="AS35" i="2" s="1"/>
  <c r="AT35" i="2" s="1"/>
  <c r="AV35" i="2" s="1"/>
  <c r="AL35" i="2"/>
  <c r="AK35" i="2"/>
  <c r="E35" i="2"/>
  <c r="D35" i="2"/>
  <c r="AM34" i="2"/>
  <c r="AS34" i="2" s="1"/>
  <c r="AT34" i="2" s="1"/>
  <c r="AV34" i="2" s="1"/>
  <c r="AL34" i="2"/>
  <c r="AW34" i="2" s="1"/>
  <c r="AX34" i="2" s="1"/>
  <c r="AK34" i="2"/>
  <c r="AN34" i="2" s="1"/>
  <c r="E34" i="2"/>
  <c r="D34" i="2"/>
  <c r="AT33" i="2"/>
  <c r="AV33" i="2" s="1"/>
  <c r="AS33" i="2"/>
  <c r="AM33" i="2"/>
  <c r="AL33" i="2"/>
  <c r="AW33" i="2" s="1"/>
  <c r="AX33" i="2" s="1"/>
  <c r="AK33" i="2"/>
  <c r="AN33" i="2" s="1"/>
  <c r="E33" i="2"/>
  <c r="D33" i="2"/>
  <c r="AN32" i="2"/>
  <c r="AM32" i="2"/>
  <c r="AS32" i="2" s="1"/>
  <c r="AT32" i="2" s="1"/>
  <c r="AV32" i="2" s="1"/>
  <c r="AL32" i="2"/>
  <c r="AK32" i="2"/>
  <c r="E32" i="2"/>
  <c r="D32" i="2"/>
  <c r="AY28" i="2"/>
  <c r="AS28" i="2"/>
  <c r="AT28" i="2" s="1"/>
  <c r="AV28" i="2" s="1"/>
  <c r="AM28" i="2"/>
  <c r="AK28" i="2"/>
  <c r="E28" i="2"/>
  <c r="D28" i="2"/>
  <c r="AY27" i="2"/>
  <c r="AM27" i="2"/>
  <c r="AS27" i="2" s="1"/>
  <c r="AT27" i="2" s="1"/>
  <c r="AV27" i="2" s="1"/>
  <c r="AK27" i="2"/>
  <c r="E27" i="2"/>
  <c r="D27" i="2"/>
  <c r="AY26" i="2"/>
  <c r="AN26" i="2"/>
  <c r="AM26" i="2"/>
  <c r="AS26" i="2" s="1"/>
  <c r="AT26" i="2" s="1"/>
  <c r="AV26" i="2" s="1"/>
  <c r="AK26" i="2"/>
  <c r="E26" i="2"/>
  <c r="D26" i="2"/>
  <c r="AY25" i="2"/>
  <c r="AM25" i="2"/>
  <c r="AS25" i="2" s="1"/>
  <c r="AT25" i="2" s="1"/>
  <c r="AV25" i="2" s="1"/>
  <c r="AK25" i="2"/>
  <c r="AN25" i="2" s="1"/>
  <c r="E25" i="2"/>
  <c r="D25" i="2"/>
  <c r="AY24" i="2"/>
  <c r="AM24" i="2"/>
  <c r="AS24" i="2" s="1"/>
  <c r="AT24" i="2" s="1"/>
  <c r="AV24" i="2" s="1"/>
  <c r="AK24" i="2"/>
  <c r="AN24" i="2" s="1"/>
  <c r="E24" i="2"/>
  <c r="D24" i="2"/>
  <c r="AY23" i="2"/>
  <c r="AV23" i="2"/>
  <c r="AM23" i="2"/>
  <c r="AS23" i="2" s="1"/>
  <c r="AT23" i="2" s="1"/>
  <c r="AK23" i="2"/>
  <c r="E23" i="2"/>
  <c r="D23" i="2"/>
  <c r="AY22" i="2"/>
  <c r="AM22" i="2"/>
  <c r="AS22" i="2" s="1"/>
  <c r="AT22" i="2" s="1"/>
  <c r="AV22" i="2" s="1"/>
  <c r="AK22" i="2"/>
  <c r="AN22" i="2" s="1"/>
  <c r="E22" i="2"/>
  <c r="D22" i="2"/>
  <c r="AY21" i="2"/>
  <c r="AS21" i="2"/>
  <c r="AT21" i="2" s="1"/>
  <c r="AV21" i="2" s="1"/>
  <c r="AN21" i="2"/>
  <c r="AM21" i="2"/>
  <c r="AK21" i="2"/>
  <c r="E21" i="2"/>
  <c r="D21" i="2"/>
  <c r="AY20" i="2"/>
  <c r="AS20" i="2"/>
  <c r="AT20" i="2" s="1"/>
  <c r="AV20" i="2" s="1"/>
  <c r="AM20" i="2"/>
  <c r="AK20" i="2"/>
  <c r="E20" i="2"/>
  <c r="D20" i="2"/>
  <c r="AY19" i="2"/>
  <c r="AM19" i="2"/>
  <c r="AS19" i="2" s="1"/>
  <c r="AT19" i="2" s="1"/>
  <c r="AV19" i="2" s="1"/>
  <c r="AK19" i="2"/>
  <c r="AN19" i="2" s="1"/>
  <c r="E19" i="2"/>
  <c r="D19" i="2"/>
  <c r="AY18" i="2"/>
  <c r="AM18" i="2"/>
  <c r="AS18" i="2" s="1"/>
  <c r="AT18" i="2" s="1"/>
  <c r="AV18" i="2" s="1"/>
  <c r="AK18" i="2"/>
  <c r="AN18" i="2" s="1"/>
  <c r="E18" i="2"/>
  <c r="D18" i="2"/>
  <c r="AY17" i="2"/>
  <c r="AS17" i="2"/>
  <c r="AT17" i="2" s="1"/>
  <c r="AV17" i="2" s="1"/>
  <c r="AM17" i="2"/>
  <c r="AK17" i="2"/>
  <c r="AN17" i="2" s="1"/>
  <c r="E17" i="2"/>
  <c r="D17" i="2"/>
  <c r="AY16" i="2"/>
  <c r="AT16" i="2"/>
  <c r="AV16" i="2" s="1"/>
  <c r="AS16" i="2"/>
  <c r="AM16" i="2"/>
  <c r="AK16" i="2"/>
  <c r="AN16" i="2" s="1"/>
  <c r="E16" i="2"/>
  <c r="D16" i="2"/>
  <c r="AY15" i="2"/>
  <c r="AM15" i="2"/>
  <c r="AS15" i="2" s="1"/>
  <c r="AT15" i="2" s="1"/>
  <c r="AV15" i="2" s="1"/>
  <c r="AK15" i="2"/>
  <c r="E15" i="2"/>
  <c r="D15" i="2"/>
  <c r="AY14" i="2"/>
  <c r="AN14" i="2"/>
  <c r="AM14" i="2"/>
  <c r="AS14" i="2" s="1"/>
  <c r="AT14" i="2" s="1"/>
  <c r="AV14" i="2" s="1"/>
  <c r="AK14" i="2"/>
  <c r="E14" i="2"/>
  <c r="D14" i="2"/>
  <c r="AY13" i="2"/>
  <c r="AM13" i="2"/>
  <c r="AS13" i="2" s="1"/>
  <c r="AT13" i="2" s="1"/>
  <c r="AV13" i="2" s="1"/>
  <c r="AK13" i="2"/>
  <c r="AN13" i="2" s="1"/>
  <c r="E13" i="2"/>
  <c r="D13" i="2"/>
  <c r="AT12" i="2"/>
  <c r="AV12" i="2" s="1"/>
  <c r="AS12" i="2"/>
  <c r="AM12" i="2"/>
  <c r="AK12" i="2"/>
  <c r="AN12" i="2" s="1"/>
  <c r="E12" i="2"/>
  <c r="D12" i="2"/>
  <c r="AM11" i="2"/>
  <c r="AS11" i="2" s="1"/>
  <c r="AT11" i="2" s="1"/>
  <c r="AV11" i="2" s="1"/>
  <c r="AK11" i="2"/>
  <c r="AN11" i="2" s="1"/>
  <c r="E11" i="2"/>
  <c r="D11" i="2"/>
  <c r="AN10" i="2"/>
  <c r="AM10" i="2"/>
  <c r="AK10" i="2"/>
  <c r="E10" i="2"/>
  <c r="D10" i="2"/>
  <c r="AS9" i="2"/>
  <c r="AT9" i="2" s="1"/>
  <c r="AV9" i="2" s="1"/>
  <c r="AN9" i="2"/>
  <c r="AM9" i="2"/>
  <c r="AK9" i="2"/>
  <c r="E9" i="2"/>
  <c r="D9" i="2"/>
  <c r="AN8" i="2"/>
  <c r="AS8" i="2" s="1"/>
  <c r="AT8" i="2" s="1"/>
  <c r="AV8" i="2" s="1"/>
  <c r="AM8" i="2"/>
  <c r="AK8" i="2"/>
  <c r="E8" i="2"/>
  <c r="D8" i="2"/>
  <c r="AS7" i="2"/>
  <c r="AT7" i="2" s="1"/>
  <c r="AV7" i="2" s="1"/>
  <c r="AN7" i="2"/>
  <c r="AM7" i="2"/>
  <c r="AK7" i="2"/>
  <c r="E7" i="2"/>
  <c r="D7" i="2"/>
  <c r="C38" i="3" l="1"/>
  <c r="AA34" i="3"/>
  <c r="Q37" i="3" s="1"/>
  <c r="R37" i="3" s="1"/>
  <c r="E34" i="3"/>
  <c r="AW32" i="2"/>
  <c r="AX32" i="2" s="1"/>
  <c r="AW36" i="2"/>
  <c r="AX36" i="2" s="1"/>
  <c r="AW40" i="2"/>
  <c r="AX40" i="2" s="1"/>
  <c r="AW46" i="2"/>
  <c r="AX46" i="2" s="1"/>
  <c r="AW48" i="2"/>
  <c r="AX48" i="2" s="1"/>
  <c r="AN20" i="2"/>
  <c r="AN23" i="2"/>
  <c r="AN28" i="2"/>
  <c r="AN35" i="2"/>
  <c r="AN39" i="2"/>
  <c r="AW35" i="2"/>
  <c r="AX35" i="2" s="1"/>
  <c r="AW39" i="2"/>
  <c r="AX39" i="2" s="1"/>
  <c r="AN45" i="2"/>
  <c r="AN47" i="2"/>
  <c r="AS47" i="2"/>
  <c r="AT47" i="2" s="1"/>
  <c r="AV47" i="2" s="1"/>
  <c r="AW47" i="2"/>
  <c r="AX47" i="2" s="1"/>
  <c r="AN49" i="2"/>
  <c r="AS10" i="2"/>
  <c r="AT10" i="2" s="1"/>
  <c r="AV10" i="2" s="1"/>
  <c r="AN27" i="2"/>
  <c r="AW49" i="2"/>
  <c r="AX49" i="2" s="1"/>
  <c r="AN15" i="2"/>
  <c r="AN43" i="2"/>
  <c r="C50" i="3" l="1"/>
  <c r="AY8" i="2"/>
  <c r="AY12" i="2"/>
  <c r="AY11" i="2"/>
</calcChain>
</file>

<file path=xl/sharedStrings.xml><?xml version="1.0" encoding="utf-8"?>
<sst xmlns="http://schemas.openxmlformats.org/spreadsheetml/2006/main" count="91" uniqueCount="55">
  <si>
    <t>Дмитров</t>
  </si>
  <si>
    <t>п/п №</t>
  </si>
  <si>
    <t>ФИО</t>
  </si>
  <si>
    <t>Должность</t>
  </si>
  <si>
    <t>Начала работы в сети</t>
  </si>
  <si>
    <t>телефон</t>
  </si>
  <si>
    <t>Март</t>
  </si>
  <si>
    <t>кол-во рабочих дней</t>
  </si>
  <si>
    <t>среднее кол-во постояльцев на 1 повара</t>
  </si>
  <si>
    <t>фиксированная ставка</t>
  </si>
  <si>
    <t xml:space="preserve"> оклад/сумма по ставке</t>
  </si>
  <si>
    <t>премия/доп.выплаты</t>
  </si>
  <si>
    <t>штрафы</t>
  </si>
  <si>
    <t>форма. Медкнижка</t>
  </si>
  <si>
    <t>прочие выплаты. Задолжености</t>
  </si>
  <si>
    <t>аванс</t>
  </si>
  <si>
    <t xml:space="preserve">доплата </t>
  </si>
  <si>
    <t>коофицент за нагрузку</t>
  </si>
  <si>
    <t>Доп услуги</t>
  </si>
  <si>
    <t>первая пол. Месяца</t>
  </si>
  <si>
    <t>по банку/аванс</t>
  </si>
  <si>
    <t>наличные</t>
  </si>
  <si>
    <t>Сотрудники на окладе</t>
  </si>
  <si>
    <t>Умурзакова ДК</t>
  </si>
  <si>
    <t>Глазунова Н.Е.</t>
  </si>
  <si>
    <t>Сиделки</t>
  </si>
  <si>
    <t>среднее кол-во постояльцев за 2 половину месяца сверх нормы</t>
  </si>
  <si>
    <t>ЗАРПЛАТА</t>
  </si>
  <si>
    <t>АВАНС</t>
  </si>
  <si>
    <t>Вписать кол-во сотрудников</t>
  </si>
  <si>
    <t>Всего</t>
  </si>
  <si>
    <t>Примечание:</t>
  </si>
  <si>
    <t xml:space="preserve">  </t>
  </si>
  <si>
    <t xml:space="preserve">Доп. Услуги       </t>
  </si>
  <si>
    <t>Наименование услуги</t>
  </si>
  <si>
    <t>Инъекции в/м</t>
  </si>
  <si>
    <t>Инъекции в/в</t>
  </si>
  <si>
    <t>Массаж</t>
  </si>
  <si>
    <t>Капельно в/в</t>
  </si>
  <si>
    <t>Капельно в/в с подколкой в резинку</t>
  </si>
  <si>
    <t>Постановка мочевого катетера Фолея</t>
  </si>
  <si>
    <t>Замена мочевого катетера Фолея</t>
  </si>
  <si>
    <t>Постановка в/в катетера</t>
  </si>
  <si>
    <t>Итого</t>
  </si>
  <si>
    <t>ФИО исполнителя</t>
  </si>
  <si>
    <t>№</t>
  </si>
  <si>
    <t>ФИО постояльца</t>
  </si>
  <si>
    <t>кол-во</t>
  </si>
  <si>
    <t>цена</t>
  </si>
  <si>
    <t>сумма</t>
  </si>
  <si>
    <t>петров</t>
  </si>
  <si>
    <t>васин</t>
  </si>
  <si>
    <t>иванов</t>
  </si>
  <si>
    <t>Исполнитель</t>
  </si>
  <si>
    <t>50% от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</si>
</sst>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Arial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4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00B050"/>
      <name val="Calibri"/>
      <family val="2"/>
      <charset val="204"/>
    </font>
    <font>
      <b/>
      <sz val="9"/>
      <color rgb="FFFF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4" tint="0.79998168889431442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58">
    <xf numFmtId="0" fontId="0" fillId="0" borderId="0" xfId="0"/>
    <xf numFmtId="0" fontId="1" fillId="0" borderId="0" xfId="1" applyFont="1" applyProtection="1"/>
    <xf numFmtId="0" fontId="3" fillId="0" borderId="1" xfId="1" applyFont="1" applyBorder="1" applyProtection="1"/>
    <xf numFmtId="0" fontId="4" fillId="0" borderId="1" xfId="1" applyFont="1" applyBorder="1" applyProtection="1"/>
    <xf numFmtId="0" fontId="1" fillId="2" borderId="0" xfId="1" applyFont="1" applyFill="1" applyBorder="1" applyProtection="1"/>
    <xf numFmtId="0" fontId="2" fillId="0" borderId="0" xfId="1" applyFont="1" applyAlignment="1" applyProtection="1">
      <protection locked="0"/>
    </xf>
    <xf numFmtId="0" fontId="3" fillId="0" borderId="1" xfId="1" applyFont="1" applyBorder="1" applyProtection="1"/>
    <xf numFmtId="0" fontId="4" fillId="0" borderId="2" xfId="1" applyFont="1" applyBorder="1" applyProtection="1"/>
    <xf numFmtId="0" fontId="4" fillId="0" borderId="3" xfId="1" applyFont="1" applyBorder="1" applyProtection="1"/>
    <xf numFmtId="0" fontId="5" fillId="3" borderId="2" xfId="1" applyFont="1" applyFill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textRotation="90"/>
    </xf>
    <xf numFmtId="0" fontId="1" fillId="0" borderId="4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/>
    </xf>
    <xf numFmtId="0" fontId="4" fillId="0" borderId="6" xfId="1" applyFont="1" applyBorder="1" applyProtection="1"/>
    <xf numFmtId="0" fontId="4" fillId="0" borderId="7" xfId="1" applyFont="1" applyBorder="1" applyProtection="1"/>
    <xf numFmtId="0" fontId="1" fillId="2" borderId="5" xfId="1" applyFont="1" applyFill="1" applyBorder="1" applyAlignment="1" applyProtection="1">
      <alignment vertical="center" textRotation="90"/>
    </xf>
    <xf numFmtId="0" fontId="8" fillId="2" borderId="4" xfId="1" applyFont="1" applyFill="1" applyBorder="1" applyAlignment="1" applyProtection="1">
      <alignment vertical="center" textRotation="90"/>
    </xf>
    <xf numFmtId="0" fontId="8" fillId="4" borderId="4" xfId="1" applyFont="1" applyFill="1" applyBorder="1" applyAlignment="1" applyProtection="1">
      <alignment vertical="center" textRotation="90"/>
    </xf>
    <xf numFmtId="0" fontId="8" fillId="4" borderId="4" xfId="1" applyFont="1" applyFill="1" applyBorder="1" applyAlignment="1" applyProtection="1">
      <alignment horizontal="center" vertical="center" textRotation="90"/>
    </xf>
    <xf numFmtId="0" fontId="9" fillId="5" borderId="4" xfId="1" applyFont="1" applyFill="1" applyBorder="1" applyAlignment="1" applyProtection="1">
      <alignment horizontal="center" vertical="justify" textRotation="90"/>
    </xf>
    <xf numFmtId="0" fontId="10" fillId="6" borderId="4" xfId="1" applyFont="1" applyFill="1" applyBorder="1" applyAlignment="1" applyProtection="1">
      <alignment horizontal="center" vertical="justify" textRotation="90"/>
    </xf>
    <xf numFmtId="0" fontId="8" fillId="5" borderId="4" xfId="1" applyFont="1" applyFill="1" applyBorder="1" applyAlignment="1" applyProtection="1">
      <alignment vertical="center" textRotation="90"/>
    </xf>
    <xf numFmtId="0" fontId="8" fillId="5" borderId="5" xfId="1" applyFont="1" applyFill="1" applyBorder="1" applyAlignment="1" applyProtection="1">
      <alignment horizontal="center" vertical="center" textRotation="1"/>
    </xf>
    <xf numFmtId="0" fontId="9" fillId="3" borderId="7" xfId="1" applyFont="1" applyFill="1" applyBorder="1" applyAlignment="1" applyProtection="1">
      <alignment vertical="center" textRotation="90"/>
    </xf>
    <xf numFmtId="0" fontId="9" fillId="3" borderId="4" xfId="1" applyFont="1" applyFill="1" applyBorder="1" applyAlignment="1" applyProtection="1">
      <alignment vertical="center" textRotation="90"/>
    </xf>
    <xf numFmtId="0" fontId="9" fillId="7" borderId="4" xfId="1" applyFont="1" applyFill="1" applyBorder="1" applyAlignment="1" applyProtection="1">
      <alignment horizontal="center" vertical="justify" textRotation="90"/>
    </xf>
    <xf numFmtId="0" fontId="4" fillId="0" borderId="8" xfId="1" applyFont="1" applyBorder="1" applyProtection="1"/>
    <xf numFmtId="0" fontId="4" fillId="0" borderId="9" xfId="1" applyFont="1" applyBorder="1" applyProtection="1"/>
    <xf numFmtId="0" fontId="4" fillId="0" borderId="10" xfId="1" applyFont="1" applyBorder="1" applyProtection="1"/>
    <xf numFmtId="0" fontId="4" fillId="0" borderId="11" xfId="1" applyFont="1" applyBorder="1" applyProtection="1"/>
    <xf numFmtId="0" fontId="8" fillId="2" borderId="8" xfId="1" applyFont="1" applyFill="1" applyBorder="1" applyAlignment="1" applyProtection="1">
      <alignment vertical="center" textRotation="90"/>
    </xf>
    <xf numFmtId="0" fontId="4" fillId="0" borderId="8" xfId="1" applyFont="1" applyBorder="1" applyAlignment="1" applyProtection="1">
      <alignment horizontal="center" vertical="justify"/>
    </xf>
    <xf numFmtId="0" fontId="4" fillId="8" borderId="8" xfId="1" applyFont="1" applyFill="1" applyBorder="1" applyAlignment="1" applyProtection="1">
      <alignment horizontal="center" vertical="justify"/>
    </xf>
    <xf numFmtId="0" fontId="4" fillId="8" borderId="8" xfId="1" applyFont="1" applyFill="1" applyBorder="1" applyAlignment="1" applyProtection="1">
      <alignment horizontal="center" vertical="justify" textRotation="90"/>
    </xf>
    <xf numFmtId="0" fontId="4" fillId="0" borderId="12" xfId="1" applyFont="1" applyBorder="1" applyProtection="1"/>
    <xf numFmtId="0" fontId="4" fillId="9" borderId="8" xfId="1" applyFont="1" applyFill="1" applyBorder="1" applyAlignment="1" applyProtection="1">
      <alignment horizontal="center" vertical="justify"/>
    </xf>
    <xf numFmtId="0" fontId="4" fillId="0" borderId="13" xfId="1" applyFont="1" applyBorder="1" applyProtection="1"/>
    <xf numFmtId="0" fontId="1" fillId="10" borderId="4" xfId="1" applyFont="1" applyFill="1" applyBorder="1" applyProtection="1"/>
    <xf numFmtId="0" fontId="8" fillId="2" borderId="13" xfId="1" applyFont="1" applyFill="1" applyBorder="1" applyAlignment="1" applyProtection="1">
      <alignment vertical="center" textRotation="90"/>
    </xf>
    <xf numFmtId="0" fontId="4" fillId="0" borderId="13" xfId="1" applyFont="1" applyBorder="1" applyAlignment="1" applyProtection="1">
      <alignment horizontal="center" vertical="justify"/>
    </xf>
    <xf numFmtId="0" fontId="4" fillId="8" borderId="13" xfId="1" applyFont="1" applyFill="1" applyBorder="1" applyAlignment="1" applyProtection="1">
      <alignment horizontal="center" vertical="justify"/>
    </xf>
    <xf numFmtId="0" fontId="4" fillId="8" borderId="13" xfId="1" applyFont="1" applyFill="1" applyBorder="1" applyAlignment="1" applyProtection="1">
      <alignment horizontal="center" vertical="justify" textRotation="90"/>
    </xf>
    <xf numFmtId="0" fontId="8" fillId="5" borderId="14" xfId="1" applyFont="1" applyFill="1" applyBorder="1" applyAlignment="1" applyProtection="1">
      <alignment vertical="center" textRotation="90"/>
    </xf>
    <xf numFmtId="0" fontId="8" fillId="5" borderId="14" xfId="1" applyFont="1" applyFill="1" applyBorder="1" applyAlignment="1" applyProtection="1">
      <alignment horizontal="center" vertical="distributed" textRotation="90"/>
    </xf>
    <xf numFmtId="0" fontId="4" fillId="9" borderId="13" xfId="1" applyFont="1" applyFill="1" applyBorder="1" applyAlignment="1" applyProtection="1">
      <alignment horizontal="center" vertical="justify"/>
    </xf>
    <xf numFmtId="0" fontId="4" fillId="0" borderId="13" xfId="1" applyFont="1" applyBorder="1" applyProtection="1"/>
    <xf numFmtId="0" fontId="4" fillId="0" borderId="9" xfId="1" applyFont="1" applyBorder="1" applyProtection="1"/>
    <xf numFmtId="0" fontId="1" fillId="11" borderId="0" xfId="1" applyFont="1" applyFill="1" applyBorder="1" applyAlignment="1" applyProtection="1">
      <alignment horizontal="centerContinuous" vertical="distributed"/>
    </xf>
    <xf numFmtId="0" fontId="4" fillId="0" borderId="1" xfId="1" applyFont="1" applyBorder="1" applyProtection="1"/>
    <xf numFmtId="0" fontId="8" fillId="2" borderId="13" xfId="1" applyFont="1" applyFill="1" applyBorder="1" applyAlignment="1" applyProtection="1">
      <alignment vertical="center" textRotation="90"/>
    </xf>
    <xf numFmtId="0" fontId="4" fillId="12" borderId="13" xfId="1" applyFont="1" applyFill="1" applyBorder="1" applyProtection="1"/>
    <xf numFmtId="0" fontId="4" fillId="8" borderId="13" xfId="1" applyFont="1" applyFill="1" applyBorder="1" applyAlignment="1" applyProtection="1">
      <alignment horizontal="center" vertical="justify"/>
    </xf>
    <xf numFmtId="0" fontId="4" fillId="8" borderId="13" xfId="1" applyFont="1" applyFill="1" applyBorder="1" applyAlignment="1" applyProtection="1">
      <alignment horizontal="center" vertical="justify" textRotation="90"/>
    </xf>
    <xf numFmtId="0" fontId="4" fillId="8" borderId="13" xfId="1" applyFont="1" applyFill="1" applyBorder="1" applyProtection="1"/>
    <xf numFmtId="0" fontId="8" fillId="13" borderId="14" xfId="1" applyFont="1" applyFill="1" applyBorder="1" applyAlignment="1" applyProtection="1">
      <alignment vertical="center" textRotation="90"/>
    </xf>
    <xf numFmtId="0" fontId="8" fillId="5" borderId="15" xfId="1" applyFont="1" applyFill="1" applyBorder="1" applyAlignment="1" applyProtection="1">
      <alignment vertical="center" textRotation="90"/>
    </xf>
    <xf numFmtId="0" fontId="4" fillId="0" borderId="10" xfId="1" applyFont="1" applyBorder="1" applyProtection="1"/>
    <xf numFmtId="0" fontId="4" fillId="9" borderId="13" xfId="1" applyFont="1" applyFill="1" applyBorder="1" applyAlignment="1" applyProtection="1">
      <alignment horizontal="center" vertical="justify"/>
    </xf>
    <xf numFmtId="0" fontId="1" fillId="0" borderId="14" xfId="1" applyFont="1" applyBorder="1" applyProtection="1"/>
    <xf numFmtId="0" fontId="1" fillId="14" borderId="14" xfId="1" applyFont="1" applyFill="1" applyBorder="1" applyProtection="1"/>
    <xf numFmtId="14" fontId="2" fillId="14" borderId="14" xfId="1" applyNumberFormat="1" applyFont="1" applyFill="1" applyBorder="1" applyProtection="1"/>
    <xf numFmtId="1" fontId="1" fillId="14" borderId="15" xfId="1" applyNumberFormat="1" applyFont="1" applyFill="1" applyBorder="1" applyProtection="1"/>
    <xf numFmtId="0" fontId="1" fillId="14" borderId="16" xfId="1" applyFont="1" applyFill="1" applyBorder="1" applyAlignment="1" applyProtection="1"/>
    <xf numFmtId="0" fontId="1" fillId="2" borderId="2" xfId="1" applyFont="1" applyFill="1" applyBorder="1" applyAlignment="1" applyProtection="1">
      <alignment vertical="center"/>
    </xf>
    <xf numFmtId="0" fontId="1" fillId="2" borderId="14" xfId="1" applyFont="1" applyFill="1" applyBorder="1" applyAlignment="1" applyProtection="1">
      <alignment vertical="center"/>
    </xf>
    <xf numFmtId="1" fontId="1" fillId="4" borderId="14" xfId="1" applyNumberFormat="1" applyFont="1" applyFill="1" applyBorder="1" applyAlignment="1" applyProtection="1">
      <alignment vertical="center"/>
    </xf>
    <xf numFmtId="1" fontId="3" fillId="4" borderId="14" xfId="1" applyNumberFormat="1" applyFont="1" applyFill="1" applyBorder="1" applyAlignment="1" applyProtection="1">
      <alignment vertical="center"/>
    </xf>
    <xf numFmtId="1" fontId="11" fillId="5" borderId="14" xfId="1" applyNumberFormat="1" applyFont="1" applyFill="1" applyBorder="1" applyAlignment="1" applyProtection="1">
      <alignment vertical="center"/>
    </xf>
    <xf numFmtId="1" fontId="12" fillId="5" borderId="14" xfId="1" applyNumberFormat="1" applyFont="1" applyFill="1" applyBorder="1" applyAlignment="1" applyProtection="1">
      <alignment vertical="center"/>
    </xf>
    <xf numFmtId="1" fontId="3" fillId="5" borderId="14" xfId="1" applyNumberFormat="1" applyFont="1" applyFill="1" applyBorder="1" applyAlignment="1" applyProtection="1">
      <alignment vertical="center"/>
    </xf>
    <xf numFmtId="1" fontId="1" fillId="5" borderId="17" xfId="1" applyNumberFormat="1" applyFont="1" applyFill="1" applyBorder="1" applyAlignment="1" applyProtection="1">
      <alignment vertical="center"/>
    </xf>
    <xf numFmtId="1" fontId="3" fillId="3" borderId="3" xfId="1" applyNumberFormat="1" applyFont="1" applyFill="1" applyBorder="1" applyAlignment="1" applyProtection="1">
      <alignment vertical="center"/>
    </xf>
    <xf numFmtId="1" fontId="3" fillId="3" borderId="14" xfId="1" applyNumberFormat="1" applyFont="1" applyFill="1" applyBorder="1" applyAlignment="1" applyProtection="1">
      <alignment vertical="center"/>
    </xf>
    <xf numFmtId="0" fontId="1" fillId="14" borderId="13" xfId="1" applyFont="1" applyFill="1" applyBorder="1" applyAlignment="1" applyProtection="1"/>
    <xf numFmtId="0" fontId="1" fillId="2" borderId="14" xfId="1" applyFont="1" applyFill="1" applyBorder="1" applyProtection="1"/>
    <xf numFmtId="14" fontId="2" fillId="2" borderId="14" xfId="1" applyNumberFormat="1" applyFont="1" applyFill="1" applyBorder="1" applyProtection="1"/>
    <xf numFmtId="1" fontId="1" fillId="2" borderId="15" xfId="1" applyNumberFormat="1" applyFont="1" applyFill="1" applyBorder="1" applyProtection="1"/>
    <xf numFmtId="0" fontId="1" fillId="2" borderId="14" xfId="1" applyFont="1" applyFill="1" applyBorder="1" applyAlignment="1" applyProtection="1"/>
    <xf numFmtId="1" fontId="1" fillId="5" borderId="14" xfId="1" applyNumberFormat="1" applyFont="1" applyFill="1" applyBorder="1" applyAlignment="1" applyProtection="1">
      <alignment vertical="center"/>
    </xf>
    <xf numFmtId="0" fontId="1" fillId="0" borderId="4" xfId="1" applyFont="1" applyBorder="1" applyAlignment="1" applyProtection="1">
      <alignment horizontal="center" textRotation="90"/>
    </xf>
    <xf numFmtId="0" fontId="1" fillId="0" borderId="5" xfId="1" applyFont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 textRotation="90"/>
    </xf>
    <xf numFmtId="0" fontId="8" fillId="2" borderId="18" xfId="1" applyFont="1" applyFill="1" applyBorder="1" applyAlignment="1" applyProtection="1">
      <alignment horizontal="center" vertical="center" textRotation="90"/>
    </xf>
    <xf numFmtId="1" fontId="8" fillId="4" borderId="18" xfId="1" applyNumberFormat="1" applyFont="1" applyFill="1" applyBorder="1" applyAlignment="1" applyProtection="1">
      <alignment horizontal="center" vertical="center" textRotation="90"/>
    </xf>
    <xf numFmtId="1" fontId="8" fillId="4" borderId="4" xfId="1" applyNumberFormat="1" applyFont="1" applyFill="1" applyBorder="1" applyAlignment="1" applyProtection="1">
      <alignment horizontal="center" vertical="center" textRotation="90"/>
    </xf>
    <xf numFmtId="1" fontId="5" fillId="5" borderId="1" xfId="1" applyNumberFormat="1" applyFont="1" applyFill="1" applyBorder="1" applyAlignment="1" applyProtection="1">
      <alignment horizontal="center"/>
    </xf>
    <xf numFmtId="1" fontId="5" fillId="5" borderId="10" xfId="1" applyNumberFormat="1" applyFont="1" applyFill="1" applyBorder="1" applyAlignment="1" applyProtection="1">
      <alignment horizontal="center"/>
    </xf>
    <xf numFmtId="1" fontId="5" fillId="3" borderId="15" xfId="1" applyNumberFormat="1" applyFont="1" applyFill="1" applyBorder="1" applyAlignment="1" applyProtection="1">
      <alignment horizontal="center" vertical="center"/>
    </xf>
    <xf numFmtId="1" fontId="5" fillId="3" borderId="2" xfId="1" applyNumberFormat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 textRotation="90"/>
    </xf>
    <xf numFmtId="1" fontId="4" fillId="0" borderId="8" xfId="1" applyNumberFormat="1" applyFont="1" applyBorder="1" applyProtection="1"/>
    <xf numFmtId="1" fontId="2" fillId="5" borderId="18" xfId="1" applyNumberFormat="1" applyFont="1" applyFill="1" applyBorder="1" applyProtection="1"/>
    <xf numFmtId="1" fontId="2" fillId="5" borderId="4" xfId="1" applyNumberFormat="1" applyFont="1" applyFill="1" applyBorder="1" applyProtection="1"/>
    <xf numFmtId="1" fontId="2" fillId="5" borderId="9" xfId="1" applyNumberFormat="1" applyFont="1" applyFill="1" applyBorder="1" applyProtection="1"/>
    <xf numFmtId="1" fontId="2" fillId="5" borderId="1" xfId="1" applyNumberFormat="1" applyFont="1" applyFill="1" applyBorder="1" applyProtection="1"/>
    <xf numFmtId="1" fontId="2" fillId="5" borderId="10" xfId="1" applyNumberFormat="1" applyFont="1" applyFill="1" applyBorder="1" applyProtection="1"/>
    <xf numFmtId="1" fontId="2" fillId="0" borderId="4" xfId="1" applyNumberFormat="1" applyFont="1" applyBorder="1" applyProtection="1"/>
    <xf numFmtId="1" fontId="2" fillId="3" borderId="4" xfId="1" applyNumberFormat="1" applyFont="1" applyFill="1" applyBorder="1" applyProtection="1"/>
    <xf numFmtId="0" fontId="1" fillId="10" borderId="13" xfId="1" applyFont="1" applyFill="1" applyBorder="1" applyProtection="1"/>
    <xf numFmtId="0" fontId="8" fillId="2" borderId="13" xfId="1" applyFont="1" applyFill="1" applyBorder="1" applyAlignment="1" applyProtection="1">
      <alignment horizontal="center" vertical="center" textRotation="90"/>
    </xf>
    <xf numFmtId="1" fontId="4" fillId="0" borderId="13" xfId="1" applyNumberFormat="1" applyFont="1" applyBorder="1" applyProtection="1"/>
    <xf numFmtId="1" fontId="8" fillId="5" borderId="14" xfId="1" applyNumberFormat="1" applyFont="1" applyFill="1" applyBorder="1" applyAlignment="1" applyProtection="1">
      <alignment vertical="center" textRotation="90"/>
    </xf>
    <xf numFmtId="1" fontId="8" fillId="5" borderId="14" xfId="1" applyNumberFormat="1" applyFont="1" applyFill="1" applyBorder="1" applyAlignment="1" applyProtection="1">
      <alignment horizontal="center" vertical="center" textRotation="90"/>
    </xf>
    <xf numFmtId="14" fontId="2" fillId="0" borderId="14" xfId="1" applyNumberFormat="1" applyFont="1" applyBorder="1" applyProtection="1"/>
    <xf numFmtId="0" fontId="2" fillId="0" borderId="14" xfId="1" applyFont="1" applyBorder="1" applyProtection="1"/>
    <xf numFmtId="0" fontId="1" fillId="0" borderId="14" xfId="1" applyFont="1" applyBorder="1" applyAlignment="1" applyProtection="1"/>
    <xf numFmtId="164" fontId="1" fillId="2" borderId="14" xfId="1" applyNumberFormat="1" applyFont="1" applyFill="1" applyBorder="1" applyProtection="1"/>
    <xf numFmtId="1" fontId="1" fillId="4" borderId="14" xfId="1" applyNumberFormat="1" applyFont="1" applyFill="1" applyBorder="1" applyAlignment="1" applyProtection="1">
      <alignment horizontal="center" vertical="center"/>
    </xf>
    <xf numFmtId="1" fontId="1" fillId="4" borderId="14" xfId="1" applyNumberFormat="1" applyFont="1" applyFill="1" applyBorder="1" applyAlignment="1" applyProtection="1">
      <alignment horizontal="center"/>
    </xf>
    <xf numFmtId="1" fontId="3" fillId="5" borderId="14" xfId="1" applyNumberFormat="1" applyFont="1" applyFill="1" applyBorder="1" applyAlignment="1" applyProtection="1">
      <alignment horizontal="center"/>
    </xf>
    <xf numFmtId="1" fontId="1" fillId="5" borderId="14" xfId="1" applyNumberFormat="1" applyFont="1" applyFill="1" applyBorder="1" applyAlignment="1" applyProtection="1">
      <alignment horizontal="center"/>
    </xf>
    <xf numFmtId="1" fontId="3" fillId="3" borderId="14" xfId="1" applyNumberFormat="1" applyFont="1" applyFill="1" applyBorder="1" applyAlignment="1" applyProtection="1">
      <alignment horizontal="center"/>
    </xf>
    <xf numFmtId="0" fontId="1" fillId="2" borderId="15" xfId="1" applyFont="1" applyFill="1" applyBorder="1" applyAlignment="1" applyProtection="1">
      <alignment horizontal="center"/>
    </xf>
    <xf numFmtId="0" fontId="1" fillId="0" borderId="4" xfId="1" applyFont="1" applyBorder="1" applyProtection="1"/>
    <xf numFmtId="1" fontId="1" fillId="2" borderId="14" xfId="1" applyNumberFormat="1" applyFont="1" applyFill="1" applyBorder="1" applyProtection="1"/>
    <xf numFmtId="1" fontId="3" fillId="2" borderId="14" xfId="1" applyNumberFormat="1" applyFont="1" applyFill="1" applyBorder="1" applyProtection="1"/>
    <xf numFmtId="0" fontId="1" fillId="2" borderId="15" xfId="1" applyFont="1" applyFill="1" applyBorder="1" applyAlignment="1" applyProtection="1">
      <alignment horizontal="center" vertical="distributed"/>
    </xf>
    <xf numFmtId="0" fontId="2" fillId="0" borderId="2" xfId="1" applyFont="1" applyBorder="1" applyAlignment="1" applyProtection="1">
      <alignment horizontal="center" vertical="distributed"/>
    </xf>
    <xf numFmtId="0" fontId="2" fillId="0" borderId="19" xfId="1" applyFont="1" applyBorder="1" applyAlignment="1" applyProtection="1">
      <alignment horizontal="center" vertical="distributed"/>
    </xf>
    <xf numFmtId="0" fontId="1" fillId="0" borderId="16" xfId="1" applyFont="1" applyBorder="1" applyProtection="1"/>
    <xf numFmtId="0" fontId="1" fillId="2" borderId="3" xfId="1" applyFont="1" applyFill="1" applyBorder="1" applyProtection="1"/>
    <xf numFmtId="0" fontId="1" fillId="2" borderId="5" xfId="1" applyFont="1" applyFill="1" applyBorder="1" applyAlignment="1" applyProtection="1">
      <alignment horizontal="center"/>
    </xf>
    <xf numFmtId="0" fontId="4" fillId="15" borderId="2" xfId="1" applyFont="1" applyFill="1" applyBorder="1" applyAlignment="1" applyProtection="1"/>
    <xf numFmtId="0" fontId="2" fillId="15" borderId="19" xfId="1" applyFont="1" applyFill="1" applyBorder="1" applyAlignment="1" applyProtection="1"/>
    <xf numFmtId="0" fontId="1" fillId="15" borderId="16" xfId="1" applyFont="1" applyFill="1" applyBorder="1" applyProtection="1"/>
    <xf numFmtId="0" fontId="4" fillId="0" borderId="0" xfId="1" applyFont="1" applyBorder="1" applyProtection="1"/>
    <xf numFmtId="1" fontId="1" fillId="0" borderId="14" xfId="1" applyNumberFormat="1" applyFont="1" applyBorder="1" applyProtection="1"/>
    <xf numFmtId="0" fontId="2" fillId="0" borderId="0" xfId="1" applyFont="1" applyAlignment="1" applyProtection="1"/>
    <xf numFmtId="0" fontId="2" fillId="0" borderId="0" xfId="1" applyFont="1" applyAlignment="1" applyProtection="1"/>
    <xf numFmtId="0" fontId="13" fillId="0" borderId="14" xfId="1" applyFont="1" applyBorder="1" applyAlignment="1" applyProtection="1">
      <alignment horizontal="center"/>
    </xf>
    <xf numFmtId="0" fontId="1" fillId="0" borderId="14" xfId="1" applyFont="1" applyBorder="1" applyAlignment="1" applyProtection="1">
      <alignment horizontal="center"/>
    </xf>
    <xf numFmtId="0" fontId="3" fillId="0" borderId="15" xfId="1" applyFont="1" applyBorder="1" applyAlignment="1" applyProtection="1">
      <alignment horizontal="center"/>
    </xf>
    <xf numFmtId="0" fontId="13" fillId="0" borderId="15" xfId="1" applyFont="1" applyBorder="1" applyAlignment="1" applyProtection="1">
      <alignment horizontal="center"/>
    </xf>
    <xf numFmtId="0" fontId="14" fillId="0" borderId="14" xfId="1" applyFont="1" applyBorder="1" applyProtection="1"/>
    <xf numFmtId="0" fontId="5" fillId="0" borderId="15" xfId="1" applyFont="1" applyBorder="1" applyAlignment="1" applyProtection="1">
      <alignment horizontal="center"/>
    </xf>
    <xf numFmtId="0" fontId="5" fillId="5" borderId="15" xfId="1" applyFont="1" applyFill="1" applyBorder="1" applyAlignment="1" applyProtection="1">
      <alignment horizontal="center"/>
    </xf>
    <xf numFmtId="0" fontId="5" fillId="5" borderId="9" xfId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 vertical="center"/>
    </xf>
    <xf numFmtId="0" fontId="5" fillId="5" borderId="9" xfId="1" applyFont="1" applyFill="1" applyBorder="1" applyAlignment="1" applyProtection="1">
      <alignment horizontal="center" vertical="center"/>
    </xf>
    <xf numFmtId="0" fontId="2" fillId="5" borderId="0" xfId="1" applyFont="1" applyFill="1" applyBorder="1" applyAlignment="1" applyProtection="1">
      <alignment horizontal="center" vertical="center"/>
    </xf>
    <xf numFmtId="0" fontId="15" fillId="0" borderId="0" xfId="1" applyFont="1" applyProtection="1"/>
    <xf numFmtId="0" fontId="15" fillId="0" borderId="14" xfId="1" applyFont="1" applyBorder="1" applyProtection="1"/>
    <xf numFmtId="0" fontId="16" fillId="0" borderId="14" xfId="1" applyFont="1" applyBorder="1" applyProtection="1"/>
    <xf numFmtId="0" fontId="16" fillId="5" borderId="14" xfId="1" applyFont="1" applyFill="1" applyBorder="1" applyProtection="1"/>
    <xf numFmtId="0" fontId="15" fillId="0" borderId="14" xfId="1" applyFont="1" applyBorder="1" applyProtection="1">
      <protection locked="0"/>
    </xf>
    <xf numFmtId="0" fontId="5" fillId="0" borderId="14" xfId="1" applyFont="1" applyBorder="1" applyAlignment="1" applyProtection="1">
      <alignment horizontal="left"/>
      <protection locked="0"/>
    </xf>
    <xf numFmtId="0" fontId="16" fillId="10" borderId="14" xfId="1" applyFont="1" applyFill="1" applyBorder="1" applyProtection="1">
      <protection locked="0"/>
    </xf>
    <xf numFmtId="0" fontId="1" fillId="0" borderId="14" xfId="1" applyFont="1" applyBorder="1" applyProtection="1">
      <protection locked="0"/>
    </xf>
    <xf numFmtId="0" fontId="15" fillId="10" borderId="14" xfId="1" applyFont="1" applyFill="1" applyBorder="1" applyProtection="1">
      <protection locked="0"/>
    </xf>
    <xf numFmtId="0" fontId="15" fillId="5" borderId="14" xfId="1" applyFont="1" applyFill="1" applyBorder="1" applyProtection="1"/>
    <xf numFmtId="0" fontId="1" fillId="0" borderId="0" xfId="1" applyFont="1" applyProtection="1"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Protection="1"/>
    <xf numFmtId="0" fontId="2" fillId="0" borderId="14" xfId="1" applyFont="1" applyBorder="1" applyProtection="1">
      <protection locked="0"/>
    </xf>
    <xf numFmtId="0" fontId="2" fillId="0" borderId="14" xfId="1" applyFont="1" applyBorder="1" applyAlignment="1" applyProtection="1">
      <alignment horizontal="center" vertical="center" textRotation="90"/>
    </xf>
    <xf numFmtId="0" fontId="2" fillId="0" borderId="8" xfId="1" applyFont="1" applyBorder="1" applyProtection="1"/>
  </cellXfs>
  <cellStyles count="2">
    <cellStyle name="Обычный" xfId="0" builtinId="0"/>
    <cellStyle name="Обычный 2" xfId="1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2;&#1089;&#1072;&#1085;&#1072;\Desktop\&#1040;&#1087;&#1088;&#1077;&#1083;&#1100;%20&#1090;&#1072;&#1073;&#1077;&#1083;&#1100;\&#1044;&#1084;&#1080;&#1090;&#1088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Табель"/>
      <sheetName val=" Доп.услуги"/>
      <sheetName val="Брони.Выезды"/>
      <sheetName val="Ведомость на аванс"/>
      <sheetName val="Ведомость на зарплату"/>
      <sheetName val="Ведомость на расчет и чс ав"/>
      <sheetName val="Ведомость на расчет и чс зп"/>
      <sheetName val="доп. информация"/>
      <sheetName val="расчетный лист"/>
      <sheetName val="лист"/>
    </sheetNames>
    <sheetDataSet>
      <sheetData sheetId="0">
        <row r="2">
          <cell r="B2" t="str">
            <v>Грачева И.М.</v>
          </cell>
          <cell r="C2">
            <v>43337</v>
          </cell>
          <cell r="D2">
            <v>89648306823</v>
          </cell>
        </row>
        <row r="3">
          <cell r="B3" t="str">
            <v>Гусева О.В</v>
          </cell>
          <cell r="C3">
            <v>43997</v>
          </cell>
          <cell r="D3">
            <v>89776266210</v>
          </cell>
        </row>
        <row r="4">
          <cell r="B4" t="str">
            <v>Дик О.И.</v>
          </cell>
          <cell r="C4">
            <v>44456</v>
          </cell>
          <cell r="D4">
            <v>89225568251</v>
          </cell>
        </row>
        <row r="5">
          <cell r="B5" t="str">
            <v>Дыляева ВА</v>
          </cell>
          <cell r="C5">
            <v>44107</v>
          </cell>
          <cell r="D5">
            <v>9507537069</v>
          </cell>
        </row>
        <row r="6">
          <cell r="B6" t="str">
            <v>Емельянова ОА</v>
          </cell>
          <cell r="C6">
            <v>44337</v>
          </cell>
          <cell r="D6">
            <v>89264672219</v>
          </cell>
        </row>
        <row r="7">
          <cell r="B7" t="str">
            <v>Ефимова РР</v>
          </cell>
          <cell r="C7">
            <v>44313</v>
          </cell>
          <cell r="D7">
            <v>9683615614</v>
          </cell>
        </row>
        <row r="8">
          <cell r="B8" t="str">
            <v>Зыкова НЕ</v>
          </cell>
          <cell r="C8">
            <v>42433</v>
          </cell>
          <cell r="D8">
            <v>9779944251</v>
          </cell>
        </row>
        <row r="9">
          <cell r="B9" t="str">
            <v>Каратаева ЖА</v>
          </cell>
          <cell r="C9">
            <v>42324</v>
          </cell>
          <cell r="D9">
            <v>9226237951</v>
          </cell>
        </row>
        <row r="10">
          <cell r="B10" t="str">
            <v>Ковалева ТВ</v>
          </cell>
          <cell r="C10">
            <v>44384</v>
          </cell>
          <cell r="D10">
            <v>9026526011</v>
          </cell>
        </row>
        <row r="11">
          <cell r="B11" t="str">
            <v>Кононенко Т.А.</v>
          </cell>
          <cell r="C11">
            <v>44107</v>
          </cell>
          <cell r="D11">
            <v>89858964930</v>
          </cell>
        </row>
        <row r="12">
          <cell r="B12" t="str">
            <v>Кузнецова НВ</v>
          </cell>
          <cell r="C12">
            <v>43049</v>
          </cell>
          <cell r="D12">
            <v>9064081810</v>
          </cell>
        </row>
        <row r="13">
          <cell r="B13" t="str">
            <v>Кузьмичева ТВ</v>
          </cell>
          <cell r="C13">
            <v>42347</v>
          </cell>
          <cell r="D13">
            <v>9853417643</v>
          </cell>
        </row>
        <row r="14">
          <cell r="B14" t="str">
            <v>Мигранова ММ</v>
          </cell>
          <cell r="C14">
            <v>44428</v>
          </cell>
          <cell r="D14">
            <v>9871442135</v>
          </cell>
        </row>
        <row r="15">
          <cell r="B15" t="str">
            <v>Назарова ВА</v>
          </cell>
          <cell r="C15">
            <v>44412</v>
          </cell>
          <cell r="D15">
            <v>9954232226</v>
          </cell>
        </row>
        <row r="16">
          <cell r="B16" t="str">
            <v>Никишова ЮЮ</v>
          </cell>
          <cell r="C16">
            <v>44389</v>
          </cell>
          <cell r="D16">
            <v>9258171794</v>
          </cell>
        </row>
        <row r="17">
          <cell r="B17" t="str">
            <v>Николаева ЕП</v>
          </cell>
          <cell r="C17">
            <v>43049</v>
          </cell>
          <cell r="D17">
            <v>9664842651</v>
          </cell>
        </row>
        <row r="18">
          <cell r="B18" t="str">
            <v>Пономарева ЕМ</v>
          </cell>
          <cell r="C18">
            <v>43783</v>
          </cell>
          <cell r="D18">
            <v>9525360983</v>
          </cell>
        </row>
        <row r="19">
          <cell r="B19" t="str">
            <v>Решетникова ВС</v>
          </cell>
          <cell r="C19">
            <v>42802</v>
          </cell>
          <cell r="D19">
            <v>9779944268</v>
          </cell>
        </row>
        <row r="20">
          <cell r="B20" t="str">
            <v>Сергеева ИВ</v>
          </cell>
          <cell r="C20">
            <v>44022</v>
          </cell>
          <cell r="D20">
            <v>9773957654</v>
          </cell>
        </row>
        <row r="21">
          <cell r="B21" t="str">
            <v>Сичевник ЕА</v>
          </cell>
          <cell r="C21">
            <v>44581</v>
          </cell>
          <cell r="D21">
            <v>89251048055</v>
          </cell>
        </row>
        <row r="22">
          <cell r="B22" t="str">
            <v>Федорова Е.А</v>
          </cell>
          <cell r="C22">
            <v>44590</v>
          </cell>
          <cell r="D22">
            <v>89294320835</v>
          </cell>
        </row>
        <row r="23">
          <cell r="B23" t="str">
            <v>Хлебникова ИФ</v>
          </cell>
          <cell r="C23">
            <v>43870</v>
          </cell>
          <cell r="D23">
            <v>9101919968</v>
          </cell>
        </row>
        <row r="24">
          <cell r="B24" t="str">
            <v>Яниогло ОА</v>
          </cell>
          <cell r="C24">
            <v>43040</v>
          </cell>
          <cell r="D24">
            <v>9604490997</v>
          </cell>
        </row>
        <row r="25">
          <cell r="B25" t="str">
            <v>Амантаева КК</v>
          </cell>
          <cell r="C25">
            <v>44480</v>
          </cell>
          <cell r="D25">
            <v>89058822115</v>
          </cell>
        </row>
        <row r="26">
          <cell r="B26" t="str">
            <v>Бегимкулова ЗА</v>
          </cell>
          <cell r="C26">
            <v>44442</v>
          </cell>
          <cell r="D26">
            <v>89660891999</v>
          </cell>
        </row>
        <row r="27">
          <cell r="B27" t="str">
            <v>Абдрахимова М.Х</v>
          </cell>
          <cell r="C27">
            <v>44487</v>
          </cell>
          <cell r="D27">
            <v>89534585976</v>
          </cell>
        </row>
        <row r="28">
          <cell r="B28" t="str">
            <v>Кокорева ТВ</v>
          </cell>
          <cell r="C28">
            <v>44600</v>
          </cell>
          <cell r="D28">
            <v>89661037954</v>
          </cell>
        </row>
        <row r="29">
          <cell r="B29" t="str">
            <v>Умурзакова ДК</v>
          </cell>
          <cell r="C29">
            <v>44601</v>
          </cell>
          <cell r="D29">
            <v>89261937876</v>
          </cell>
        </row>
        <row r="30">
          <cell r="B30" t="str">
            <v>Глазунова Н.Е.</v>
          </cell>
          <cell r="C30">
            <v>43475</v>
          </cell>
          <cell r="D30">
            <v>89058897568</v>
          </cell>
        </row>
      </sheetData>
      <sheetData sheetId="1">
        <row r="1">
          <cell r="F1" t="str">
            <v>Дмитров</v>
          </cell>
        </row>
        <row r="3">
          <cell r="F3" t="str">
            <v>Март</v>
          </cell>
        </row>
      </sheetData>
      <sheetData sheetId="2">
        <row r="38">
          <cell r="B38" t="str">
            <v>Глазунова Н.Е.</v>
          </cell>
          <cell r="C38">
            <v>13900</v>
          </cell>
        </row>
        <row r="39">
          <cell r="B39" t="str">
            <v>Умурзакова ДК</v>
          </cell>
          <cell r="C39">
            <v>500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аниматор</v>
          </cell>
          <cell r="B1">
            <v>1000</v>
          </cell>
        </row>
        <row r="2">
          <cell r="A2" t="str">
            <v>горничная</v>
          </cell>
          <cell r="B2">
            <v>1100</v>
          </cell>
        </row>
        <row r="3">
          <cell r="A3" t="str">
            <v>горничная совмест</v>
          </cell>
          <cell r="B3">
            <v>550</v>
          </cell>
        </row>
        <row r="4">
          <cell r="A4" t="str">
            <v>горничная совмест 2</v>
          </cell>
          <cell r="B4">
            <v>275</v>
          </cell>
        </row>
        <row r="5">
          <cell r="A5" t="str">
            <v>горничная ставка</v>
          </cell>
          <cell r="B5">
            <v>40000</v>
          </cell>
          <cell r="C5">
            <v>40000</v>
          </cell>
        </row>
        <row r="6">
          <cell r="A6" t="str">
            <v>горничная 3 год</v>
          </cell>
          <cell r="B6">
            <v>1200</v>
          </cell>
        </row>
        <row r="7">
          <cell r="A7" t="str">
            <v>горничная совмест 3 год</v>
          </cell>
          <cell r="B7">
            <v>600</v>
          </cell>
        </row>
        <row r="8">
          <cell r="A8" t="str">
            <v>горничная совмест 3 год, 2</v>
          </cell>
          <cell r="B8">
            <v>300</v>
          </cell>
        </row>
        <row r="9">
          <cell r="A9" t="str">
            <v>горничная 5 лет</v>
          </cell>
          <cell r="B9">
            <v>1300</v>
          </cell>
        </row>
        <row r="10">
          <cell r="A10" t="str">
            <v>горничная совмест 5 лет</v>
          </cell>
          <cell r="B10">
            <v>650</v>
          </cell>
        </row>
        <row r="11">
          <cell r="A11" t="str">
            <v>горничная совмест 5 лет, 2</v>
          </cell>
          <cell r="B11">
            <v>325</v>
          </cell>
        </row>
        <row r="12">
          <cell r="A12" t="str">
            <v xml:space="preserve">повар </v>
          </cell>
          <cell r="B12">
            <v>1200</v>
          </cell>
        </row>
        <row r="13">
          <cell r="A13" t="str">
            <v>повар 1 год</v>
          </cell>
          <cell r="B13">
            <v>1320</v>
          </cell>
        </row>
        <row r="14">
          <cell r="A14" t="str">
            <v>повар 3 год</v>
          </cell>
          <cell r="B14">
            <v>1420</v>
          </cell>
        </row>
        <row r="15">
          <cell r="A15" t="str">
            <v>повар 5 лет</v>
          </cell>
          <cell r="B15">
            <v>1520</v>
          </cell>
        </row>
        <row r="16">
          <cell r="A16" t="str">
            <v>прачка совм</v>
          </cell>
          <cell r="B16">
            <v>550</v>
          </cell>
        </row>
        <row r="17">
          <cell r="A17" t="str">
            <v>сиделка</v>
          </cell>
          <cell r="B17">
            <v>1210</v>
          </cell>
        </row>
        <row r="18">
          <cell r="A18" t="str">
            <v xml:space="preserve">сиделка 3 года </v>
          </cell>
          <cell r="B18">
            <v>1300</v>
          </cell>
        </row>
        <row r="19">
          <cell r="A19" t="str">
            <v>сиделка новичок</v>
          </cell>
          <cell r="B19">
            <v>1000</v>
          </cell>
        </row>
        <row r="20">
          <cell r="A20" t="str">
            <v>сиделка стажер</v>
          </cell>
          <cell r="B20">
            <v>1100</v>
          </cell>
        </row>
        <row r="21">
          <cell r="A21" t="str">
            <v>сиделка 5 лет</v>
          </cell>
          <cell r="B21">
            <v>1400</v>
          </cell>
        </row>
        <row r="22">
          <cell r="A22" t="str">
            <v>ст. сиделка</v>
          </cell>
          <cell r="B22">
            <v>1500</v>
          </cell>
        </row>
        <row r="23">
          <cell r="A23" t="str">
            <v>ст. сиделка сети</v>
          </cell>
          <cell r="B23">
            <v>75000</v>
          </cell>
          <cell r="C23">
            <v>75000</v>
          </cell>
        </row>
        <row r="24">
          <cell r="A24" t="str">
            <v>управляющий</v>
          </cell>
          <cell r="B24">
            <v>55000</v>
          </cell>
          <cell r="C24">
            <v>55000</v>
          </cell>
        </row>
        <row r="25">
          <cell r="A25" t="str">
            <v>сиделка сов</v>
          </cell>
        </row>
        <row r="26">
          <cell r="A26" t="str">
            <v>ст. сиделка сов</v>
          </cell>
        </row>
        <row r="27">
          <cell r="A27" t="str">
            <v>прачка дм</v>
          </cell>
          <cell r="B27">
            <v>1210</v>
          </cell>
        </row>
        <row r="28">
          <cell r="A28" t="str">
            <v>прачка дм совм</v>
          </cell>
          <cell r="B28">
            <v>605</v>
          </cell>
        </row>
        <row r="29">
          <cell r="A29" t="str">
            <v>прачка дм 5 лет</v>
          </cell>
          <cell r="B29">
            <v>1410</v>
          </cell>
        </row>
        <row r="30">
          <cell r="A30" t="str">
            <v>тех отдел</v>
          </cell>
          <cell r="B30">
            <v>50000</v>
          </cell>
          <cell r="C30">
            <v>50000</v>
          </cell>
        </row>
        <row r="31">
          <cell r="A31" t="str">
            <v>прачка</v>
          </cell>
          <cell r="B31">
            <v>1100</v>
          </cell>
        </row>
        <row r="32">
          <cell r="A32" t="str">
            <v>прачка 3 года</v>
          </cell>
          <cell r="B32">
            <v>1200</v>
          </cell>
        </row>
        <row r="33">
          <cell r="A33" t="str">
            <v>прачка 5 лет</v>
          </cell>
          <cell r="B33">
            <v>1300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18"/>
  <sheetViews>
    <sheetView tabSelected="1" workbookViewId="0">
      <pane xSplit="5" ySplit="5" topLeftCell="AP6" activePane="bottomRight" state="frozen"/>
      <selection pane="topRight" activeCell="F1" sqref="F1"/>
      <selection pane="bottomLeft" activeCell="A6" sqref="A6"/>
      <selection pane="bottomRight" activeCell="AY11" sqref="AY11"/>
    </sheetView>
  </sheetViews>
  <sheetFormatPr defaultColWidth="14" defaultRowHeight="15" customHeight="1" x14ac:dyDescent="0.25"/>
  <cols>
    <col min="1" max="1" width="3" style="129" customWidth="1"/>
    <col min="2" max="2" width="18" style="129" customWidth="1"/>
    <col min="3" max="3" width="18.5546875" style="129" customWidth="1"/>
    <col min="4" max="4" width="15.77734375" style="129" customWidth="1"/>
    <col min="5" max="5" width="16.6640625" style="129" customWidth="1"/>
    <col min="6" max="35" width="4" style="129" bestFit="1" customWidth="1"/>
    <col min="36" max="36" width="4" style="129" customWidth="1"/>
    <col min="37" max="37" width="3.5546875" style="129" bestFit="1" customWidth="1"/>
    <col min="38" max="38" width="11.88671875" style="129" hidden="1" customWidth="1"/>
    <col min="39" max="39" width="6" style="129" customWidth="1"/>
    <col min="40" max="40" width="11.33203125" style="129" customWidth="1"/>
    <col min="41" max="48" width="7.44140625" style="129" customWidth="1"/>
    <col min="49" max="49" width="12.44140625" style="129" hidden="1" customWidth="1"/>
    <col min="50" max="50" width="8" style="129" hidden="1" customWidth="1"/>
    <col min="51" max="51" width="8" style="129" customWidth="1"/>
    <col min="52" max="16384" width="14" style="5"/>
  </cols>
  <sheetData>
    <row r="1" spans="1:51" ht="14.25" customHeight="1" x14ac:dyDescent="0.3">
      <c r="A1" s="1"/>
      <c r="B1" s="1">
        <v>1</v>
      </c>
      <c r="C1" s="1">
        <v>2</v>
      </c>
      <c r="D1" s="1">
        <v>3</v>
      </c>
      <c r="E1" s="1">
        <v>4</v>
      </c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>
        <v>36</v>
      </c>
      <c r="AL1" s="1">
        <v>38</v>
      </c>
      <c r="AM1" s="4">
        <v>39</v>
      </c>
      <c r="AN1" s="1">
        <v>40</v>
      </c>
      <c r="AO1" s="4">
        <v>43</v>
      </c>
      <c r="AP1" s="1">
        <v>44</v>
      </c>
      <c r="AQ1" s="4">
        <v>45</v>
      </c>
      <c r="AR1" s="1">
        <v>46</v>
      </c>
      <c r="AS1" s="4">
        <v>47</v>
      </c>
      <c r="AT1" s="1">
        <v>48</v>
      </c>
      <c r="AU1" s="4">
        <v>49</v>
      </c>
      <c r="AV1" s="1">
        <v>50</v>
      </c>
      <c r="AW1" s="4">
        <v>51</v>
      </c>
      <c r="AX1" s="1">
        <v>52</v>
      </c>
      <c r="AY1" s="1"/>
    </row>
    <row r="2" spans="1:51" ht="14.25" customHeight="1" x14ac:dyDescent="0.3">
      <c r="A2" s="1"/>
      <c r="B2" s="1"/>
      <c r="C2" s="1"/>
      <c r="D2" s="1"/>
      <c r="E2" s="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8"/>
      <c r="AW2" s="9"/>
      <c r="AX2" s="7"/>
      <c r="AY2" s="7"/>
    </row>
    <row r="3" spans="1:51" ht="14.25" customHeight="1" x14ac:dyDescent="0.25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5"/>
      <c r="AK3" s="16" t="s">
        <v>7</v>
      </c>
      <c r="AL3" s="17" t="s">
        <v>8</v>
      </c>
      <c r="AM3" s="18" t="s">
        <v>9</v>
      </c>
      <c r="AN3" s="19" t="s">
        <v>10</v>
      </c>
      <c r="AO3" s="20" t="s">
        <v>11</v>
      </c>
      <c r="AP3" s="21" t="s">
        <v>12</v>
      </c>
      <c r="AQ3" s="21" t="s">
        <v>13</v>
      </c>
      <c r="AR3" s="21" t="s">
        <v>14</v>
      </c>
      <c r="AS3" s="22" t="s">
        <v>15</v>
      </c>
      <c r="AT3" s="23" t="s">
        <v>15</v>
      </c>
      <c r="AU3" s="14"/>
      <c r="AV3" s="15"/>
      <c r="AW3" s="24" t="s">
        <v>16</v>
      </c>
      <c r="AX3" s="25" t="s">
        <v>17</v>
      </c>
      <c r="AY3" s="26" t="s">
        <v>18</v>
      </c>
    </row>
    <row r="4" spans="1:51" ht="12" customHeight="1" x14ac:dyDescent="0.25">
      <c r="A4" s="27"/>
      <c r="B4" s="27"/>
      <c r="C4" s="27"/>
      <c r="D4" s="27"/>
      <c r="E4" s="27"/>
      <c r="F4" s="2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29"/>
      <c r="AK4" s="30"/>
      <c r="AL4" s="31"/>
      <c r="AM4" s="27"/>
      <c r="AN4" s="27"/>
      <c r="AO4" s="32"/>
      <c r="AP4" s="33"/>
      <c r="AQ4" s="34"/>
      <c r="AR4" s="33"/>
      <c r="AS4" s="27"/>
      <c r="AT4" s="28"/>
      <c r="AU4" s="3"/>
      <c r="AV4" s="29"/>
      <c r="AW4" s="35"/>
      <c r="AX4" s="27"/>
      <c r="AY4" s="36"/>
    </row>
    <row r="5" spans="1:51" ht="55.8" customHeight="1" x14ac:dyDescent="0.3">
      <c r="A5" s="37"/>
      <c r="B5" s="37"/>
      <c r="C5" s="37"/>
      <c r="D5" s="37"/>
      <c r="E5" s="37"/>
      <c r="F5" s="38">
        <v>1</v>
      </c>
      <c r="G5" s="38">
        <v>2</v>
      </c>
      <c r="H5" s="38">
        <v>3</v>
      </c>
      <c r="I5" s="38">
        <v>4</v>
      </c>
      <c r="J5" s="38">
        <v>5</v>
      </c>
      <c r="K5" s="38">
        <v>6</v>
      </c>
      <c r="L5" s="38">
        <v>7</v>
      </c>
      <c r="M5" s="38">
        <v>8</v>
      </c>
      <c r="N5" s="38">
        <v>9</v>
      </c>
      <c r="O5" s="38">
        <v>10</v>
      </c>
      <c r="P5" s="38">
        <v>11</v>
      </c>
      <c r="Q5" s="38">
        <v>12</v>
      </c>
      <c r="R5" s="38">
        <v>13</v>
      </c>
      <c r="S5" s="38">
        <v>14</v>
      </c>
      <c r="T5" s="38">
        <v>15</v>
      </c>
      <c r="U5" s="38">
        <v>16</v>
      </c>
      <c r="V5" s="38">
        <v>17</v>
      </c>
      <c r="W5" s="38">
        <v>18</v>
      </c>
      <c r="X5" s="38">
        <v>19</v>
      </c>
      <c r="Y5" s="38">
        <v>20</v>
      </c>
      <c r="Z5" s="38">
        <v>21</v>
      </c>
      <c r="AA5" s="38">
        <v>22</v>
      </c>
      <c r="AB5" s="38">
        <v>23</v>
      </c>
      <c r="AC5" s="38">
        <v>24</v>
      </c>
      <c r="AD5" s="38">
        <v>25</v>
      </c>
      <c r="AE5" s="38">
        <v>26</v>
      </c>
      <c r="AF5" s="38">
        <v>27</v>
      </c>
      <c r="AG5" s="38">
        <v>28</v>
      </c>
      <c r="AH5" s="38">
        <v>29</v>
      </c>
      <c r="AI5" s="38">
        <v>30</v>
      </c>
      <c r="AJ5" s="38">
        <v>31</v>
      </c>
      <c r="AK5" s="28"/>
      <c r="AL5" s="39"/>
      <c r="AM5" s="37"/>
      <c r="AN5" s="37"/>
      <c r="AO5" s="40"/>
      <c r="AP5" s="41"/>
      <c r="AQ5" s="42"/>
      <c r="AR5" s="41"/>
      <c r="AS5" s="37"/>
      <c r="AT5" s="43" t="s">
        <v>19</v>
      </c>
      <c r="AU5" s="44" t="s">
        <v>20</v>
      </c>
      <c r="AV5" s="43" t="s">
        <v>21</v>
      </c>
      <c r="AW5" s="29"/>
      <c r="AX5" s="37"/>
      <c r="AY5" s="45"/>
    </row>
    <row r="6" spans="1:51" ht="21" customHeight="1" x14ac:dyDescent="0.25">
      <c r="A6" s="46"/>
      <c r="B6" s="46"/>
      <c r="C6" s="46"/>
      <c r="D6" s="46"/>
      <c r="E6" s="47"/>
      <c r="F6" s="48" t="s">
        <v>22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9"/>
      <c r="AL6" s="50"/>
      <c r="AM6" s="51"/>
      <c r="AN6" s="51"/>
      <c r="AO6" s="52"/>
      <c r="AP6" s="52"/>
      <c r="AQ6" s="53"/>
      <c r="AR6" s="52"/>
      <c r="AS6" s="54"/>
      <c r="AT6" s="55"/>
      <c r="AU6" s="44"/>
      <c r="AV6" s="56"/>
      <c r="AW6" s="57"/>
      <c r="AX6" s="46"/>
      <c r="AY6" s="58"/>
    </row>
    <row r="7" spans="1:51" ht="24.75" customHeight="1" x14ac:dyDescent="0.3">
      <c r="A7" s="59">
        <v>1</v>
      </c>
      <c r="B7" s="60" t="s">
        <v>23</v>
      </c>
      <c r="C7" s="60"/>
      <c r="D7" s="61">
        <f>IFERROR(VLOOKUP($B$2:$B$49,[1]Данные!$B$2:$C$54,2,0),"")</f>
        <v>44601</v>
      </c>
      <c r="E7" s="62">
        <f>IFERROR(VLOOKUP($B$7:$B$49,[1]Данные!$B$3:$D$54,3,0),"")</f>
        <v>89261937876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4">
        <f t="shared" ref="AK7:AK28" si="0">COUNT(F7:AJ7)</f>
        <v>0</v>
      </c>
      <c r="AL7" s="65"/>
      <c r="AM7" s="66" t="str">
        <f>IFERROR(VLOOKUP(C5:C48,[1]лист!$A$1:$B$41,2,0),"")</f>
        <v/>
      </c>
      <c r="AN7" s="67" t="str">
        <f>IFERROR(VLOOKUP(C7,[1]лист!$A$1:$C$40,3,0),"")</f>
        <v/>
      </c>
      <c r="AO7" s="68"/>
      <c r="AP7" s="69"/>
      <c r="AQ7" s="69"/>
      <c r="AR7" s="69"/>
      <c r="AS7" s="70" t="str">
        <f>IFERROR((AN7/2/15)*COUNT(F7:T7),"")</f>
        <v/>
      </c>
      <c r="AT7" s="70" t="str">
        <f>IFERROR((AS7+AO7-AP7-AQ7-AR7),"")</f>
        <v/>
      </c>
      <c r="AU7" s="70"/>
      <c r="AV7" s="71" t="str">
        <f>IFERROR((AT7-AU7),"")</f>
        <v/>
      </c>
      <c r="AW7" s="72"/>
      <c r="AX7" s="73"/>
      <c r="AY7" s="73">
        <f ca="1">SUMIF(' Доп.услуги'!$B$38:$B$49,B7,' Доп.услуги'!$C$38:$C$49)</f>
        <v>500</v>
      </c>
    </row>
    <row r="8" spans="1:51" ht="24.75" customHeight="1" x14ac:dyDescent="0.3">
      <c r="A8" s="59">
        <v>2</v>
      </c>
      <c r="B8" s="60" t="s">
        <v>24</v>
      </c>
      <c r="C8" s="60"/>
      <c r="D8" s="61">
        <f>IFERROR(VLOOKUP($B$2:$B$49,[1]Данные!$B$2:$C$54,2,0),"")</f>
        <v>43475</v>
      </c>
      <c r="E8" s="62">
        <f>IFERROR(VLOOKUP($B$7:$B$49,[1]Данные!$B$3:$D$54,3,0),"")</f>
        <v>89058897568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4">
        <f t="shared" si="0"/>
        <v>0</v>
      </c>
      <c r="AL8" s="65"/>
      <c r="AM8" s="66" t="str">
        <f>IFERROR(VLOOKUP(C7:C49,[1]лист!$A$1:$B$41,2,0),"")</f>
        <v/>
      </c>
      <c r="AN8" s="67" t="str">
        <f>IFERROR(VLOOKUP(C8,[1]лист!$A$1:$C$40,3,0),"")</f>
        <v/>
      </c>
      <c r="AO8" s="68"/>
      <c r="AP8" s="69"/>
      <c r="AQ8" s="69"/>
      <c r="AR8" s="69"/>
      <c r="AS8" s="70" t="str">
        <f t="shared" ref="AS8:AS10" si="1">IFERROR((AN8/2/15)*COUNT(F8:T8),"")</f>
        <v/>
      </c>
      <c r="AT8" s="70" t="str">
        <f t="shared" ref="AT8:AT28" si="2">IFERROR((AS8+AO8-AP8-AQ8-AR8),"")</f>
        <v/>
      </c>
      <c r="AU8" s="70"/>
      <c r="AV8" s="71" t="str">
        <f t="shared" ref="AV8:AV28" si="3">IFERROR((AT8-AU8),"")</f>
        <v/>
      </c>
      <c r="AW8" s="72"/>
      <c r="AX8" s="73"/>
      <c r="AY8" s="73">
        <f ca="1">SUMIF(' Доп.услуги'!$B$38:$B$49,B8,' Доп.услуги'!$C$38:$C$49)</f>
        <v>13900</v>
      </c>
    </row>
    <row r="9" spans="1:51" ht="24.75" customHeight="1" x14ac:dyDescent="0.3">
      <c r="A9" s="59">
        <v>3</v>
      </c>
      <c r="B9" s="60"/>
      <c r="C9" s="60"/>
      <c r="D9" s="61" t="str">
        <f>IFERROR(VLOOKUP($B$2:$B$49,[1]Данные!$B$2:$C$54,2,0),"")</f>
        <v/>
      </c>
      <c r="E9" s="62" t="str">
        <f>IFERROR(VLOOKUP($B$7:$B$49,[1]Данные!$B$3:$D$54,3,0),"")</f>
        <v/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64">
        <f t="shared" si="0"/>
        <v>0</v>
      </c>
      <c r="AL9" s="65"/>
      <c r="AM9" s="66" t="str">
        <f>IFERROR(VLOOKUP(C8:C50,[1]лист!$A$1:$B$41,2,0),"")</f>
        <v/>
      </c>
      <c r="AN9" s="67" t="str">
        <f>IFERROR(VLOOKUP(C9,[1]лист!$A$1:$C$40,3,0),"")</f>
        <v/>
      </c>
      <c r="AO9" s="68"/>
      <c r="AP9" s="69"/>
      <c r="AQ9" s="69"/>
      <c r="AR9" s="69"/>
      <c r="AS9" s="70" t="str">
        <f t="shared" si="1"/>
        <v/>
      </c>
      <c r="AT9" s="70" t="str">
        <f t="shared" si="2"/>
        <v/>
      </c>
      <c r="AU9" s="70"/>
      <c r="AV9" s="71" t="str">
        <f t="shared" si="3"/>
        <v/>
      </c>
      <c r="AW9" s="72"/>
      <c r="AX9" s="73"/>
      <c r="AY9" s="73">
        <f>SUMIF(' Доп.услуги'!$B$38:$B$49,B9,' Доп.услуги'!$C$38:$C$49)</f>
        <v>0</v>
      </c>
    </row>
    <row r="10" spans="1:51" ht="24.75" customHeight="1" x14ac:dyDescent="0.3">
      <c r="A10" s="59">
        <v>4</v>
      </c>
      <c r="B10" s="60"/>
      <c r="C10" s="60"/>
      <c r="D10" s="61" t="str">
        <f>IFERROR(VLOOKUP($B$2:$B$49,[1]Данные!$B$2:$C$54,2,0),"")</f>
        <v/>
      </c>
      <c r="E10" s="62" t="str">
        <f>IFERROR(VLOOKUP($B$7:$B$49,[1]Данные!$B$3:$D$54,3,0),"")</f>
        <v/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64">
        <f t="shared" si="0"/>
        <v>0</v>
      </c>
      <c r="AL10" s="65"/>
      <c r="AM10" s="66" t="str">
        <f>IFERROR(VLOOKUP(C9:C51,[1]лист!$A$1:$B$41,2,0),"")</f>
        <v/>
      </c>
      <c r="AN10" s="67" t="str">
        <f>IFERROR(VLOOKUP(C10,[1]лист!$A$1:$C$40,3,0),"")</f>
        <v/>
      </c>
      <c r="AO10" s="68"/>
      <c r="AP10" s="69"/>
      <c r="AQ10" s="69"/>
      <c r="AR10" s="69"/>
      <c r="AS10" s="70" t="str">
        <f t="shared" si="1"/>
        <v/>
      </c>
      <c r="AT10" s="70" t="str">
        <f t="shared" si="2"/>
        <v/>
      </c>
      <c r="AU10" s="70"/>
      <c r="AV10" s="71" t="str">
        <f t="shared" si="3"/>
        <v/>
      </c>
      <c r="AW10" s="72"/>
      <c r="AX10" s="73"/>
      <c r="AY10" s="73">
        <f>SUMIF(' Доп.услуги'!$B$38:$B$49,B10,' Доп.услуги'!$C$38:$C$49)</f>
        <v>0</v>
      </c>
    </row>
    <row r="11" spans="1:51" ht="24.75" customHeight="1" x14ac:dyDescent="0.3">
      <c r="A11" s="59">
        <v>5</v>
      </c>
      <c r="B11" s="75" t="s">
        <v>24</v>
      </c>
      <c r="C11" s="75"/>
      <c r="D11" s="76">
        <f>IFERROR(VLOOKUP($B$2:$B$49,[1]Данные!$B$2:$C$54,2,0),"")</f>
        <v>43475</v>
      </c>
      <c r="E11" s="77">
        <f>IFERROR(VLOOKUP($B$7:$B$49,[1]Данные!$B$3:$D$54,3,0),"")</f>
        <v>89058897568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64">
        <f t="shared" si="0"/>
        <v>0</v>
      </c>
      <c r="AL11" s="65"/>
      <c r="AM11" s="66" t="str">
        <f>IFERROR(VLOOKUP(C10:C54,[1]лист!$A$1:$B$41,2,0),"")</f>
        <v/>
      </c>
      <c r="AN11" s="67" t="str">
        <f t="shared" ref="AN11:AN28" si="4">IFERROR((AK11*AM11),"")</f>
        <v/>
      </c>
      <c r="AO11" s="68"/>
      <c r="AP11" s="69"/>
      <c r="AQ11" s="69"/>
      <c r="AR11" s="69"/>
      <c r="AS11" s="70" t="str">
        <f>IFERROR((COUNT(F11:T11)*AM11),"")</f>
        <v/>
      </c>
      <c r="AT11" s="70" t="str">
        <f t="shared" si="2"/>
        <v/>
      </c>
      <c r="AU11" s="79"/>
      <c r="AV11" s="71" t="str">
        <f t="shared" si="3"/>
        <v/>
      </c>
      <c r="AW11" s="72"/>
      <c r="AX11" s="73"/>
      <c r="AY11" s="73">
        <f ca="1">SUMIF(' Доп.услуги'!$B$38:$B$49,B11,' Доп.услуги'!$C$38:$C$49)</f>
        <v>13900</v>
      </c>
    </row>
    <row r="12" spans="1:51" ht="24.75" customHeight="1" x14ac:dyDescent="0.3">
      <c r="A12" s="59">
        <v>6</v>
      </c>
      <c r="B12" s="75"/>
      <c r="C12" s="75"/>
      <c r="D12" s="76" t="str">
        <f>IFERROR(VLOOKUP($B$2:$B$49,[1]Данные!$B$2:$C$54,2,0),"")</f>
        <v/>
      </c>
      <c r="E12" s="77" t="str">
        <f>IFERROR(VLOOKUP($B$7:$B$49,[1]Данные!$B$3:$D$54,3,0),"")</f>
        <v/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64">
        <f t="shared" si="0"/>
        <v>0</v>
      </c>
      <c r="AL12" s="65"/>
      <c r="AM12" s="66" t="str">
        <f>IFERROR(VLOOKUP(C11:C55,[1]лист!$A$1:$B$41,2,0),"")</f>
        <v/>
      </c>
      <c r="AN12" s="67" t="str">
        <f t="shared" si="4"/>
        <v/>
      </c>
      <c r="AO12" s="68"/>
      <c r="AP12" s="69"/>
      <c r="AQ12" s="69"/>
      <c r="AR12" s="69"/>
      <c r="AS12" s="70" t="str">
        <f t="shared" ref="AS12:AS28" si="5">IFERROR((COUNT(F12:T12)*AM12),"")</f>
        <v/>
      </c>
      <c r="AT12" s="70" t="str">
        <f t="shared" si="2"/>
        <v/>
      </c>
      <c r="AU12" s="79"/>
      <c r="AV12" s="71" t="str">
        <f t="shared" si="3"/>
        <v/>
      </c>
      <c r="AW12" s="72"/>
      <c r="AX12" s="73"/>
      <c r="AY12" s="73">
        <f>SUMIF(' Доп.услуги'!$B$38:$B$49,B12,' Доп.услуги'!$C$38:$C$49)</f>
        <v>0</v>
      </c>
    </row>
    <row r="13" spans="1:51" ht="24.75" customHeight="1" x14ac:dyDescent="0.3">
      <c r="A13" s="59">
        <v>7</v>
      </c>
      <c r="B13" s="75"/>
      <c r="C13" s="75"/>
      <c r="D13" s="76" t="str">
        <f>IFERROR(VLOOKUP($B$2:$B$49,[1]Данные!$B$2:$C$54,2,0),"")</f>
        <v/>
      </c>
      <c r="E13" s="77" t="str">
        <f>IFERROR(VLOOKUP($B$7:$B$49,[1]Данные!$B$3:$D$54,3,0),"")</f>
        <v/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64">
        <f t="shared" si="0"/>
        <v>0</v>
      </c>
      <c r="AL13" s="65"/>
      <c r="AM13" s="66" t="str">
        <f>IFERROR(VLOOKUP(C12:C56,[1]лист!$A$1:$B$41,2,0),"")</f>
        <v/>
      </c>
      <c r="AN13" s="67" t="str">
        <f t="shared" si="4"/>
        <v/>
      </c>
      <c r="AO13" s="68"/>
      <c r="AP13" s="69"/>
      <c r="AQ13" s="69"/>
      <c r="AR13" s="69"/>
      <c r="AS13" s="70" t="str">
        <f t="shared" si="5"/>
        <v/>
      </c>
      <c r="AT13" s="70" t="str">
        <f t="shared" si="2"/>
        <v/>
      </c>
      <c r="AU13" s="79"/>
      <c r="AV13" s="71" t="str">
        <f t="shared" si="3"/>
        <v/>
      </c>
      <c r="AW13" s="72"/>
      <c r="AX13" s="73"/>
      <c r="AY13" s="73">
        <f>SUMIF('[1] Доп.услуги'!$B$38:$B$49,B13,'[1] Доп.услуги'!$C$38:$C$49)</f>
        <v>0</v>
      </c>
    </row>
    <row r="14" spans="1:51" ht="24.75" customHeight="1" x14ac:dyDescent="0.3">
      <c r="A14" s="59">
        <v>8</v>
      </c>
      <c r="B14" s="75"/>
      <c r="C14" s="75"/>
      <c r="D14" s="76" t="str">
        <f>IFERROR(VLOOKUP($B$2:$B$49,[1]Данные!$B$2:$C$54,2,0),"")</f>
        <v/>
      </c>
      <c r="E14" s="77" t="str">
        <f>IFERROR(VLOOKUP($B$7:$B$49,[1]Данные!$B$3:$D$54,3,0),"")</f>
        <v/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64">
        <f t="shared" si="0"/>
        <v>0</v>
      </c>
      <c r="AL14" s="65"/>
      <c r="AM14" s="66" t="str">
        <f>IFERROR(VLOOKUP(C13:C57,[1]лист!$A$1:$B$41,2,0),"")</f>
        <v/>
      </c>
      <c r="AN14" s="67" t="str">
        <f t="shared" si="4"/>
        <v/>
      </c>
      <c r="AO14" s="68"/>
      <c r="AP14" s="69"/>
      <c r="AQ14" s="69"/>
      <c r="AR14" s="69"/>
      <c r="AS14" s="70" t="str">
        <f t="shared" si="5"/>
        <v/>
      </c>
      <c r="AT14" s="70" t="str">
        <f t="shared" si="2"/>
        <v/>
      </c>
      <c r="AU14" s="79"/>
      <c r="AV14" s="71" t="str">
        <f t="shared" si="3"/>
        <v/>
      </c>
      <c r="AW14" s="72"/>
      <c r="AX14" s="73"/>
      <c r="AY14" s="73">
        <f>SUMIF('[1] Доп.услуги'!$B$38:$B$49,B14,'[1] Доп.услуги'!$C$38:$C$49)</f>
        <v>0</v>
      </c>
    </row>
    <row r="15" spans="1:51" ht="24.75" customHeight="1" x14ac:dyDescent="0.3">
      <c r="A15" s="59">
        <v>9</v>
      </c>
      <c r="B15" s="75"/>
      <c r="C15" s="75"/>
      <c r="D15" s="76" t="str">
        <f>IFERROR(VLOOKUP($B$2:$B$49,[1]Данные!$B$2:$C$54,2,0),"")</f>
        <v/>
      </c>
      <c r="E15" s="77" t="str">
        <f>IFERROR(VLOOKUP($B$7:$B$49,[1]Данные!$B$3:$D$54,3,0),"")</f>
        <v/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64">
        <f t="shared" si="0"/>
        <v>0</v>
      </c>
      <c r="AL15" s="65"/>
      <c r="AM15" s="66" t="str">
        <f>IFERROR(VLOOKUP(C14:C58,[1]лист!$A$1:$B$41,2,0),"")</f>
        <v/>
      </c>
      <c r="AN15" s="67" t="str">
        <f t="shared" si="4"/>
        <v/>
      </c>
      <c r="AO15" s="68"/>
      <c r="AP15" s="69"/>
      <c r="AQ15" s="69"/>
      <c r="AR15" s="69"/>
      <c r="AS15" s="70" t="str">
        <f t="shared" si="5"/>
        <v/>
      </c>
      <c r="AT15" s="70" t="str">
        <f t="shared" si="2"/>
        <v/>
      </c>
      <c r="AU15" s="79"/>
      <c r="AV15" s="71" t="str">
        <f t="shared" si="3"/>
        <v/>
      </c>
      <c r="AW15" s="72"/>
      <c r="AX15" s="73"/>
      <c r="AY15" s="73">
        <f>SUMIF('[1] Доп.услуги'!$B$38:$B$49,B15,'[1] Доп.услуги'!$C$38:$C$49)</f>
        <v>0</v>
      </c>
    </row>
    <row r="16" spans="1:51" ht="24.75" customHeight="1" x14ac:dyDescent="0.3">
      <c r="A16" s="59">
        <v>10</v>
      </c>
      <c r="B16" s="75"/>
      <c r="C16" s="75"/>
      <c r="D16" s="76" t="str">
        <f>IFERROR(VLOOKUP($B$2:$B$49,[1]Данные!$B$2:$C$54,2,0),"")</f>
        <v/>
      </c>
      <c r="E16" s="77" t="str">
        <f>IFERROR(VLOOKUP($B$7:$B$49,[1]Данные!$B$3:$D$54,3,0),"")</f>
        <v/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64">
        <f t="shared" si="0"/>
        <v>0</v>
      </c>
      <c r="AL16" s="65"/>
      <c r="AM16" s="66" t="str">
        <f>IFERROR(VLOOKUP(C15:C59,[1]лист!$A$1:$B$41,2,0),"")</f>
        <v/>
      </c>
      <c r="AN16" s="67" t="str">
        <f t="shared" si="4"/>
        <v/>
      </c>
      <c r="AO16" s="68"/>
      <c r="AP16" s="69"/>
      <c r="AQ16" s="69"/>
      <c r="AR16" s="69"/>
      <c r="AS16" s="70" t="str">
        <f t="shared" si="5"/>
        <v/>
      </c>
      <c r="AT16" s="70" t="str">
        <f t="shared" si="2"/>
        <v/>
      </c>
      <c r="AU16" s="79"/>
      <c r="AV16" s="71" t="str">
        <f t="shared" si="3"/>
        <v/>
      </c>
      <c r="AW16" s="72"/>
      <c r="AX16" s="73"/>
      <c r="AY16" s="73">
        <f>SUMIF('[1] Доп.услуги'!$B$38:$B$49,B16,'[1] Доп.услуги'!$C$38:$C$49)</f>
        <v>0</v>
      </c>
    </row>
    <row r="17" spans="1:51" ht="24.75" customHeight="1" x14ac:dyDescent="0.3">
      <c r="A17" s="59">
        <v>11</v>
      </c>
      <c r="B17" s="75"/>
      <c r="C17" s="75"/>
      <c r="D17" s="76" t="str">
        <f>IFERROR(VLOOKUP($B$2:$B$49,[1]Данные!$B$2:$C$54,2,0),"")</f>
        <v/>
      </c>
      <c r="E17" s="77" t="str">
        <f>IFERROR(VLOOKUP($B$7:$B$49,[1]Данные!$B$3:$D$54,3,0),"")</f>
        <v/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64">
        <f t="shared" si="0"/>
        <v>0</v>
      </c>
      <c r="AL17" s="65"/>
      <c r="AM17" s="66" t="str">
        <f>IFERROR(VLOOKUP(C16:C60,[1]лист!$A$1:$B$41,2,0),"")</f>
        <v/>
      </c>
      <c r="AN17" s="67" t="str">
        <f t="shared" si="4"/>
        <v/>
      </c>
      <c r="AO17" s="68"/>
      <c r="AP17" s="69"/>
      <c r="AQ17" s="69"/>
      <c r="AR17" s="69"/>
      <c r="AS17" s="70" t="str">
        <f t="shared" si="5"/>
        <v/>
      </c>
      <c r="AT17" s="70" t="str">
        <f t="shared" si="2"/>
        <v/>
      </c>
      <c r="AU17" s="79"/>
      <c r="AV17" s="71" t="str">
        <f t="shared" si="3"/>
        <v/>
      </c>
      <c r="AW17" s="72"/>
      <c r="AX17" s="73"/>
      <c r="AY17" s="73">
        <f>SUMIF('[1] Доп.услуги'!$B$38:$B$49,B17,'[1] Доп.услуги'!$C$38:$C$49)</f>
        <v>0</v>
      </c>
    </row>
    <row r="18" spans="1:51" ht="24.75" customHeight="1" x14ac:dyDescent="0.3">
      <c r="A18" s="59">
        <v>12</v>
      </c>
      <c r="B18" s="75"/>
      <c r="C18" s="75"/>
      <c r="D18" s="76" t="str">
        <f>IFERROR(VLOOKUP($B$2:$B$49,[1]Данные!$B$2:$C$54,2,0),"")</f>
        <v/>
      </c>
      <c r="E18" s="77" t="str">
        <f>IFERROR(VLOOKUP($B$7:$B$49,[1]Данные!$B$3:$D$54,3,0),"")</f>
        <v/>
      </c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64">
        <f t="shared" si="0"/>
        <v>0</v>
      </c>
      <c r="AL18" s="65"/>
      <c r="AM18" s="66" t="str">
        <f>IFERROR(VLOOKUP(C17:C61,[1]лист!$A$1:$B$41,2,0),"")</f>
        <v/>
      </c>
      <c r="AN18" s="67" t="str">
        <f t="shared" si="4"/>
        <v/>
      </c>
      <c r="AO18" s="68"/>
      <c r="AP18" s="69"/>
      <c r="AQ18" s="69"/>
      <c r="AR18" s="69"/>
      <c r="AS18" s="70" t="str">
        <f t="shared" si="5"/>
        <v/>
      </c>
      <c r="AT18" s="70" t="str">
        <f t="shared" si="2"/>
        <v/>
      </c>
      <c r="AU18" s="79"/>
      <c r="AV18" s="71" t="str">
        <f t="shared" si="3"/>
        <v/>
      </c>
      <c r="AW18" s="72"/>
      <c r="AX18" s="73"/>
      <c r="AY18" s="73">
        <f>SUMIF('[1] Доп.услуги'!$B$38:$B$49,B18,'[1] Доп.услуги'!$C$38:$C$49)</f>
        <v>0</v>
      </c>
    </row>
    <row r="19" spans="1:51" ht="24.75" customHeight="1" x14ac:dyDescent="0.3">
      <c r="A19" s="59">
        <v>13</v>
      </c>
      <c r="B19" s="75"/>
      <c r="C19" s="75"/>
      <c r="D19" s="76" t="str">
        <f>IFERROR(VLOOKUP($B$2:$B$49,[1]Данные!$B$2:$C$54,2,0),"")</f>
        <v/>
      </c>
      <c r="E19" s="77" t="str">
        <f>IFERROR(VLOOKUP($B$7:$B$49,[1]Данные!$B$3:$D$54,3,0),"")</f>
        <v/>
      </c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64">
        <f t="shared" si="0"/>
        <v>0</v>
      </c>
      <c r="AL19" s="65"/>
      <c r="AM19" s="66" t="str">
        <f>IFERROR(VLOOKUP(C18:C62,[1]лист!$A$1:$B$41,2,0),"")</f>
        <v/>
      </c>
      <c r="AN19" s="67" t="str">
        <f t="shared" si="4"/>
        <v/>
      </c>
      <c r="AO19" s="68"/>
      <c r="AP19" s="69"/>
      <c r="AQ19" s="69"/>
      <c r="AR19" s="69"/>
      <c r="AS19" s="70" t="str">
        <f t="shared" si="5"/>
        <v/>
      </c>
      <c r="AT19" s="70" t="str">
        <f t="shared" si="2"/>
        <v/>
      </c>
      <c r="AU19" s="79"/>
      <c r="AV19" s="71" t="str">
        <f t="shared" si="3"/>
        <v/>
      </c>
      <c r="AW19" s="72"/>
      <c r="AX19" s="73"/>
      <c r="AY19" s="73">
        <f>SUMIF('[1] Доп.услуги'!$B$38:$B$49,B19,'[1] Доп.услуги'!$C$38:$C$49)</f>
        <v>0</v>
      </c>
    </row>
    <row r="20" spans="1:51" ht="24.75" customHeight="1" x14ac:dyDescent="0.3">
      <c r="A20" s="59">
        <v>14</v>
      </c>
      <c r="B20" s="75"/>
      <c r="C20" s="75"/>
      <c r="D20" s="76" t="str">
        <f>IFERROR(VLOOKUP($B$2:$B$49,[1]Данные!$B$2:$C$54,2,0),"")</f>
        <v/>
      </c>
      <c r="E20" s="77" t="str">
        <f>IFERROR(VLOOKUP($B$7:$B$49,[1]Данные!$B$3:$D$54,3,0),"")</f>
        <v/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64">
        <f t="shared" si="0"/>
        <v>0</v>
      </c>
      <c r="AL20" s="65"/>
      <c r="AM20" s="66" t="str">
        <f>IFERROR(VLOOKUP(C19:C63,[1]лист!$A$1:$B$41,2,0),"")</f>
        <v/>
      </c>
      <c r="AN20" s="67" t="str">
        <f t="shared" si="4"/>
        <v/>
      </c>
      <c r="AO20" s="68"/>
      <c r="AP20" s="69"/>
      <c r="AQ20" s="69"/>
      <c r="AR20" s="69"/>
      <c r="AS20" s="70" t="str">
        <f t="shared" si="5"/>
        <v/>
      </c>
      <c r="AT20" s="70" t="str">
        <f t="shared" si="2"/>
        <v/>
      </c>
      <c r="AU20" s="79"/>
      <c r="AV20" s="71" t="str">
        <f t="shared" si="3"/>
        <v/>
      </c>
      <c r="AW20" s="72"/>
      <c r="AX20" s="73"/>
      <c r="AY20" s="73">
        <f>SUMIF('[1] Доп.услуги'!$B$38:$B$49,B20,'[1] Доп.услуги'!$C$38:$C$49)</f>
        <v>0</v>
      </c>
    </row>
    <row r="21" spans="1:51" ht="24.75" customHeight="1" x14ac:dyDescent="0.3">
      <c r="A21" s="59">
        <v>15</v>
      </c>
      <c r="B21" s="75"/>
      <c r="C21" s="75"/>
      <c r="D21" s="76" t="str">
        <f>IFERROR(VLOOKUP($B$2:$B$49,[1]Данные!$B$2:$C$54,2,0),"")</f>
        <v/>
      </c>
      <c r="E21" s="77" t="str">
        <f>IFERROR(VLOOKUP($B$7:$B$49,[1]Данные!$B$3:$D$54,3,0),"")</f>
        <v/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64">
        <f t="shared" si="0"/>
        <v>0</v>
      </c>
      <c r="AL21" s="65"/>
      <c r="AM21" s="66" t="str">
        <f>IFERROR(VLOOKUP(C20:C64,[1]лист!$A$1:$B$41,2,0),"")</f>
        <v/>
      </c>
      <c r="AN21" s="67" t="str">
        <f t="shared" si="4"/>
        <v/>
      </c>
      <c r="AO21" s="68"/>
      <c r="AP21" s="69"/>
      <c r="AQ21" s="69"/>
      <c r="AR21" s="69"/>
      <c r="AS21" s="70" t="str">
        <f t="shared" si="5"/>
        <v/>
      </c>
      <c r="AT21" s="70" t="str">
        <f t="shared" si="2"/>
        <v/>
      </c>
      <c r="AU21" s="79"/>
      <c r="AV21" s="71" t="str">
        <f t="shared" si="3"/>
        <v/>
      </c>
      <c r="AW21" s="72"/>
      <c r="AX21" s="73"/>
      <c r="AY21" s="73">
        <f>SUMIF('[1] Доп.услуги'!$B$38:$B$49,B21,'[1] Доп.услуги'!$C$38:$C$49)</f>
        <v>0</v>
      </c>
    </row>
    <row r="22" spans="1:51" ht="24.75" customHeight="1" x14ac:dyDescent="0.3">
      <c r="A22" s="59">
        <v>16</v>
      </c>
      <c r="B22" s="75"/>
      <c r="C22" s="75"/>
      <c r="D22" s="76" t="str">
        <f>IFERROR(VLOOKUP($B$2:$B$49,[1]Данные!$B$2:$C$54,2,0),"")</f>
        <v/>
      </c>
      <c r="E22" s="77" t="str">
        <f>IFERROR(VLOOKUP($B$7:$B$49,[1]Данные!$B$3:$D$54,3,0),"")</f>
        <v/>
      </c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64">
        <f t="shared" si="0"/>
        <v>0</v>
      </c>
      <c r="AL22" s="65"/>
      <c r="AM22" s="66" t="str">
        <f>IFERROR(VLOOKUP(C21:C65,[1]лист!$A$1:$B$41,2,0),"")</f>
        <v/>
      </c>
      <c r="AN22" s="67" t="str">
        <f t="shared" si="4"/>
        <v/>
      </c>
      <c r="AO22" s="68"/>
      <c r="AP22" s="69"/>
      <c r="AQ22" s="69"/>
      <c r="AR22" s="69"/>
      <c r="AS22" s="70" t="str">
        <f t="shared" si="5"/>
        <v/>
      </c>
      <c r="AT22" s="70" t="str">
        <f t="shared" si="2"/>
        <v/>
      </c>
      <c r="AU22" s="79"/>
      <c r="AV22" s="71" t="str">
        <f t="shared" si="3"/>
        <v/>
      </c>
      <c r="AW22" s="72"/>
      <c r="AX22" s="73"/>
      <c r="AY22" s="73">
        <f>SUMIF('[1] Доп.услуги'!$B$38:$B$49,B22,'[1] Доп.услуги'!$C$38:$C$49)</f>
        <v>0</v>
      </c>
    </row>
    <row r="23" spans="1:51" ht="24.75" customHeight="1" x14ac:dyDescent="0.3">
      <c r="A23" s="59">
        <v>17</v>
      </c>
      <c r="B23" s="75"/>
      <c r="C23" s="75"/>
      <c r="D23" s="76" t="str">
        <f>IFERROR(VLOOKUP($B$2:$B$49,[1]Данные!$B$2:$C$54,2,0),"")</f>
        <v/>
      </c>
      <c r="E23" s="77" t="str">
        <f>IFERROR(VLOOKUP($B$7:$B$49,[1]Данные!$B$3:$D$54,3,0),"")</f>
        <v/>
      </c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64">
        <f t="shared" si="0"/>
        <v>0</v>
      </c>
      <c r="AL23" s="65"/>
      <c r="AM23" s="66" t="str">
        <f>IFERROR(VLOOKUP(C22:C66,[1]лист!$A$1:$B$41,2,0),"")</f>
        <v/>
      </c>
      <c r="AN23" s="67" t="str">
        <f t="shared" si="4"/>
        <v/>
      </c>
      <c r="AO23" s="68"/>
      <c r="AP23" s="69"/>
      <c r="AQ23" s="69"/>
      <c r="AR23" s="69"/>
      <c r="AS23" s="70" t="str">
        <f t="shared" si="5"/>
        <v/>
      </c>
      <c r="AT23" s="70" t="str">
        <f t="shared" si="2"/>
        <v/>
      </c>
      <c r="AU23" s="79"/>
      <c r="AV23" s="71" t="str">
        <f t="shared" si="3"/>
        <v/>
      </c>
      <c r="AW23" s="72"/>
      <c r="AX23" s="73"/>
      <c r="AY23" s="73">
        <f>SUMIF('[1] Доп.услуги'!$B$38:$B$49,B23,'[1] Доп.услуги'!$C$38:$C$49)</f>
        <v>0</v>
      </c>
    </row>
    <row r="24" spans="1:51" ht="24.75" customHeight="1" x14ac:dyDescent="0.3">
      <c r="A24" s="59">
        <v>18</v>
      </c>
      <c r="B24" s="75"/>
      <c r="C24" s="75"/>
      <c r="D24" s="76" t="str">
        <f>IFERROR(VLOOKUP($B$2:$B$49,[1]Данные!$B$2:$C$54,2,0),"")</f>
        <v/>
      </c>
      <c r="E24" s="77" t="str">
        <f>IFERROR(VLOOKUP($B$7:$B$49,[1]Данные!$B$3:$D$54,3,0),"")</f>
        <v/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64">
        <f t="shared" si="0"/>
        <v>0</v>
      </c>
      <c r="AL24" s="65"/>
      <c r="AM24" s="66" t="str">
        <f>IFERROR(VLOOKUP(C23:C67,[1]лист!$A$1:$B$41,2,0),"")</f>
        <v/>
      </c>
      <c r="AN24" s="67" t="str">
        <f t="shared" si="4"/>
        <v/>
      </c>
      <c r="AO24" s="68"/>
      <c r="AP24" s="69"/>
      <c r="AQ24" s="69"/>
      <c r="AR24" s="69"/>
      <c r="AS24" s="70" t="str">
        <f t="shared" si="5"/>
        <v/>
      </c>
      <c r="AT24" s="70" t="str">
        <f t="shared" si="2"/>
        <v/>
      </c>
      <c r="AU24" s="79"/>
      <c r="AV24" s="71" t="str">
        <f t="shared" si="3"/>
        <v/>
      </c>
      <c r="AW24" s="72"/>
      <c r="AX24" s="73"/>
      <c r="AY24" s="73">
        <f>SUMIF('[1] Доп.услуги'!$B$38:$B$49,B24,'[1] Доп.услуги'!$C$38:$C$49)</f>
        <v>0</v>
      </c>
    </row>
    <row r="25" spans="1:51" ht="24.75" customHeight="1" x14ac:dyDescent="0.3">
      <c r="A25" s="59">
        <v>19</v>
      </c>
      <c r="B25" s="75"/>
      <c r="C25" s="75"/>
      <c r="D25" s="76" t="str">
        <f>IFERROR(VLOOKUP($B$2:$B$49,[1]Данные!$B$2:$C$54,2,0),"")</f>
        <v/>
      </c>
      <c r="E25" s="77" t="str">
        <f>IFERROR(VLOOKUP($B$7:$B$49,[1]Данные!$B$3:$D$54,3,0),"")</f>
        <v/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64">
        <f t="shared" si="0"/>
        <v>0</v>
      </c>
      <c r="AL25" s="65"/>
      <c r="AM25" s="66" t="str">
        <f>IFERROR(VLOOKUP(C24:C68,[1]лист!$A$1:$B$41,2,0),"")</f>
        <v/>
      </c>
      <c r="AN25" s="67" t="str">
        <f t="shared" si="4"/>
        <v/>
      </c>
      <c r="AO25" s="68"/>
      <c r="AP25" s="69"/>
      <c r="AQ25" s="69"/>
      <c r="AR25" s="69"/>
      <c r="AS25" s="70" t="str">
        <f t="shared" si="5"/>
        <v/>
      </c>
      <c r="AT25" s="70" t="str">
        <f t="shared" si="2"/>
        <v/>
      </c>
      <c r="AU25" s="79"/>
      <c r="AV25" s="71" t="str">
        <f t="shared" si="3"/>
        <v/>
      </c>
      <c r="AW25" s="72"/>
      <c r="AX25" s="73"/>
      <c r="AY25" s="73">
        <f>SUMIF('[1] Доп.услуги'!$B$38:$B$49,B25,'[1] Доп.услуги'!$C$38:$C$49)</f>
        <v>0</v>
      </c>
    </row>
    <row r="26" spans="1:51" ht="24.75" customHeight="1" x14ac:dyDescent="0.3">
      <c r="A26" s="59">
        <v>20</v>
      </c>
      <c r="B26" s="75"/>
      <c r="C26" s="75"/>
      <c r="D26" s="76" t="str">
        <f>IFERROR(VLOOKUP($B$2:$B$49,[1]Данные!$B$2:$C$54,2,0),"")</f>
        <v/>
      </c>
      <c r="E26" s="77" t="str">
        <f>IFERROR(VLOOKUP($B$7:$B$49,[1]Данные!$B$3:$D$54,3,0),"")</f>
        <v/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64">
        <f t="shared" si="0"/>
        <v>0</v>
      </c>
      <c r="AL26" s="65"/>
      <c r="AM26" s="66" t="str">
        <f>IFERROR(VLOOKUP(C25:C69,[1]лист!$A$1:$B$41,2,0),"")</f>
        <v/>
      </c>
      <c r="AN26" s="67" t="str">
        <f t="shared" si="4"/>
        <v/>
      </c>
      <c r="AO26" s="68"/>
      <c r="AP26" s="69"/>
      <c r="AQ26" s="69"/>
      <c r="AR26" s="69"/>
      <c r="AS26" s="70" t="str">
        <f t="shared" si="5"/>
        <v/>
      </c>
      <c r="AT26" s="70" t="str">
        <f t="shared" si="2"/>
        <v/>
      </c>
      <c r="AU26" s="79"/>
      <c r="AV26" s="71" t="str">
        <f t="shared" si="3"/>
        <v/>
      </c>
      <c r="AW26" s="72"/>
      <c r="AX26" s="73"/>
      <c r="AY26" s="73">
        <f>SUMIF('[1] Доп.услуги'!$B$38:$B$49,B26,'[1] Доп.услуги'!$C$38:$C$49)</f>
        <v>0</v>
      </c>
    </row>
    <row r="27" spans="1:51" ht="24.75" customHeight="1" x14ac:dyDescent="0.3">
      <c r="A27" s="59">
        <v>21</v>
      </c>
      <c r="B27" s="75"/>
      <c r="C27" s="75"/>
      <c r="D27" s="76" t="str">
        <f>IFERROR(VLOOKUP($B$2:$B$49,[1]Данные!$B$2:$C$54,2,0),"")</f>
        <v/>
      </c>
      <c r="E27" s="77" t="str">
        <f>IFERROR(VLOOKUP($B$7:$B$49,[1]Данные!$B$3:$D$54,3,0),"")</f>
        <v/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64">
        <f t="shared" si="0"/>
        <v>0</v>
      </c>
      <c r="AL27" s="65"/>
      <c r="AM27" s="66" t="str">
        <f>IFERROR(VLOOKUP(C26:C70,[1]лист!$A$1:$B$41,2,0),"")</f>
        <v/>
      </c>
      <c r="AN27" s="67" t="str">
        <f t="shared" si="4"/>
        <v/>
      </c>
      <c r="AO27" s="68"/>
      <c r="AP27" s="69"/>
      <c r="AQ27" s="69"/>
      <c r="AR27" s="69"/>
      <c r="AS27" s="70" t="str">
        <f t="shared" si="5"/>
        <v/>
      </c>
      <c r="AT27" s="70" t="str">
        <f t="shared" si="2"/>
        <v/>
      </c>
      <c r="AU27" s="79"/>
      <c r="AV27" s="71" t="str">
        <f t="shared" si="3"/>
        <v/>
      </c>
      <c r="AW27" s="72"/>
      <c r="AX27" s="73"/>
      <c r="AY27" s="73">
        <f>SUMIF('[1] Доп.услуги'!$B$38:$B$49,B27,'[1] Доп.услуги'!$C$38:$C$49)</f>
        <v>0</v>
      </c>
    </row>
    <row r="28" spans="1:51" ht="24.75" customHeight="1" thickBot="1" x14ac:dyDescent="0.35">
      <c r="A28" s="59">
        <v>22</v>
      </c>
      <c r="B28" s="75"/>
      <c r="C28" s="75"/>
      <c r="D28" s="76" t="str">
        <f>IFERROR(VLOOKUP($B$2:$B$49,[1]Данные!$B$2:$C$54,2,0),"")</f>
        <v/>
      </c>
      <c r="E28" s="77" t="str">
        <f>IFERROR(VLOOKUP($B$7:$B$49,[1]Данные!$B$3:$D$54,3,0),"")</f>
        <v/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64">
        <f t="shared" si="0"/>
        <v>0</v>
      </c>
      <c r="AL28" s="65"/>
      <c r="AM28" s="66" t="str">
        <f>IFERROR(VLOOKUP(C27:C71,[1]лист!$A$1:$B$41,2,0),"")</f>
        <v/>
      </c>
      <c r="AN28" s="67" t="str">
        <f t="shared" si="4"/>
        <v/>
      </c>
      <c r="AO28" s="68"/>
      <c r="AP28" s="69"/>
      <c r="AQ28" s="69"/>
      <c r="AR28" s="69"/>
      <c r="AS28" s="70" t="str">
        <f t="shared" si="5"/>
        <v/>
      </c>
      <c r="AT28" s="70" t="str">
        <f t="shared" si="2"/>
        <v/>
      </c>
      <c r="AU28" s="79"/>
      <c r="AV28" s="71" t="str">
        <f t="shared" si="3"/>
        <v/>
      </c>
      <c r="AW28" s="72"/>
      <c r="AX28" s="73"/>
      <c r="AY28" s="73">
        <f>SUMIF('[1] Доп.услуги'!$B$38:$B$49,B28,'[1] Доп.услуги'!$C$38:$C$49)</f>
        <v>0</v>
      </c>
    </row>
    <row r="29" spans="1:51" ht="14.25" customHeight="1" thickBot="1" x14ac:dyDescent="0.4">
      <c r="A29" s="80" t="s">
        <v>1</v>
      </c>
      <c r="B29" s="11" t="s">
        <v>2</v>
      </c>
      <c r="C29" s="12" t="s">
        <v>3</v>
      </c>
      <c r="D29" s="12" t="s">
        <v>4</v>
      </c>
      <c r="E29" s="12" t="s">
        <v>5</v>
      </c>
      <c r="F29" s="81" t="s">
        <v>25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5"/>
      <c r="AK29" s="82" t="s">
        <v>7</v>
      </c>
      <c r="AL29" s="83" t="s">
        <v>26</v>
      </c>
      <c r="AM29" s="84" t="s">
        <v>9</v>
      </c>
      <c r="AN29" s="85" t="s">
        <v>10</v>
      </c>
      <c r="AO29" s="86"/>
      <c r="AP29" s="86"/>
      <c r="AQ29" s="86"/>
      <c r="AR29" s="86"/>
      <c r="AS29" s="86"/>
      <c r="AT29" s="86"/>
      <c r="AU29" s="86"/>
      <c r="AV29" s="87"/>
      <c r="AW29" s="88" t="s">
        <v>27</v>
      </c>
      <c r="AX29" s="89"/>
      <c r="AY29" s="89"/>
    </row>
    <row r="30" spans="1:51" ht="15.75" customHeight="1" x14ac:dyDescent="0.3">
      <c r="A30" s="27"/>
      <c r="B30" s="27"/>
      <c r="C30" s="27"/>
      <c r="D30" s="27"/>
      <c r="E30" s="27"/>
      <c r="F30" s="38">
        <v>1</v>
      </c>
      <c r="G30" s="38">
        <v>2</v>
      </c>
      <c r="H30" s="38">
        <v>3</v>
      </c>
      <c r="I30" s="38">
        <v>4</v>
      </c>
      <c r="J30" s="38">
        <v>5</v>
      </c>
      <c r="K30" s="38">
        <v>6</v>
      </c>
      <c r="L30" s="38">
        <v>7</v>
      </c>
      <c r="M30" s="38">
        <v>8</v>
      </c>
      <c r="N30" s="38">
        <v>9</v>
      </c>
      <c r="O30" s="38">
        <v>10</v>
      </c>
      <c r="P30" s="38">
        <v>11</v>
      </c>
      <c r="Q30" s="38">
        <v>12</v>
      </c>
      <c r="R30" s="38">
        <v>13</v>
      </c>
      <c r="S30" s="38">
        <v>14</v>
      </c>
      <c r="T30" s="38">
        <v>15</v>
      </c>
      <c r="U30" s="38">
        <v>16</v>
      </c>
      <c r="V30" s="38">
        <v>17</v>
      </c>
      <c r="W30" s="38">
        <v>18</v>
      </c>
      <c r="X30" s="38">
        <v>19</v>
      </c>
      <c r="Y30" s="38">
        <v>20</v>
      </c>
      <c r="Z30" s="38">
        <v>21</v>
      </c>
      <c r="AA30" s="38">
        <v>22</v>
      </c>
      <c r="AB30" s="38">
        <v>23</v>
      </c>
      <c r="AC30" s="38">
        <v>24</v>
      </c>
      <c r="AD30" s="38">
        <v>25</v>
      </c>
      <c r="AE30" s="38">
        <v>26</v>
      </c>
      <c r="AF30" s="38">
        <v>27</v>
      </c>
      <c r="AG30" s="38">
        <v>28</v>
      </c>
      <c r="AH30" s="38">
        <v>29</v>
      </c>
      <c r="AI30" s="38">
        <v>30</v>
      </c>
      <c r="AJ30" s="38">
        <v>31</v>
      </c>
      <c r="AK30" s="27"/>
      <c r="AL30" s="90"/>
      <c r="AM30" s="91"/>
      <c r="AN30" s="91"/>
      <c r="AO30" s="92"/>
      <c r="AP30" s="92"/>
      <c r="AQ30" s="92"/>
      <c r="AR30" s="92"/>
      <c r="AS30" s="93"/>
      <c r="AT30" s="94" t="s">
        <v>28</v>
      </c>
      <c r="AU30" s="95"/>
      <c r="AV30" s="96"/>
      <c r="AW30" s="97"/>
      <c r="AX30" s="97"/>
      <c r="AY30" s="98"/>
    </row>
    <row r="31" spans="1:51" ht="48" customHeight="1" x14ac:dyDescent="0.3">
      <c r="A31" s="37"/>
      <c r="B31" s="37"/>
      <c r="C31" s="37"/>
      <c r="D31" s="37"/>
      <c r="E31" s="37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37"/>
      <c r="AL31" s="100"/>
      <c r="AM31" s="101"/>
      <c r="AN31" s="101"/>
      <c r="AO31" s="101"/>
      <c r="AP31" s="101"/>
      <c r="AQ31" s="101"/>
      <c r="AR31" s="101"/>
      <c r="AS31" s="101"/>
      <c r="AT31" s="102"/>
      <c r="AU31" s="103"/>
      <c r="AV31" s="102"/>
      <c r="AW31" s="101"/>
      <c r="AX31" s="101"/>
      <c r="AY31" s="101"/>
    </row>
    <row r="32" spans="1:51" ht="24.75" customHeight="1" x14ac:dyDescent="0.3">
      <c r="A32" s="59">
        <v>1</v>
      </c>
      <c r="B32" s="59"/>
      <c r="C32" s="75"/>
      <c r="D32" s="104" t="str">
        <f>IFERROR(VLOOKUP($B$2:$B$49,[1]Данные!$B$2:$C$55,2,0),"")</f>
        <v/>
      </c>
      <c r="E32" s="105" t="str">
        <f>IFERROR(VLOOKUP($B$32:$B$49,[1]Данные!$B$2:$D$49,3,0),"")</f>
        <v/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75">
        <f t="shared" ref="AK32:AK49" si="6">COUNT(F32:AJ32)</f>
        <v>0</v>
      </c>
      <c r="AL32" s="107" t="e">
        <f>SUM(F32:AJ32)/COUNT(F32:AJ32)-9</f>
        <v>#DIV/0!</v>
      </c>
      <c r="AM32" s="108" t="str">
        <f>IFERROR(VLOOKUP(C32:C49,[1]лист!$A$1:$B$43,2,0),"")</f>
        <v/>
      </c>
      <c r="AN32" s="109" t="str">
        <f>IFERROR((AK32*AM32),"")</f>
        <v/>
      </c>
      <c r="AO32" s="110"/>
      <c r="AP32" s="110"/>
      <c r="AQ32" s="110"/>
      <c r="AR32" s="110"/>
      <c r="AS32" s="111" t="str">
        <f t="shared" ref="AS32:AS49" si="7">IFERROR((COUNT(F32:T32)*AM32),"")</f>
        <v/>
      </c>
      <c r="AT32" s="111" t="str">
        <f>IFERROR((AS32+AO32-AP32-AQ32-AR32),"")</f>
        <v/>
      </c>
      <c r="AU32" s="111"/>
      <c r="AV32" s="111" t="str">
        <f>IFERROR((AT32-AU32),"")</f>
        <v/>
      </c>
      <c r="AW32" s="112" t="e">
        <f t="shared" ref="AW32:AW42" si="8">COUNT(F32:AJ32)*AL32*(AM32/9)</f>
        <v>#DIV/0!</v>
      </c>
      <c r="AX32" s="112" t="e">
        <f t="shared" ref="AX32:AX49" si="9">IF(AW32&lt;0,AW32*-1)</f>
        <v>#DIV/0!</v>
      </c>
      <c r="AY32" s="112"/>
    </row>
    <row r="33" spans="1:51" ht="24.75" customHeight="1" x14ac:dyDescent="0.3">
      <c r="A33" s="59">
        <v>2</v>
      </c>
      <c r="B33" s="59"/>
      <c r="C33" s="75"/>
      <c r="D33" s="104" t="str">
        <f>IFERROR(VLOOKUP($B$2:$B$49,[1]Данные!$B$2:$C$55,2,0),"")</f>
        <v/>
      </c>
      <c r="E33" s="105" t="str">
        <f>IFERROR(VLOOKUP($B$32:$B$49,[1]Данные!$B$2:$D$49,3,0),"")</f>
        <v/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75">
        <f t="shared" si="6"/>
        <v>0</v>
      </c>
      <c r="AL33" s="107" t="e">
        <f t="shared" ref="AL33:AL49" si="10">SUM(F33:AJ33)/COUNT(F33:AJ33)-9</f>
        <v>#DIV/0!</v>
      </c>
      <c r="AM33" s="108" t="str">
        <f>IFERROR(VLOOKUP(C33:C50,[1]лист!$A$1:$B$43,2,0),"")</f>
        <v/>
      </c>
      <c r="AN33" s="109" t="str">
        <f>IFERROR((AK33*AM33),"")</f>
        <v/>
      </c>
      <c r="AO33" s="110"/>
      <c r="AP33" s="110"/>
      <c r="AQ33" s="110"/>
      <c r="AR33" s="110"/>
      <c r="AS33" s="111" t="str">
        <f t="shared" si="7"/>
        <v/>
      </c>
      <c r="AT33" s="111" t="str">
        <f t="shared" ref="AT33:AT49" si="11">IFERROR((AS33+AO33-AP33-AQ33-AR33),"")</f>
        <v/>
      </c>
      <c r="AU33" s="111"/>
      <c r="AV33" s="111" t="str">
        <f t="shared" ref="AV33:AV49" si="12">IFERROR((AT33-AU33),"")</f>
        <v/>
      </c>
      <c r="AW33" s="112" t="e">
        <f t="shared" si="8"/>
        <v>#DIV/0!</v>
      </c>
      <c r="AX33" s="112" t="e">
        <f t="shared" si="9"/>
        <v>#DIV/0!</v>
      </c>
      <c r="AY33" s="112"/>
    </row>
    <row r="34" spans="1:51" ht="24.75" customHeight="1" x14ac:dyDescent="0.3">
      <c r="A34" s="59">
        <v>3</v>
      </c>
      <c r="B34" s="59"/>
      <c r="C34" s="75"/>
      <c r="D34" s="104" t="str">
        <f>IFERROR(VLOOKUP($B$2:$B$49,[1]Данные!$B$2:$C$55,2,0),"")</f>
        <v/>
      </c>
      <c r="E34" s="105" t="str">
        <f>IFERROR(VLOOKUP($B$32:$B$49,[1]Данные!$B$2:$D$49,3,0),"")</f>
        <v/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75">
        <f t="shared" si="6"/>
        <v>0</v>
      </c>
      <c r="AL34" s="107" t="e">
        <f t="shared" si="10"/>
        <v>#DIV/0!</v>
      </c>
      <c r="AM34" s="108" t="str">
        <f>IFERROR(VLOOKUP(C34:C51,[1]лист!$A$1:$B$43,2,0),"")</f>
        <v/>
      </c>
      <c r="AN34" s="109" t="str">
        <f t="shared" ref="AN34:AN49" si="13">IFERROR((AK34*AM34),"")</f>
        <v/>
      </c>
      <c r="AO34" s="110"/>
      <c r="AP34" s="110"/>
      <c r="AQ34" s="110"/>
      <c r="AR34" s="110"/>
      <c r="AS34" s="111" t="str">
        <f t="shared" si="7"/>
        <v/>
      </c>
      <c r="AT34" s="111" t="str">
        <f t="shared" si="11"/>
        <v/>
      </c>
      <c r="AU34" s="111"/>
      <c r="AV34" s="111" t="str">
        <f t="shared" si="12"/>
        <v/>
      </c>
      <c r="AW34" s="112" t="e">
        <f t="shared" si="8"/>
        <v>#DIV/0!</v>
      </c>
      <c r="AX34" s="112" t="e">
        <f t="shared" si="9"/>
        <v>#DIV/0!</v>
      </c>
      <c r="AY34" s="112"/>
    </row>
    <row r="35" spans="1:51" ht="24.75" customHeight="1" x14ac:dyDescent="0.3">
      <c r="A35" s="59">
        <v>4</v>
      </c>
      <c r="B35" s="59"/>
      <c r="C35" s="75"/>
      <c r="D35" s="104" t="str">
        <f>IFERROR(VLOOKUP($B$2:$B$49,[1]Данные!$B$2:$C$55,2,0),"")</f>
        <v/>
      </c>
      <c r="E35" s="105" t="str">
        <f>IFERROR(VLOOKUP($B$32:$B$49,[1]Данные!$B$2:$D$49,3,0),"")</f>
        <v/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75">
        <f t="shared" si="6"/>
        <v>0</v>
      </c>
      <c r="AL35" s="107" t="e">
        <f t="shared" si="10"/>
        <v>#DIV/0!</v>
      </c>
      <c r="AM35" s="108" t="str">
        <f>IFERROR(VLOOKUP(C35:C52,[1]лист!$A$1:$B$43,2,0),"")</f>
        <v/>
      </c>
      <c r="AN35" s="109" t="str">
        <f t="shared" si="13"/>
        <v/>
      </c>
      <c r="AO35" s="110"/>
      <c r="AP35" s="110"/>
      <c r="AQ35" s="110"/>
      <c r="AR35" s="110"/>
      <c r="AS35" s="111" t="str">
        <f t="shared" si="7"/>
        <v/>
      </c>
      <c r="AT35" s="111" t="str">
        <f t="shared" si="11"/>
        <v/>
      </c>
      <c r="AU35" s="111"/>
      <c r="AV35" s="111" t="str">
        <f t="shared" si="12"/>
        <v/>
      </c>
      <c r="AW35" s="112" t="e">
        <f t="shared" si="8"/>
        <v>#DIV/0!</v>
      </c>
      <c r="AX35" s="112" t="e">
        <f t="shared" si="9"/>
        <v>#DIV/0!</v>
      </c>
      <c r="AY35" s="112"/>
    </row>
    <row r="36" spans="1:51" ht="24.75" customHeight="1" x14ac:dyDescent="0.3">
      <c r="A36" s="59">
        <v>5</v>
      </c>
      <c r="B36" s="59"/>
      <c r="C36" s="75"/>
      <c r="D36" s="104" t="str">
        <f>IFERROR(VLOOKUP($B$2:$B$49,[1]Данные!$B$2:$C$55,2,0),"")</f>
        <v/>
      </c>
      <c r="E36" s="105" t="str">
        <f>IFERROR(VLOOKUP($B$32:$B$49,[1]Данные!$B$2:$D$49,3,0),"")</f>
        <v/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75">
        <f t="shared" si="6"/>
        <v>0</v>
      </c>
      <c r="AL36" s="107" t="e">
        <f t="shared" si="10"/>
        <v>#DIV/0!</v>
      </c>
      <c r="AM36" s="108" t="str">
        <f>IFERROR(VLOOKUP(C36:C53,[1]лист!$A$1:$B$43,2,0),"")</f>
        <v/>
      </c>
      <c r="AN36" s="109" t="str">
        <f t="shared" si="13"/>
        <v/>
      </c>
      <c r="AO36" s="110"/>
      <c r="AP36" s="110"/>
      <c r="AQ36" s="110"/>
      <c r="AR36" s="110"/>
      <c r="AS36" s="111" t="str">
        <f t="shared" si="7"/>
        <v/>
      </c>
      <c r="AT36" s="111" t="str">
        <f t="shared" si="11"/>
        <v/>
      </c>
      <c r="AU36" s="111"/>
      <c r="AV36" s="111" t="str">
        <f t="shared" si="12"/>
        <v/>
      </c>
      <c r="AW36" s="112" t="e">
        <f t="shared" si="8"/>
        <v>#DIV/0!</v>
      </c>
      <c r="AX36" s="112" t="e">
        <f t="shared" si="9"/>
        <v>#DIV/0!</v>
      </c>
      <c r="AY36" s="112"/>
    </row>
    <row r="37" spans="1:51" ht="24.75" customHeight="1" x14ac:dyDescent="0.3">
      <c r="A37" s="59">
        <v>6</v>
      </c>
      <c r="B37" s="59"/>
      <c r="C37" s="75"/>
      <c r="D37" s="104" t="str">
        <f>IFERROR(VLOOKUP($B$2:$B$49,[1]Данные!$B$2:$C$55,2,0),"")</f>
        <v/>
      </c>
      <c r="E37" s="105" t="str">
        <f>IFERROR(VLOOKUP($B$32:$B$49,[1]Данные!$B$2:$D$49,3,0),"")</f>
        <v/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75">
        <f t="shared" si="6"/>
        <v>0</v>
      </c>
      <c r="AL37" s="107" t="e">
        <f t="shared" si="10"/>
        <v>#DIV/0!</v>
      </c>
      <c r="AM37" s="108" t="str">
        <f>IFERROR(VLOOKUP(C37:C54,[1]лист!$A$1:$B$43,2,0),"")</f>
        <v/>
      </c>
      <c r="AN37" s="109" t="str">
        <f t="shared" si="13"/>
        <v/>
      </c>
      <c r="AO37" s="110"/>
      <c r="AP37" s="110"/>
      <c r="AQ37" s="110"/>
      <c r="AR37" s="110"/>
      <c r="AS37" s="111" t="str">
        <f t="shared" si="7"/>
        <v/>
      </c>
      <c r="AT37" s="111" t="str">
        <f t="shared" si="11"/>
        <v/>
      </c>
      <c r="AU37" s="111"/>
      <c r="AV37" s="111" t="str">
        <f t="shared" si="12"/>
        <v/>
      </c>
      <c r="AW37" s="112" t="e">
        <f t="shared" si="8"/>
        <v>#DIV/0!</v>
      </c>
      <c r="AX37" s="112" t="e">
        <f t="shared" si="9"/>
        <v>#DIV/0!</v>
      </c>
      <c r="AY37" s="112"/>
    </row>
    <row r="38" spans="1:51" ht="24.75" customHeight="1" x14ac:dyDescent="0.3">
      <c r="A38" s="59">
        <v>7</v>
      </c>
      <c r="B38" s="59"/>
      <c r="C38" s="75"/>
      <c r="D38" s="104" t="str">
        <f>IFERROR(VLOOKUP($B$2:$B$49,[1]Данные!$B$2:$C$55,2,0),"")</f>
        <v/>
      </c>
      <c r="E38" s="105" t="str">
        <f>IFERROR(VLOOKUP($B$32:$B$49,[1]Данные!$B$2:$D$49,3,0),"")</f>
        <v/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75">
        <f t="shared" si="6"/>
        <v>0</v>
      </c>
      <c r="AL38" s="107" t="e">
        <f t="shared" si="10"/>
        <v>#DIV/0!</v>
      </c>
      <c r="AM38" s="108" t="str">
        <f>IFERROR(VLOOKUP(C38:C55,[1]лист!$A$1:$B$43,2,0),"")</f>
        <v/>
      </c>
      <c r="AN38" s="109" t="str">
        <f t="shared" si="13"/>
        <v/>
      </c>
      <c r="AO38" s="110"/>
      <c r="AP38" s="110"/>
      <c r="AQ38" s="110"/>
      <c r="AR38" s="110"/>
      <c r="AS38" s="111" t="str">
        <f t="shared" si="7"/>
        <v/>
      </c>
      <c r="AT38" s="111" t="str">
        <f t="shared" si="11"/>
        <v/>
      </c>
      <c r="AU38" s="111"/>
      <c r="AV38" s="111" t="str">
        <f t="shared" si="12"/>
        <v/>
      </c>
      <c r="AW38" s="112" t="e">
        <f t="shared" si="8"/>
        <v>#DIV/0!</v>
      </c>
      <c r="AX38" s="112" t="e">
        <f t="shared" si="9"/>
        <v>#DIV/0!</v>
      </c>
      <c r="AY38" s="112"/>
    </row>
    <row r="39" spans="1:51" ht="24.75" customHeight="1" x14ac:dyDescent="0.3">
      <c r="A39" s="59">
        <v>8</v>
      </c>
      <c r="B39" s="59"/>
      <c r="C39" s="75"/>
      <c r="D39" s="104" t="str">
        <f>IFERROR(VLOOKUP($B$2:$B$49,[1]Данные!$B$2:$C$55,2,0),"")</f>
        <v/>
      </c>
      <c r="E39" s="105" t="str">
        <f>IFERROR(VLOOKUP($B$32:$B$49,[1]Данные!$B$2:$D$49,3,0),"")</f>
        <v/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75">
        <f t="shared" si="6"/>
        <v>0</v>
      </c>
      <c r="AL39" s="107" t="e">
        <f t="shared" si="10"/>
        <v>#DIV/0!</v>
      </c>
      <c r="AM39" s="108" t="str">
        <f>IFERROR(VLOOKUP(C39:C56,[1]лист!$A$1:$B$43,2,0),"")</f>
        <v/>
      </c>
      <c r="AN39" s="109" t="str">
        <f t="shared" si="13"/>
        <v/>
      </c>
      <c r="AO39" s="110"/>
      <c r="AP39" s="110"/>
      <c r="AQ39" s="110"/>
      <c r="AR39" s="110"/>
      <c r="AS39" s="111" t="str">
        <f t="shared" si="7"/>
        <v/>
      </c>
      <c r="AT39" s="111" t="str">
        <f t="shared" si="11"/>
        <v/>
      </c>
      <c r="AU39" s="111"/>
      <c r="AV39" s="111" t="str">
        <f t="shared" si="12"/>
        <v/>
      </c>
      <c r="AW39" s="112" t="e">
        <f t="shared" si="8"/>
        <v>#DIV/0!</v>
      </c>
      <c r="AX39" s="112" t="e">
        <f t="shared" si="9"/>
        <v>#DIV/0!</v>
      </c>
      <c r="AY39" s="112"/>
    </row>
    <row r="40" spans="1:51" ht="24.75" customHeight="1" x14ac:dyDescent="0.3">
      <c r="A40" s="59">
        <v>9</v>
      </c>
      <c r="B40" s="59"/>
      <c r="C40" s="75"/>
      <c r="D40" s="104" t="str">
        <f>IFERROR(VLOOKUP($B$2:$B$49,[1]Данные!$B$2:$C$55,2,0),"")</f>
        <v/>
      </c>
      <c r="E40" s="105" t="str">
        <f>IFERROR(VLOOKUP($B$32:$B$49,[1]Данные!$B$2:$D$49,3,0),"")</f>
        <v/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75">
        <f t="shared" si="6"/>
        <v>0</v>
      </c>
      <c r="AL40" s="107" t="e">
        <f t="shared" si="10"/>
        <v>#DIV/0!</v>
      </c>
      <c r="AM40" s="108" t="str">
        <f>IFERROR(VLOOKUP(C40:C57,[1]лист!$A$3:$B$22,2,0),"")</f>
        <v/>
      </c>
      <c r="AN40" s="109" t="str">
        <f t="shared" si="13"/>
        <v/>
      </c>
      <c r="AO40" s="110"/>
      <c r="AP40" s="110"/>
      <c r="AQ40" s="110"/>
      <c r="AR40" s="110"/>
      <c r="AS40" s="111" t="str">
        <f t="shared" si="7"/>
        <v/>
      </c>
      <c r="AT40" s="111" t="str">
        <f t="shared" si="11"/>
        <v/>
      </c>
      <c r="AU40" s="111"/>
      <c r="AV40" s="111" t="str">
        <f t="shared" si="12"/>
        <v/>
      </c>
      <c r="AW40" s="112" t="e">
        <f t="shared" si="8"/>
        <v>#DIV/0!</v>
      </c>
      <c r="AX40" s="112" t="e">
        <f t="shared" si="9"/>
        <v>#DIV/0!</v>
      </c>
      <c r="AY40" s="112"/>
    </row>
    <row r="41" spans="1:51" ht="24.75" customHeight="1" x14ac:dyDescent="0.3">
      <c r="A41" s="59">
        <v>10</v>
      </c>
      <c r="B41" s="59"/>
      <c r="C41" s="75"/>
      <c r="D41" s="104" t="str">
        <f>IFERROR(VLOOKUP($B$2:$B$49,[1]Данные!$B$2:$C$55,2,0),"")</f>
        <v/>
      </c>
      <c r="E41" s="105" t="str">
        <f>IFERROR(VLOOKUP($B$32:$B$49,[1]Данные!$B$2:$D$49,3,0),"")</f>
        <v/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75">
        <f t="shared" si="6"/>
        <v>0</v>
      </c>
      <c r="AL41" s="107" t="e">
        <f t="shared" si="10"/>
        <v>#DIV/0!</v>
      </c>
      <c r="AM41" s="108" t="str">
        <f>IFERROR(VLOOKUP(C41:C58,[1]лист!$A$3:$B$22,2,0),"")</f>
        <v/>
      </c>
      <c r="AN41" s="109" t="str">
        <f t="shared" si="13"/>
        <v/>
      </c>
      <c r="AO41" s="110"/>
      <c r="AP41" s="110"/>
      <c r="AQ41" s="110"/>
      <c r="AR41" s="110"/>
      <c r="AS41" s="111" t="str">
        <f t="shared" si="7"/>
        <v/>
      </c>
      <c r="AT41" s="111" t="str">
        <f t="shared" si="11"/>
        <v/>
      </c>
      <c r="AU41" s="111"/>
      <c r="AV41" s="111" t="str">
        <f t="shared" si="12"/>
        <v/>
      </c>
      <c r="AW41" s="112" t="e">
        <f t="shared" si="8"/>
        <v>#DIV/0!</v>
      </c>
      <c r="AX41" s="112" t="e">
        <f t="shared" si="9"/>
        <v>#DIV/0!</v>
      </c>
      <c r="AY41" s="112"/>
    </row>
    <row r="42" spans="1:51" ht="24.75" customHeight="1" x14ac:dyDescent="0.3">
      <c r="A42" s="59">
        <v>11</v>
      </c>
      <c r="B42" s="59"/>
      <c r="C42" s="75"/>
      <c r="D42" s="104" t="str">
        <f>IFERROR(VLOOKUP($B$2:$B$49,[1]Данные!$B$2:$C$55,2,0),"")</f>
        <v/>
      </c>
      <c r="E42" s="105" t="str">
        <f>IFERROR(VLOOKUP($B$32:$B$49,[1]Данные!$B$2:$D$49,3,0),"")</f>
        <v/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75">
        <f t="shared" si="6"/>
        <v>0</v>
      </c>
      <c r="AL42" s="107" t="e">
        <f t="shared" si="10"/>
        <v>#DIV/0!</v>
      </c>
      <c r="AM42" s="108" t="str">
        <f>IFERROR(VLOOKUP(C42:C59,[1]лист!$A$3:$B$22,2,0),"")</f>
        <v/>
      </c>
      <c r="AN42" s="109" t="str">
        <f t="shared" si="13"/>
        <v/>
      </c>
      <c r="AO42" s="110"/>
      <c r="AP42" s="110"/>
      <c r="AQ42" s="110"/>
      <c r="AR42" s="110"/>
      <c r="AS42" s="111" t="str">
        <f t="shared" si="7"/>
        <v/>
      </c>
      <c r="AT42" s="111" t="str">
        <f t="shared" si="11"/>
        <v/>
      </c>
      <c r="AU42" s="111"/>
      <c r="AV42" s="111" t="str">
        <f t="shared" si="12"/>
        <v/>
      </c>
      <c r="AW42" s="112" t="e">
        <f t="shared" si="8"/>
        <v>#DIV/0!</v>
      </c>
      <c r="AX42" s="112" t="e">
        <f t="shared" si="9"/>
        <v>#DIV/0!</v>
      </c>
      <c r="AY42" s="112"/>
    </row>
    <row r="43" spans="1:51" ht="24.75" customHeight="1" x14ac:dyDescent="0.3">
      <c r="A43" s="59">
        <v>12</v>
      </c>
      <c r="B43" s="59"/>
      <c r="C43" s="75"/>
      <c r="D43" s="104" t="str">
        <f>IFERROR(VLOOKUP($B$2:$B$49,[1]Данные!$B$2:$C$55,2,0),"")</f>
        <v/>
      </c>
      <c r="E43" s="105" t="str">
        <f>IFERROR(VLOOKUP($B$32:$B$49,[1]Данные!$B$2:$D$49,3,0),"")</f>
        <v/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75">
        <f t="shared" si="6"/>
        <v>0</v>
      </c>
      <c r="AL43" s="107"/>
      <c r="AM43" s="108" t="str">
        <f>IFERROR(VLOOKUP(C43:C60,[1]лист!$A$3:$B$22,2,0),"")</f>
        <v/>
      </c>
      <c r="AN43" s="109" t="str">
        <f t="shared" si="13"/>
        <v/>
      </c>
      <c r="AO43" s="110"/>
      <c r="AP43" s="110"/>
      <c r="AQ43" s="110"/>
      <c r="AR43" s="110"/>
      <c r="AS43" s="111" t="str">
        <f t="shared" si="7"/>
        <v/>
      </c>
      <c r="AT43" s="111" t="str">
        <f t="shared" si="11"/>
        <v/>
      </c>
      <c r="AU43" s="111"/>
      <c r="AV43" s="111" t="str">
        <f t="shared" si="12"/>
        <v/>
      </c>
      <c r="AW43" s="112"/>
      <c r="AX43" s="112"/>
      <c r="AY43" s="112"/>
    </row>
    <row r="44" spans="1:51" ht="24.75" customHeight="1" x14ac:dyDescent="0.3">
      <c r="A44" s="59">
        <v>13</v>
      </c>
      <c r="B44" s="59"/>
      <c r="C44" s="75"/>
      <c r="D44" s="104" t="str">
        <f>IFERROR(VLOOKUP($B$2:$B$49,[1]Данные!$B$2:$C$55,2,0),"")</f>
        <v/>
      </c>
      <c r="E44" s="105" t="str">
        <f>IFERROR(VLOOKUP($B$32:$B$49,[1]Данные!$B$2:$D$49,3,0),"")</f>
        <v/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75">
        <f t="shared" si="6"/>
        <v>0</v>
      </c>
      <c r="AL44" s="107"/>
      <c r="AM44" s="108" t="str">
        <f>IFERROR(VLOOKUP(C44:C61,[1]лист!$A$3:$B$22,2,0),"")</f>
        <v/>
      </c>
      <c r="AN44" s="109" t="str">
        <f t="shared" si="13"/>
        <v/>
      </c>
      <c r="AO44" s="110"/>
      <c r="AP44" s="110"/>
      <c r="AQ44" s="110"/>
      <c r="AR44" s="110"/>
      <c r="AS44" s="111" t="str">
        <f t="shared" si="7"/>
        <v/>
      </c>
      <c r="AT44" s="111" t="str">
        <f t="shared" si="11"/>
        <v/>
      </c>
      <c r="AU44" s="111"/>
      <c r="AV44" s="111" t="str">
        <f t="shared" si="12"/>
        <v/>
      </c>
      <c r="AW44" s="112"/>
      <c r="AX44" s="112"/>
      <c r="AY44" s="112"/>
    </row>
    <row r="45" spans="1:51" ht="24.75" customHeight="1" x14ac:dyDescent="0.3">
      <c r="A45" s="59">
        <v>14</v>
      </c>
      <c r="B45" s="59"/>
      <c r="C45" s="75"/>
      <c r="D45" s="104" t="str">
        <f>IFERROR(VLOOKUP($B$2:$B$49,[1]Данные!$B$2:$C$55,2,0),"")</f>
        <v/>
      </c>
      <c r="E45" s="105" t="str">
        <f>IFERROR(VLOOKUP($B$32:$B$49,[1]Данные!$B$2:$D$49,3,0),"")</f>
        <v/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75">
        <f t="shared" si="6"/>
        <v>0</v>
      </c>
      <c r="AL45" s="107"/>
      <c r="AM45" s="108" t="str">
        <f>IFERROR(VLOOKUP(C45:C62,[1]лист!$A$3:$B$22,2,0),"")</f>
        <v/>
      </c>
      <c r="AN45" s="109" t="str">
        <f t="shared" si="13"/>
        <v/>
      </c>
      <c r="AO45" s="110"/>
      <c r="AP45" s="110"/>
      <c r="AQ45" s="110"/>
      <c r="AR45" s="110"/>
      <c r="AS45" s="111" t="str">
        <f t="shared" si="7"/>
        <v/>
      </c>
      <c r="AT45" s="111" t="str">
        <f t="shared" si="11"/>
        <v/>
      </c>
      <c r="AU45" s="111"/>
      <c r="AV45" s="111" t="str">
        <f t="shared" si="12"/>
        <v/>
      </c>
      <c r="AW45" s="112"/>
      <c r="AX45" s="112"/>
      <c r="AY45" s="112"/>
    </row>
    <row r="46" spans="1:51" ht="24.75" customHeight="1" x14ac:dyDescent="0.3">
      <c r="A46" s="59">
        <v>15</v>
      </c>
      <c r="B46" s="59"/>
      <c r="C46" s="75"/>
      <c r="D46" s="104" t="str">
        <f>IFERROR(VLOOKUP($B$2:$B$49,[1]Данные!$B$2:$C$55,2,0),"")</f>
        <v/>
      </c>
      <c r="E46" s="105" t="str">
        <f>IFERROR(VLOOKUP($B$32:$B$49,[1]Данные!$B$2:$D$49,3,0),"")</f>
        <v/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75">
        <f t="shared" si="6"/>
        <v>0</v>
      </c>
      <c r="AL46" s="107" t="e">
        <f t="shared" si="10"/>
        <v>#DIV/0!</v>
      </c>
      <c r="AM46" s="108" t="str">
        <f>IFERROR(VLOOKUP(C46:C63,[1]лист!$A$3:$B$22,2,0),"")</f>
        <v/>
      </c>
      <c r="AN46" s="109" t="str">
        <f t="shared" si="13"/>
        <v/>
      </c>
      <c r="AO46" s="110"/>
      <c r="AP46" s="110"/>
      <c r="AQ46" s="110"/>
      <c r="AR46" s="110"/>
      <c r="AS46" s="111" t="str">
        <f t="shared" si="7"/>
        <v/>
      </c>
      <c r="AT46" s="111" t="str">
        <f t="shared" si="11"/>
        <v/>
      </c>
      <c r="AU46" s="111"/>
      <c r="AV46" s="111" t="str">
        <f t="shared" si="12"/>
        <v/>
      </c>
      <c r="AW46" s="112" t="e">
        <f>COUNT(F46:AJ46)*AL46*(AM46/9)</f>
        <v>#DIV/0!</v>
      </c>
      <c r="AX46" s="112" t="e">
        <f t="shared" si="9"/>
        <v>#DIV/0!</v>
      </c>
      <c r="AY46" s="112"/>
    </row>
    <row r="47" spans="1:51" ht="24.75" customHeight="1" x14ac:dyDescent="0.3">
      <c r="A47" s="59">
        <v>16</v>
      </c>
      <c r="B47" s="59"/>
      <c r="C47" s="75"/>
      <c r="D47" s="104" t="str">
        <f>IFERROR(VLOOKUP($B$2:$B$49,[1]Данные!$B$2:$C$55,2,0),"")</f>
        <v/>
      </c>
      <c r="E47" s="105" t="str">
        <f>IFERROR(VLOOKUP($B$32:$B$49,[1]Данные!$B$2:$D$49,3,0),"")</f>
        <v/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75">
        <f t="shared" si="6"/>
        <v>0</v>
      </c>
      <c r="AL47" s="107" t="e">
        <f t="shared" si="10"/>
        <v>#DIV/0!</v>
      </c>
      <c r="AM47" s="108" t="str">
        <f>IFERROR(VLOOKUP(C47:C64,[1]лист!$A$3:$B$22,2,0),"")</f>
        <v/>
      </c>
      <c r="AN47" s="109" t="str">
        <f t="shared" si="13"/>
        <v/>
      </c>
      <c r="AO47" s="110"/>
      <c r="AP47" s="110"/>
      <c r="AQ47" s="110"/>
      <c r="AR47" s="110"/>
      <c r="AS47" s="111" t="str">
        <f t="shared" si="7"/>
        <v/>
      </c>
      <c r="AT47" s="111" t="str">
        <f t="shared" si="11"/>
        <v/>
      </c>
      <c r="AU47" s="111"/>
      <c r="AV47" s="111" t="str">
        <f t="shared" si="12"/>
        <v/>
      </c>
      <c r="AW47" s="112" t="e">
        <f>COUNT(F47:AJ47)*AL47*(AM47/9)</f>
        <v>#DIV/0!</v>
      </c>
      <c r="AX47" s="112" t="e">
        <f t="shared" si="9"/>
        <v>#DIV/0!</v>
      </c>
      <c r="AY47" s="112"/>
    </row>
    <row r="48" spans="1:51" ht="24.75" customHeight="1" x14ac:dyDescent="0.3">
      <c r="A48" s="59">
        <v>17</v>
      </c>
      <c r="B48" s="59"/>
      <c r="C48" s="75"/>
      <c r="D48" s="104" t="str">
        <f>IFERROR(VLOOKUP($B$2:$B$49,[1]Данные!$B$2:$C$55,2,0),"")</f>
        <v/>
      </c>
      <c r="E48" s="105" t="str">
        <f>IFERROR(VLOOKUP($B$32:$B$49,[1]Данные!$B$2:$D$49,3,0),"")</f>
        <v/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75">
        <f t="shared" si="6"/>
        <v>0</v>
      </c>
      <c r="AL48" s="107" t="e">
        <f t="shared" si="10"/>
        <v>#DIV/0!</v>
      </c>
      <c r="AM48" s="108" t="str">
        <f>IFERROR(VLOOKUP(C48:C65,[1]лист!$A$3:$B$22,2,0),"")</f>
        <v/>
      </c>
      <c r="AN48" s="109" t="str">
        <f t="shared" si="13"/>
        <v/>
      </c>
      <c r="AO48" s="110"/>
      <c r="AP48" s="110"/>
      <c r="AQ48" s="110"/>
      <c r="AR48" s="110"/>
      <c r="AS48" s="111" t="str">
        <f t="shared" si="7"/>
        <v/>
      </c>
      <c r="AT48" s="111" t="str">
        <f t="shared" si="11"/>
        <v/>
      </c>
      <c r="AU48" s="111"/>
      <c r="AV48" s="111" t="str">
        <f t="shared" si="12"/>
        <v/>
      </c>
      <c r="AW48" s="112" t="e">
        <f>COUNT(F48:AJ48)*AL48*(AM48/9)</f>
        <v>#DIV/0!</v>
      </c>
      <c r="AX48" s="112" t="e">
        <f t="shared" si="9"/>
        <v>#DIV/0!</v>
      </c>
      <c r="AY48" s="112"/>
    </row>
    <row r="49" spans="1:51" ht="24.75" customHeight="1" x14ac:dyDescent="0.3">
      <c r="A49" s="59">
        <v>18</v>
      </c>
      <c r="B49" s="59"/>
      <c r="C49" s="75"/>
      <c r="D49" s="104" t="str">
        <f>IFERROR(VLOOKUP($B$2:$B$49,[1]Данные!$B$2:$C$55,2,0),"")</f>
        <v/>
      </c>
      <c r="E49" s="105" t="str">
        <f>IFERROR(VLOOKUP($B$32:$B$49,[1]Данные!$B$2:$D$49,3,0),"")</f>
        <v/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75">
        <f t="shared" si="6"/>
        <v>0</v>
      </c>
      <c r="AL49" s="107" t="e">
        <f t="shared" si="10"/>
        <v>#DIV/0!</v>
      </c>
      <c r="AM49" s="108" t="str">
        <f>IFERROR(VLOOKUP(C49:C66,[1]лист!$A$3:$B$22,2,0),"")</f>
        <v/>
      </c>
      <c r="AN49" s="109" t="str">
        <f t="shared" si="13"/>
        <v/>
      </c>
      <c r="AO49" s="110"/>
      <c r="AP49" s="110"/>
      <c r="AQ49" s="110"/>
      <c r="AR49" s="110"/>
      <c r="AS49" s="111" t="str">
        <f t="shared" si="7"/>
        <v/>
      </c>
      <c r="AT49" s="111" t="str">
        <f t="shared" si="11"/>
        <v/>
      </c>
      <c r="AU49" s="111"/>
      <c r="AV49" s="111" t="str">
        <f t="shared" si="12"/>
        <v/>
      </c>
      <c r="AW49" s="112" t="e">
        <f>COUNT(F49:AJ49)*AL49*(AM49/9)</f>
        <v>#DIV/0!</v>
      </c>
      <c r="AX49" s="112" t="e">
        <f t="shared" si="9"/>
        <v>#DIV/0!</v>
      </c>
      <c r="AY49" s="112"/>
    </row>
    <row r="50" spans="1:51" ht="14.25" customHeight="1" x14ac:dyDescent="0.3">
      <c r="A50" s="59"/>
      <c r="B50" s="59"/>
      <c r="C50" s="113"/>
      <c r="D50" s="7"/>
      <c r="E50" s="8"/>
      <c r="F50" s="114">
        <f t="shared" ref="F50:AJ50" si="14">SUM(F32:F49)</f>
        <v>0</v>
      </c>
      <c r="G50" s="114">
        <f t="shared" si="14"/>
        <v>0</v>
      </c>
      <c r="H50" s="114">
        <f t="shared" si="14"/>
        <v>0</v>
      </c>
      <c r="I50" s="114">
        <f t="shared" si="14"/>
        <v>0</v>
      </c>
      <c r="J50" s="114">
        <f t="shared" si="14"/>
        <v>0</v>
      </c>
      <c r="K50" s="114">
        <f t="shared" si="14"/>
        <v>0</v>
      </c>
      <c r="L50" s="114">
        <f t="shared" si="14"/>
        <v>0</v>
      </c>
      <c r="M50" s="114">
        <f t="shared" si="14"/>
        <v>0</v>
      </c>
      <c r="N50" s="114">
        <f t="shared" si="14"/>
        <v>0</v>
      </c>
      <c r="O50" s="114">
        <f t="shared" si="14"/>
        <v>0</v>
      </c>
      <c r="P50" s="114">
        <f t="shared" si="14"/>
        <v>0</v>
      </c>
      <c r="Q50" s="114">
        <f t="shared" si="14"/>
        <v>0</v>
      </c>
      <c r="R50" s="114">
        <f t="shared" si="14"/>
        <v>0</v>
      </c>
      <c r="S50" s="114">
        <f t="shared" si="14"/>
        <v>0</v>
      </c>
      <c r="T50" s="114">
        <f t="shared" si="14"/>
        <v>0</v>
      </c>
      <c r="U50" s="114">
        <f t="shared" si="14"/>
        <v>0</v>
      </c>
      <c r="V50" s="114">
        <f t="shared" si="14"/>
        <v>0</v>
      </c>
      <c r="W50" s="114">
        <f t="shared" si="14"/>
        <v>0</v>
      </c>
      <c r="X50" s="114">
        <f t="shared" si="14"/>
        <v>0</v>
      </c>
      <c r="Y50" s="114">
        <f t="shared" si="14"/>
        <v>0</v>
      </c>
      <c r="Z50" s="114">
        <f t="shared" si="14"/>
        <v>0</v>
      </c>
      <c r="AA50" s="114">
        <f t="shared" si="14"/>
        <v>0</v>
      </c>
      <c r="AB50" s="114">
        <f t="shared" si="14"/>
        <v>0</v>
      </c>
      <c r="AC50" s="114">
        <f t="shared" si="14"/>
        <v>0</v>
      </c>
      <c r="AD50" s="114">
        <f t="shared" si="14"/>
        <v>0</v>
      </c>
      <c r="AE50" s="114">
        <f t="shared" si="14"/>
        <v>0</v>
      </c>
      <c r="AF50" s="114">
        <f t="shared" si="14"/>
        <v>0</v>
      </c>
      <c r="AG50" s="114">
        <f t="shared" si="14"/>
        <v>0</v>
      </c>
      <c r="AH50" s="114">
        <f t="shared" si="14"/>
        <v>0</v>
      </c>
      <c r="AI50" s="114">
        <f t="shared" si="14"/>
        <v>0</v>
      </c>
      <c r="AJ50" s="114">
        <f t="shared" si="14"/>
        <v>0</v>
      </c>
      <c r="AK50" s="75"/>
      <c r="AL50" s="107"/>
      <c r="AM50" s="115"/>
      <c r="AN50" s="115"/>
      <c r="AO50" s="116"/>
      <c r="AP50" s="116"/>
      <c r="AQ50" s="116"/>
      <c r="AR50" s="116"/>
      <c r="AS50" s="115"/>
      <c r="AT50" s="115"/>
      <c r="AU50" s="115"/>
      <c r="AV50" s="115"/>
      <c r="AW50" s="116"/>
      <c r="AX50" s="116"/>
      <c r="AY50" s="116"/>
    </row>
    <row r="51" spans="1:51" ht="19.95" customHeight="1" x14ac:dyDescent="0.3">
      <c r="A51" s="59"/>
      <c r="B51" s="59"/>
      <c r="C51" s="117" t="s">
        <v>29</v>
      </c>
      <c r="D51" s="118"/>
      <c r="E51" s="119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1"/>
      <c r="AL51" s="107"/>
      <c r="AM51" s="115"/>
      <c r="AN51" s="115"/>
      <c r="AO51" s="116"/>
      <c r="AP51" s="116"/>
      <c r="AQ51" s="116"/>
      <c r="AR51" s="116"/>
      <c r="AS51" s="115"/>
      <c r="AT51" s="115"/>
      <c r="AU51" s="115"/>
      <c r="AV51" s="115"/>
      <c r="AW51" s="116"/>
      <c r="AX51" s="116"/>
      <c r="AY51" s="116"/>
    </row>
    <row r="52" spans="1:51" ht="21.6" customHeight="1" x14ac:dyDescent="0.3">
      <c r="A52" s="59"/>
      <c r="B52" s="59"/>
      <c r="C52" s="122"/>
      <c r="D52" s="123" t="s">
        <v>30</v>
      </c>
      <c r="E52" s="124"/>
      <c r="F52" s="125">
        <f>F50+F51</f>
        <v>0</v>
      </c>
      <c r="G52" s="125">
        <f t="shared" ref="G52:AJ52" si="15">G50+G51</f>
        <v>0</v>
      </c>
      <c r="H52" s="125">
        <f t="shared" si="15"/>
        <v>0</v>
      </c>
      <c r="I52" s="125">
        <f t="shared" si="15"/>
        <v>0</v>
      </c>
      <c r="J52" s="125">
        <f t="shared" si="15"/>
        <v>0</v>
      </c>
      <c r="K52" s="125">
        <f t="shared" si="15"/>
        <v>0</v>
      </c>
      <c r="L52" s="125">
        <f t="shared" si="15"/>
        <v>0</v>
      </c>
      <c r="M52" s="125">
        <f t="shared" si="15"/>
        <v>0</v>
      </c>
      <c r="N52" s="125">
        <f t="shared" si="15"/>
        <v>0</v>
      </c>
      <c r="O52" s="125">
        <f t="shared" si="15"/>
        <v>0</v>
      </c>
      <c r="P52" s="125">
        <f t="shared" si="15"/>
        <v>0</v>
      </c>
      <c r="Q52" s="125">
        <f t="shared" si="15"/>
        <v>0</v>
      </c>
      <c r="R52" s="125">
        <f t="shared" si="15"/>
        <v>0</v>
      </c>
      <c r="S52" s="125">
        <f t="shared" si="15"/>
        <v>0</v>
      </c>
      <c r="T52" s="125">
        <f t="shared" si="15"/>
        <v>0</v>
      </c>
      <c r="U52" s="125">
        <f t="shared" si="15"/>
        <v>0</v>
      </c>
      <c r="V52" s="125">
        <f t="shared" si="15"/>
        <v>0</v>
      </c>
      <c r="W52" s="125">
        <f t="shared" si="15"/>
        <v>0</v>
      </c>
      <c r="X52" s="125">
        <f t="shared" si="15"/>
        <v>0</v>
      </c>
      <c r="Y52" s="125">
        <f t="shared" si="15"/>
        <v>0</v>
      </c>
      <c r="Z52" s="125">
        <f t="shared" si="15"/>
        <v>0</v>
      </c>
      <c r="AA52" s="125">
        <f t="shared" si="15"/>
        <v>0</v>
      </c>
      <c r="AB52" s="125">
        <f t="shared" si="15"/>
        <v>0</v>
      </c>
      <c r="AC52" s="125">
        <f t="shared" si="15"/>
        <v>0</v>
      </c>
      <c r="AD52" s="125">
        <f t="shared" si="15"/>
        <v>0</v>
      </c>
      <c r="AE52" s="125">
        <f t="shared" si="15"/>
        <v>0</v>
      </c>
      <c r="AF52" s="125">
        <f t="shared" si="15"/>
        <v>0</v>
      </c>
      <c r="AG52" s="125">
        <f t="shared" si="15"/>
        <v>0</v>
      </c>
      <c r="AH52" s="125">
        <f t="shared" si="15"/>
        <v>0</v>
      </c>
      <c r="AI52" s="125">
        <f t="shared" si="15"/>
        <v>0</v>
      </c>
      <c r="AJ52" s="125">
        <f t="shared" si="15"/>
        <v>0</v>
      </c>
      <c r="AK52" s="121"/>
      <c r="AL52" s="107"/>
      <c r="AM52" s="115"/>
      <c r="AN52" s="115"/>
      <c r="AO52" s="116"/>
      <c r="AP52" s="116"/>
      <c r="AQ52" s="116"/>
      <c r="AR52" s="116"/>
      <c r="AS52" s="115"/>
      <c r="AT52" s="115"/>
      <c r="AU52" s="115"/>
      <c r="AV52" s="115"/>
      <c r="AW52" s="116"/>
      <c r="AX52" s="116"/>
      <c r="AY52" s="116"/>
    </row>
    <row r="53" spans="1:51" ht="14.25" customHeight="1" x14ac:dyDescent="0.3">
      <c r="A53" s="59"/>
      <c r="B53" s="59" t="s">
        <v>31</v>
      </c>
      <c r="C53" s="81"/>
      <c r="D53" s="14"/>
      <c r="E53" s="14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35"/>
      <c r="AK53" s="59"/>
      <c r="AL53" s="59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</row>
    <row r="54" spans="1:51" ht="14.25" customHeight="1" x14ac:dyDescent="0.3">
      <c r="A54" s="59"/>
      <c r="B54" s="59" t="s">
        <v>32</v>
      </c>
      <c r="C54" s="30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35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51" ht="14.25" customHeight="1" x14ac:dyDescent="0.3">
      <c r="A55" s="59"/>
      <c r="B55" s="59"/>
      <c r="C55" s="30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35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51" ht="14.25" customHeight="1" x14ac:dyDescent="0.3">
      <c r="A56" s="59"/>
      <c r="B56" s="59"/>
      <c r="C56" s="30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35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51" ht="14.25" customHeight="1" x14ac:dyDescent="0.3">
      <c r="A57" s="59"/>
      <c r="B57" s="59"/>
      <c r="C57" s="30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35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</row>
    <row r="58" spans="1:51" ht="14.25" customHeight="1" x14ac:dyDescent="0.3">
      <c r="A58" s="59"/>
      <c r="B58" s="59"/>
      <c r="C58" s="30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35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</row>
    <row r="59" spans="1:51" ht="14.25" customHeight="1" x14ac:dyDescent="0.3">
      <c r="A59" s="59"/>
      <c r="B59" s="59"/>
      <c r="C59" s="30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35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51" ht="14.25" customHeight="1" x14ac:dyDescent="0.3">
      <c r="A60" s="59"/>
      <c r="B60" s="59"/>
      <c r="C60" s="2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2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</row>
    <row r="61" spans="1:51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/>
    <row r="256" spans="1:5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protectedRanges>
    <protectedRange algorithmName="SHA-512" hashValue="63CF+TwINGqynyNijsoH0gYj4ZlfB0uOrnOWOLYReGy0opEPspg+3fULGPNPV909S5/HmlvDJocb4nU77xTQLQ==" saltValue="/aPCiCH2mDr9X/bYpVHOtw==" spinCount="100000" sqref="AY1:AY1048576" name="зарплата"/>
    <protectedRange algorithmName="SHA-512" hashValue="jufcAHk9ukr9/tVSMSeDwNffWiVIQOJvuX05qjoQZ9csDXYnwAFvUCczQC795FjuZoPkRS6IxRVdbajHOZrvVQ==" saltValue="uPcOkGiORRZzcpY34jYP6w==" spinCount="100000" sqref="A1:AJ1 A2:AG2 A3:AJ1048576" name="Табель"/>
    <protectedRange algorithmName="SHA-512" hashValue="qqio06zET7uuNpIeyoOurrpZKHpdDZol1rVifjRtKfkpuAeTMX763WWafw83+KSoSCm6x/BUZs+CLQbniQAwfA==" saltValue="G1TY1UoD/rLrSE6arE64Bg==" spinCount="100000" sqref="AH2:AV2 AK1:AV1 AK3:AV1048576" name="аванс"/>
  </protectedRanges>
  <mergeCells count="45">
    <mergeCell ref="C53:AJ60"/>
    <mergeCell ref="C50:E50"/>
    <mergeCell ref="C51:E51"/>
    <mergeCell ref="D52:E52"/>
    <mergeCell ref="AS30:AS31"/>
    <mergeCell ref="AW30:AW31"/>
    <mergeCell ref="AX30:AX31"/>
    <mergeCell ref="AY30:AY31"/>
    <mergeCell ref="AM29:AM31"/>
    <mergeCell ref="AN29:AN31"/>
    <mergeCell ref="AO30:AO31"/>
    <mergeCell ref="AP30:AP31"/>
    <mergeCell ref="AQ30:AQ31"/>
    <mergeCell ref="AR30:AR31"/>
    <mergeCell ref="A29:A31"/>
    <mergeCell ref="B29:B31"/>
    <mergeCell ref="C29:C31"/>
    <mergeCell ref="D29:D31"/>
    <mergeCell ref="E29:E31"/>
    <mergeCell ref="F29:AJ29"/>
    <mergeCell ref="AK29:AK31"/>
    <mergeCell ref="AL29:AL31"/>
    <mergeCell ref="AY3:AY5"/>
    <mergeCell ref="AQ3:AQ5"/>
    <mergeCell ref="AR3:AR5"/>
    <mergeCell ref="AS3:AS5"/>
    <mergeCell ref="AT3:AV4"/>
    <mergeCell ref="AW3:AW5"/>
    <mergeCell ref="AX3:AX5"/>
    <mergeCell ref="AK3:AK5"/>
    <mergeCell ref="AL3:AL5"/>
    <mergeCell ref="AM3:AM5"/>
    <mergeCell ref="AN3:AN5"/>
    <mergeCell ref="AO3:AO5"/>
    <mergeCell ref="AP3:AP5"/>
    <mergeCell ref="F1:AJ1"/>
    <mergeCell ref="AH2:AN2"/>
    <mergeCell ref="AO2:AV2"/>
    <mergeCell ref="AW2:AY2"/>
    <mergeCell ref="A3:A5"/>
    <mergeCell ref="B3:B5"/>
    <mergeCell ref="C3:C5"/>
    <mergeCell ref="D3:D5"/>
    <mergeCell ref="E3:E5"/>
    <mergeCell ref="F3:AJ4"/>
  </mergeCells>
  <conditionalFormatting sqref="AO32:AR52">
    <cfRule type="cellIs" dxfId="3" priority="1" operator="lessThan">
      <formula>0</formula>
    </cfRule>
  </conditionalFormatting>
  <conditionalFormatting sqref="AO32:AR52">
    <cfRule type="cellIs" dxfId="2" priority="2" operator="greaterThan">
      <formula>0</formula>
    </cfRule>
  </conditionalFormatting>
  <conditionalFormatting sqref="AW32:AY52">
    <cfRule type="cellIs" dxfId="1" priority="3" operator="lessThan">
      <formula>0</formula>
    </cfRule>
  </conditionalFormatting>
  <conditionalFormatting sqref="AW32:AY52">
    <cfRule type="cellIs" dxfId="0" priority="4" operator="greaterThan">
      <formula>0</formula>
    </cfRule>
  </conditionalFormatting>
  <pageMargins left="0.23622047244094491" right="0.23622047244094491" top="0.74803149606299213" bottom="0.7480314960629921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'C:\Users\Оксана\Desktop\Апрель табель\[Дмитров.xlsx]лист'!#REF!</xm:f>
          </x14:formula1>
          <xm:sqref>C7:C49</xm:sqref>
        </x14:dataValidation>
        <x14:dataValidation type="list" allowBlank="1" showInputMessage="1" showErrorMessage="1">
          <x14:formula1>
            <xm:f>'C:\Users\Оксана\Desktop\Апрель табель\[Дмитров.xlsx]Данные'!#REF!</xm:f>
          </x14:formula1>
          <xm:sqref>B7:B49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6"/>
  <sheetViews>
    <sheetView zoomScaleNormal="100" workbookViewId="0">
      <pane xSplit="3" ySplit="2" topLeftCell="G31" activePane="bottomRight" state="frozen"/>
      <selection pane="topRight" activeCell="D1" sqref="D1"/>
      <selection pane="bottomLeft" activeCell="A3" sqref="A3"/>
      <selection pane="bottomRight" activeCell="M48" sqref="M48"/>
    </sheetView>
  </sheetViews>
  <sheetFormatPr defaultColWidth="14" defaultRowHeight="15" customHeight="1" x14ac:dyDescent="0.25"/>
  <cols>
    <col min="1" max="1" width="3.33203125" style="5" customWidth="1"/>
    <col min="2" max="2" width="21" style="5" customWidth="1"/>
    <col min="3" max="3" width="6.33203125" style="5" customWidth="1"/>
    <col min="4" max="4" width="5.6640625" style="5" bestFit="1" customWidth="1"/>
    <col min="5" max="5" width="7.109375" style="5" bestFit="1" customWidth="1"/>
    <col min="6" max="6" width="7.33203125" style="5" bestFit="1" customWidth="1"/>
    <col min="7" max="7" width="5.6640625" style="5" bestFit="1" customWidth="1"/>
    <col min="8" max="8" width="7.109375" style="5" bestFit="1" customWidth="1"/>
    <col min="9" max="9" width="7.33203125" style="5" bestFit="1" customWidth="1"/>
    <col min="10" max="10" width="5.6640625" style="5" bestFit="1" customWidth="1"/>
    <col min="11" max="11" width="7.109375" style="5" bestFit="1" customWidth="1"/>
    <col min="12" max="12" width="7.33203125" style="5" bestFit="1" customWidth="1"/>
    <col min="13" max="13" width="5.6640625" style="5" bestFit="1" customWidth="1"/>
    <col min="14" max="14" width="7.109375" style="5" bestFit="1" customWidth="1"/>
    <col min="15" max="15" width="7.33203125" style="5" bestFit="1" customWidth="1"/>
    <col min="16" max="16" width="5.6640625" style="5" bestFit="1" customWidth="1"/>
    <col min="17" max="17" width="7.109375" style="5" bestFit="1" customWidth="1"/>
    <col min="18" max="18" width="7.33203125" style="5" bestFit="1" customWidth="1"/>
    <col min="19" max="19" width="5.6640625" style="5" bestFit="1" customWidth="1"/>
    <col min="20" max="20" width="7.109375" style="5" bestFit="1" customWidth="1"/>
    <col min="21" max="21" width="7.33203125" style="5" bestFit="1" customWidth="1"/>
    <col min="22" max="22" width="5.6640625" style="5" bestFit="1" customWidth="1"/>
    <col min="23" max="23" width="7.109375" style="5" bestFit="1" customWidth="1"/>
    <col min="24" max="24" width="7.33203125" style="5" bestFit="1" customWidth="1"/>
    <col min="25" max="25" width="5.6640625" style="5" bestFit="1" customWidth="1"/>
    <col min="26" max="26" width="7.109375" style="5" bestFit="1" customWidth="1"/>
    <col min="27" max="27" width="6.5546875" style="5" bestFit="1" customWidth="1"/>
    <col min="28" max="28" width="18.77734375" style="5" bestFit="1" customWidth="1"/>
    <col min="29" max="16384" width="14" style="5"/>
  </cols>
  <sheetData>
    <row r="1" spans="1:28" ht="18" customHeight="1" x14ac:dyDescent="0.4">
      <c r="A1" s="1"/>
      <c r="B1" s="130" t="str">
        <f>[1]Табель!F1</f>
        <v>Дмитров</v>
      </c>
      <c r="C1" s="131"/>
      <c r="D1" s="132" t="str">
        <f>[1]Табель!F3</f>
        <v>Март</v>
      </c>
      <c r="E1" s="8"/>
      <c r="F1" s="133" t="s">
        <v>33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/>
    </row>
    <row r="2" spans="1:28" ht="55.5" customHeight="1" x14ac:dyDescent="0.35">
      <c r="A2" s="1"/>
      <c r="B2" s="134" t="s">
        <v>34</v>
      </c>
      <c r="C2" s="135" t="s">
        <v>35</v>
      </c>
      <c r="D2" s="7"/>
      <c r="E2" s="8"/>
      <c r="F2" s="136" t="s">
        <v>36</v>
      </c>
      <c r="G2" s="7"/>
      <c r="H2" s="8"/>
      <c r="I2" s="135" t="s">
        <v>37</v>
      </c>
      <c r="J2" s="7"/>
      <c r="K2" s="8"/>
      <c r="L2" s="137" t="s">
        <v>38</v>
      </c>
      <c r="M2" s="3"/>
      <c r="N2" s="29"/>
      <c r="O2" s="138" t="s">
        <v>39</v>
      </c>
      <c r="P2" s="3"/>
      <c r="Q2" s="29"/>
      <c r="R2" s="139" t="s">
        <v>40</v>
      </c>
      <c r="S2" s="3"/>
      <c r="T2" s="29"/>
      <c r="U2" s="138" t="s">
        <v>41</v>
      </c>
      <c r="V2" s="3"/>
      <c r="W2" s="29"/>
      <c r="X2" s="139" t="s">
        <v>42</v>
      </c>
      <c r="Y2" s="3"/>
      <c r="Z2" s="29"/>
      <c r="AA2" s="140" t="s">
        <v>43</v>
      </c>
      <c r="AB2" s="141" t="s">
        <v>44</v>
      </c>
    </row>
    <row r="3" spans="1:28" ht="45" customHeight="1" x14ac:dyDescent="0.35">
      <c r="A3" s="142" t="s">
        <v>45</v>
      </c>
      <c r="B3" s="134" t="s">
        <v>46</v>
      </c>
      <c r="C3" s="143" t="s">
        <v>47</v>
      </c>
      <c r="D3" s="143" t="s">
        <v>48</v>
      </c>
      <c r="E3" s="143" t="s">
        <v>49</v>
      </c>
      <c r="F3" s="144" t="s">
        <v>47</v>
      </c>
      <c r="G3" s="144" t="s">
        <v>48</v>
      </c>
      <c r="H3" s="144" t="s">
        <v>49</v>
      </c>
      <c r="I3" s="143" t="s">
        <v>47</v>
      </c>
      <c r="J3" s="143" t="s">
        <v>48</v>
      </c>
      <c r="K3" s="143" t="s">
        <v>49</v>
      </c>
      <c r="L3" s="144" t="s">
        <v>47</v>
      </c>
      <c r="M3" s="144" t="s">
        <v>48</v>
      </c>
      <c r="N3" s="144" t="s">
        <v>49</v>
      </c>
      <c r="O3" s="143" t="s">
        <v>47</v>
      </c>
      <c r="P3" s="143" t="s">
        <v>48</v>
      </c>
      <c r="Q3" s="143" t="s">
        <v>49</v>
      </c>
      <c r="R3" s="144" t="s">
        <v>47</v>
      </c>
      <c r="S3" s="144" t="s">
        <v>48</v>
      </c>
      <c r="T3" s="144" t="s">
        <v>49</v>
      </c>
      <c r="U3" s="143" t="s">
        <v>47</v>
      </c>
      <c r="V3" s="143" t="s">
        <v>48</v>
      </c>
      <c r="W3" s="143" t="s">
        <v>49</v>
      </c>
      <c r="X3" s="144" t="s">
        <v>47</v>
      </c>
      <c r="Y3" s="144" t="s">
        <v>48</v>
      </c>
      <c r="Z3" s="144" t="s">
        <v>49</v>
      </c>
      <c r="AA3" s="144"/>
      <c r="AB3" s="59"/>
    </row>
    <row r="4" spans="1:28" ht="14.25" customHeight="1" x14ac:dyDescent="0.35">
      <c r="A4" s="145">
        <v>1</v>
      </c>
      <c r="B4" s="146" t="s">
        <v>50</v>
      </c>
      <c r="C4" s="147">
        <v>1</v>
      </c>
      <c r="D4" s="143">
        <v>200</v>
      </c>
      <c r="E4" s="143">
        <f t="shared" ref="E4:E33" si="0">C4*D4</f>
        <v>200</v>
      </c>
      <c r="F4" s="147"/>
      <c r="G4" s="144">
        <v>300</v>
      </c>
      <c r="H4" s="144">
        <f t="shared" ref="H4:H33" si="1">F4*G4</f>
        <v>0</v>
      </c>
      <c r="I4" s="147">
        <v>1</v>
      </c>
      <c r="J4" s="143">
        <v>700</v>
      </c>
      <c r="K4" s="143">
        <f t="shared" ref="K4:K33" si="2">I4*J4</f>
        <v>700</v>
      </c>
      <c r="L4" s="147"/>
      <c r="M4" s="144">
        <v>400</v>
      </c>
      <c r="N4" s="144">
        <f t="shared" ref="N4:N33" si="3">L4*M4</f>
        <v>0</v>
      </c>
      <c r="O4" s="147">
        <v>1</v>
      </c>
      <c r="P4" s="143">
        <v>500</v>
      </c>
      <c r="Q4" s="143">
        <f t="shared" ref="Q4:Q33" si="4">O4*P4</f>
        <v>500</v>
      </c>
      <c r="R4" s="147"/>
      <c r="S4" s="144">
        <v>2000</v>
      </c>
      <c r="T4" s="144">
        <f t="shared" ref="T4:T33" si="5">R4*S4</f>
        <v>0</v>
      </c>
      <c r="U4" s="147"/>
      <c r="V4" s="143">
        <v>1000</v>
      </c>
      <c r="W4" s="143">
        <f t="shared" ref="W4:W33" si="6">U4*V4</f>
        <v>0</v>
      </c>
      <c r="X4" s="147"/>
      <c r="Y4" s="144">
        <v>2000</v>
      </c>
      <c r="Z4" s="144">
        <f t="shared" ref="Z4:Z33" si="7">X4*Y4</f>
        <v>0</v>
      </c>
      <c r="AA4" s="144">
        <f t="shared" ref="AA4:AA33" si="8">E4+H4+K4+N4+Q4+T4+W4+Z4</f>
        <v>1400</v>
      </c>
      <c r="AB4" s="148" t="s">
        <v>24</v>
      </c>
    </row>
    <row r="5" spans="1:28" ht="14.25" customHeight="1" x14ac:dyDescent="0.35">
      <c r="A5" s="145">
        <v>2</v>
      </c>
      <c r="B5" s="146" t="s">
        <v>51</v>
      </c>
      <c r="C5" s="147"/>
      <c r="D5" s="143">
        <v>200</v>
      </c>
      <c r="E5" s="143">
        <f t="shared" si="0"/>
        <v>0</v>
      </c>
      <c r="F5" s="147"/>
      <c r="G5" s="144">
        <v>300</v>
      </c>
      <c r="H5" s="144">
        <f t="shared" si="1"/>
        <v>0</v>
      </c>
      <c r="I5" s="147">
        <v>22</v>
      </c>
      <c r="J5" s="143">
        <v>700</v>
      </c>
      <c r="K5" s="143">
        <f t="shared" si="2"/>
        <v>15400</v>
      </c>
      <c r="L5" s="147"/>
      <c r="M5" s="144">
        <v>400</v>
      </c>
      <c r="N5" s="144">
        <f t="shared" si="3"/>
        <v>0</v>
      </c>
      <c r="O5" s="147">
        <v>22</v>
      </c>
      <c r="P5" s="143">
        <v>500</v>
      </c>
      <c r="Q5" s="143">
        <f t="shared" si="4"/>
        <v>11000</v>
      </c>
      <c r="R5" s="147"/>
      <c r="S5" s="144">
        <v>2000</v>
      </c>
      <c r="T5" s="144">
        <f t="shared" si="5"/>
        <v>0</v>
      </c>
      <c r="U5" s="147"/>
      <c r="V5" s="143">
        <v>1000</v>
      </c>
      <c r="W5" s="143">
        <f t="shared" si="6"/>
        <v>0</v>
      </c>
      <c r="X5" s="147"/>
      <c r="Y5" s="144">
        <v>2000</v>
      </c>
      <c r="Z5" s="144">
        <f t="shared" si="7"/>
        <v>0</v>
      </c>
      <c r="AA5" s="144">
        <f t="shared" si="8"/>
        <v>26400</v>
      </c>
      <c r="AB5" s="148" t="s">
        <v>24</v>
      </c>
    </row>
    <row r="6" spans="1:28" ht="14.25" customHeight="1" x14ac:dyDescent="0.35">
      <c r="A6" s="145">
        <v>3</v>
      </c>
      <c r="B6" s="146"/>
      <c r="C6" s="147"/>
      <c r="D6" s="143">
        <v>200</v>
      </c>
      <c r="E6" s="143">
        <f t="shared" si="0"/>
        <v>0</v>
      </c>
      <c r="F6" s="147"/>
      <c r="G6" s="144">
        <v>300</v>
      </c>
      <c r="H6" s="144">
        <f t="shared" si="1"/>
        <v>0</v>
      </c>
      <c r="I6" s="147"/>
      <c r="J6" s="143">
        <v>700</v>
      </c>
      <c r="K6" s="143">
        <f t="shared" si="2"/>
        <v>0</v>
      </c>
      <c r="L6" s="147"/>
      <c r="M6" s="144">
        <v>400</v>
      </c>
      <c r="N6" s="144">
        <f t="shared" si="3"/>
        <v>0</v>
      </c>
      <c r="O6" s="147"/>
      <c r="P6" s="143">
        <v>500</v>
      </c>
      <c r="Q6" s="143">
        <f t="shared" si="4"/>
        <v>0</v>
      </c>
      <c r="R6" s="147"/>
      <c r="S6" s="144">
        <v>2000</v>
      </c>
      <c r="T6" s="144">
        <f t="shared" si="5"/>
        <v>0</v>
      </c>
      <c r="U6" s="147"/>
      <c r="V6" s="143">
        <v>1000</v>
      </c>
      <c r="W6" s="143">
        <f t="shared" si="6"/>
        <v>0</v>
      </c>
      <c r="X6" s="147"/>
      <c r="Y6" s="144">
        <v>2000</v>
      </c>
      <c r="Z6" s="144">
        <f t="shared" si="7"/>
        <v>0</v>
      </c>
      <c r="AA6" s="144">
        <f t="shared" si="8"/>
        <v>0</v>
      </c>
      <c r="AB6" s="148"/>
    </row>
    <row r="7" spans="1:28" ht="14.25" customHeight="1" x14ac:dyDescent="0.35">
      <c r="A7" s="145">
        <v>4</v>
      </c>
      <c r="B7" s="146"/>
      <c r="C7" s="147"/>
      <c r="D7" s="143">
        <v>200</v>
      </c>
      <c r="E7" s="143">
        <f t="shared" si="0"/>
        <v>0</v>
      </c>
      <c r="F7" s="147"/>
      <c r="G7" s="144">
        <v>300</v>
      </c>
      <c r="H7" s="144">
        <f t="shared" si="1"/>
        <v>0</v>
      </c>
      <c r="I7" s="147"/>
      <c r="J7" s="143">
        <v>700</v>
      </c>
      <c r="K7" s="143">
        <f t="shared" si="2"/>
        <v>0</v>
      </c>
      <c r="L7" s="147"/>
      <c r="M7" s="144">
        <v>400</v>
      </c>
      <c r="N7" s="144">
        <f t="shared" si="3"/>
        <v>0</v>
      </c>
      <c r="O7" s="147"/>
      <c r="P7" s="143">
        <v>500</v>
      </c>
      <c r="Q7" s="143">
        <f t="shared" si="4"/>
        <v>0</v>
      </c>
      <c r="R7" s="147"/>
      <c r="S7" s="144">
        <v>2000</v>
      </c>
      <c r="T7" s="144">
        <f t="shared" si="5"/>
        <v>0</v>
      </c>
      <c r="U7" s="147"/>
      <c r="V7" s="143">
        <v>1000</v>
      </c>
      <c r="W7" s="143">
        <f t="shared" si="6"/>
        <v>0</v>
      </c>
      <c r="X7" s="147"/>
      <c r="Y7" s="144">
        <v>2000</v>
      </c>
      <c r="Z7" s="144">
        <f t="shared" si="7"/>
        <v>0</v>
      </c>
      <c r="AA7" s="144">
        <f t="shared" si="8"/>
        <v>0</v>
      </c>
      <c r="AB7" s="148"/>
    </row>
    <row r="8" spans="1:28" ht="15" customHeight="1" x14ac:dyDescent="0.35">
      <c r="A8" s="145">
        <v>5</v>
      </c>
      <c r="B8" s="146"/>
      <c r="C8" s="147"/>
      <c r="D8" s="143">
        <v>200</v>
      </c>
      <c r="E8" s="143">
        <f t="shared" si="0"/>
        <v>0</v>
      </c>
      <c r="F8" s="147"/>
      <c r="G8" s="144">
        <v>300</v>
      </c>
      <c r="H8" s="144">
        <f t="shared" si="1"/>
        <v>0</v>
      </c>
      <c r="I8" s="147"/>
      <c r="J8" s="143">
        <v>700</v>
      </c>
      <c r="K8" s="143">
        <f t="shared" si="2"/>
        <v>0</v>
      </c>
      <c r="L8" s="147"/>
      <c r="M8" s="144">
        <v>400</v>
      </c>
      <c r="N8" s="144">
        <f t="shared" si="3"/>
        <v>0</v>
      </c>
      <c r="O8" s="147"/>
      <c r="P8" s="143">
        <v>500</v>
      </c>
      <c r="Q8" s="143">
        <f t="shared" si="4"/>
        <v>0</v>
      </c>
      <c r="R8" s="147"/>
      <c r="S8" s="144">
        <v>2000</v>
      </c>
      <c r="T8" s="144">
        <f t="shared" si="5"/>
        <v>0</v>
      </c>
      <c r="U8" s="147"/>
      <c r="V8" s="143">
        <v>1000</v>
      </c>
      <c r="W8" s="143">
        <f t="shared" si="6"/>
        <v>0</v>
      </c>
      <c r="X8" s="147"/>
      <c r="Y8" s="144">
        <v>2000</v>
      </c>
      <c r="Z8" s="144">
        <f t="shared" si="7"/>
        <v>0</v>
      </c>
      <c r="AA8" s="144">
        <f t="shared" si="8"/>
        <v>0</v>
      </c>
      <c r="AB8" s="148"/>
    </row>
    <row r="9" spans="1:28" ht="17.25" customHeight="1" x14ac:dyDescent="0.35">
      <c r="A9" s="145">
        <v>6</v>
      </c>
      <c r="B9" s="146"/>
      <c r="C9" s="147"/>
      <c r="D9" s="143">
        <v>200</v>
      </c>
      <c r="E9" s="143">
        <f t="shared" si="0"/>
        <v>0</v>
      </c>
      <c r="F9" s="147"/>
      <c r="G9" s="144">
        <v>300</v>
      </c>
      <c r="H9" s="144">
        <f t="shared" si="1"/>
        <v>0</v>
      </c>
      <c r="I9" s="147"/>
      <c r="J9" s="143">
        <v>700</v>
      </c>
      <c r="K9" s="143">
        <f t="shared" si="2"/>
        <v>0</v>
      </c>
      <c r="L9" s="147"/>
      <c r="M9" s="144">
        <v>400</v>
      </c>
      <c r="N9" s="144">
        <f t="shared" si="3"/>
        <v>0</v>
      </c>
      <c r="O9" s="147"/>
      <c r="P9" s="143">
        <v>500</v>
      </c>
      <c r="Q9" s="143">
        <f t="shared" si="4"/>
        <v>0</v>
      </c>
      <c r="R9" s="147"/>
      <c r="S9" s="144">
        <v>2000</v>
      </c>
      <c r="T9" s="144">
        <f t="shared" si="5"/>
        <v>0</v>
      </c>
      <c r="U9" s="147"/>
      <c r="V9" s="143">
        <v>1000</v>
      </c>
      <c r="W9" s="143">
        <f t="shared" si="6"/>
        <v>0</v>
      </c>
      <c r="X9" s="147"/>
      <c r="Y9" s="144">
        <v>2000</v>
      </c>
      <c r="Z9" s="144">
        <f t="shared" si="7"/>
        <v>0</v>
      </c>
      <c r="AA9" s="144">
        <f t="shared" si="8"/>
        <v>0</v>
      </c>
      <c r="AB9" s="148"/>
    </row>
    <row r="10" spans="1:28" ht="14.25" customHeight="1" x14ac:dyDescent="0.35">
      <c r="A10" s="145">
        <v>7</v>
      </c>
      <c r="B10" s="146"/>
      <c r="C10" s="147"/>
      <c r="D10" s="143">
        <v>200</v>
      </c>
      <c r="E10" s="143">
        <f t="shared" si="0"/>
        <v>0</v>
      </c>
      <c r="F10" s="147"/>
      <c r="G10" s="144">
        <v>300</v>
      </c>
      <c r="H10" s="144">
        <f t="shared" si="1"/>
        <v>0</v>
      </c>
      <c r="I10" s="147"/>
      <c r="J10" s="143">
        <v>700</v>
      </c>
      <c r="K10" s="143">
        <f t="shared" si="2"/>
        <v>0</v>
      </c>
      <c r="L10" s="147"/>
      <c r="M10" s="144">
        <v>400</v>
      </c>
      <c r="N10" s="144">
        <f t="shared" si="3"/>
        <v>0</v>
      </c>
      <c r="O10" s="147"/>
      <c r="P10" s="143">
        <v>500</v>
      </c>
      <c r="Q10" s="143">
        <f t="shared" si="4"/>
        <v>0</v>
      </c>
      <c r="R10" s="147"/>
      <c r="S10" s="144">
        <v>2000</v>
      </c>
      <c r="T10" s="144">
        <f t="shared" si="5"/>
        <v>0</v>
      </c>
      <c r="U10" s="147"/>
      <c r="V10" s="143">
        <v>1000</v>
      </c>
      <c r="W10" s="143">
        <f t="shared" si="6"/>
        <v>0</v>
      </c>
      <c r="X10" s="147"/>
      <c r="Y10" s="144">
        <v>2000</v>
      </c>
      <c r="Z10" s="144">
        <f t="shared" si="7"/>
        <v>0</v>
      </c>
      <c r="AA10" s="144">
        <f t="shared" si="8"/>
        <v>0</v>
      </c>
      <c r="AB10" s="148"/>
    </row>
    <row r="11" spans="1:28" ht="14.25" customHeight="1" x14ac:dyDescent="0.35">
      <c r="A11" s="145">
        <v>8</v>
      </c>
      <c r="B11" s="146"/>
      <c r="C11" s="147"/>
      <c r="D11" s="143">
        <v>200</v>
      </c>
      <c r="E11" s="143">
        <f t="shared" si="0"/>
        <v>0</v>
      </c>
      <c r="F11" s="147"/>
      <c r="G11" s="144">
        <v>300</v>
      </c>
      <c r="H11" s="144">
        <f t="shared" si="1"/>
        <v>0</v>
      </c>
      <c r="I11" s="147"/>
      <c r="J11" s="143">
        <v>700</v>
      </c>
      <c r="K11" s="143">
        <f t="shared" si="2"/>
        <v>0</v>
      </c>
      <c r="L11" s="147"/>
      <c r="M11" s="144">
        <v>400</v>
      </c>
      <c r="N11" s="144">
        <f t="shared" si="3"/>
        <v>0</v>
      </c>
      <c r="O11" s="147"/>
      <c r="P11" s="143">
        <v>500</v>
      </c>
      <c r="Q11" s="143">
        <f t="shared" si="4"/>
        <v>0</v>
      </c>
      <c r="R11" s="147"/>
      <c r="S11" s="144">
        <v>2000</v>
      </c>
      <c r="T11" s="144">
        <f t="shared" si="5"/>
        <v>0</v>
      </c>
      <c r="U11" s="147"/>
      <c r="V11" s="143">
        <v>1000</v>
      </c>
      <c r="W11" s="143">
        <f t="shared" si="6"/>
        <v>0</v>
      </c>
      <c r="X11" s="147"/>
      <c r="Y11" s="144">
        <v>2000</v>
      </c>
      <c r="Z11" s="144">
        <f t="shared" si="7"/>
        <v>0</v>
      </c>
      <c r="AA11" s="144">
        <f t="shared" si="8"/>
        <v>0</v>
      </c>
      <c r="AB11" s="148"/>
    </row>
    <row r="12" spans="1:28" ht="14.25" customHeight="1" x14ac:dyDescent="0.35">
      <c r="A12" s="145">
        <v>9</v>
      </c>
      <c r="B12" s="146"/>
      <c r="C12" s="147"/>
      <c r="D12" s="143">
        <v>200</v>
      </c>
      <c r="E12" s="143">
        <f t="shared" si="0"/>
        <v>0</v>
      </c>
      <c r="F12" s="147"/>
      <c r="G12" s="144">
        <v>300</v>
      </c>
      <c r="H12" s="144">
        <f t="shared" si="1"/>
        <v>0</v>
      </c>
      <c r="I12" s="147"/>
      <c r="J12" s="143">
        <v>700</v>
      </c>
      <c r="K12" s="143">
        <f t="shared" si="2"/>
        <v>0</v>
      </c>
      <c r="L12" s="147"/>
      <c r="M12" s="144">
        <v>400</v>
      </c>
      <c r="N12" s="144">
        <f t="shared" si="3"/>
        <v>0</v>
      </c>
      <c r="O12" s="147"/>
      <c r="P12" s="143">
        <v>500</v>
      </c>
      <c r="Q12" s="143">
        <f t="shared" si="4"/>
        <v>0</v>
      </c>
      <c r="R12" s="147"/>
      <c r="S12" s="144">
        <v>2000</v>
      </c>
      <c r="T12" s="144">
        <f t="shared" si="5"/>
        <v>0</v>
      </c>
      <c r="U12" s="147"/>
      <c r="V12" s="143">
        <v>1000</v>
      </c>
      <c r="W12" s="143">
        <f t="shared" si="6"/>
        <v>0</v>
      </c>
      <c r="X12" s="147"/>
      <c r="Y12" s="144">
        <v>2000</v>
      </c>
      <c r="Z12" s="144">
        <f t="shared" si="7"/>
        <v>0</v>
      </c>
      <c r="AA12" s="144">
        <f t="shared" si="8"/>
        <v>0</v>
      </c>
      <c r="AB12" s="148"/>
    </row>
    <row r="13" spans="1:28" ht="14.25" customHeight="1" x14ac:dyDescent="0.35">
      <c r="A13" s="145">
        <v>10</v>
      </c>
      <c r="B13" s="146"/>
      <c r="C13" s="147"/>
      <c r="D13" s="143">
        <v>200</v>
      </c>
      <c r="E13" s="143">
        <f t="shared" si="0"/>
        <v>0</v>
      </c>
      <c r="F13" s="147"/>
      <c r="G13" s="144">
        <v>300</v>
      </c>
      <c r="H13" s="144">
        <f t="shared" si="1"/>
        <v>0</v>
      </c>
      <c r="I13" s="147"/>
      <c r="J13" s="143">
        <v>700</v>
      </c>
      <c r="K13" s="143">
        <f t="shared" si="2"/>
        <v>0</v>
      </c>
      <c r="L13" s="147"/>
      <c r="M13" s="144">
        <v>400</v>
      </c>
      <c r="N13" s="144">
        <f t="shared" si="3"/>
        <v>0</v>
      </c>
      <c r="O13" s="147"/>
      <c r="P13" s="143">
        <v>500</v>
      </c>
      <c r="Q13" s="143">
        <f t="shared" si="4"/>
        <v>0</v>
      </c>
      <c r="R13" s="147"/>
      <c r="S13" s="144">
        <v>2000</v>
      </c>
      <c r="T13" s="144">
        <f t="shared" si="5"/>
        <v>0</v>
      </c>
      <c r="U13" s="147"/>
      <c r="V13" s="143">
        <v>1000</v>
      </c>
      <c r="W13" s="143">
        <f t="shared" si="6"/>
        <v>0</v>
      </c>
      <c r="X13" s="147"/>
      <c r="Y13" s="144">
        <v>2000</v>
      </c>
      <c r="Z13" s="144">
        <f t="shared" si="7"/>
        <v>0</v>
      </c>
      <c r="AA13" s="144">
        <f t="shared" si="8"/>
        <v>0</v>
      </c>
      <c r="AB13" s="148"/>
    </row>
    <row r="14" spans="1:28" ht="14.25" customHeight="1" x14ac:dyDescent="0.35">
      <c r="A14" s="145">
        <v>11</v>
      </c>
      <c r="B14" s="146"/>
      <c r="C14" s="147"/>
      <c r="D14" s="143">
        <v>200</v>
      </c>
      <c r="E14" s="143">
        <f t="shared" si="0"/>
        <v>0</v>
      </c>
      <c r="F14" s="147"/>
      <c r="G14" s="144">
        <v>300</v>
      </c>
      <c r="H14" s="144">
        <f t="shared" si="1"/>
        <v>0</v>
      </c>
      <c r="I14" s="147"/>
      <c r="J14" s="143">
        <v>700</v>
      </c>
      <c r="K14" s="143">
        <f t="shared" si="2"/>
        <v>0</v>
      </c>
      <c r="L14" s="147"/>
      <c r="M14" s="144">
        <v>400</v>
      </c>
      <c r="N14" s="144">
        <f t="shared" si="3"/>
        <v>0</v>
      </c>
      <c r="O14" s="147"/>
      <c r="P14" s="143">
        <v>500</v>
      </c>
      <c r="Q14" s="143">
        <f t="shared" si="4"/>
        <v>0</v>
      </c>
      <c r="R14" s="147"/>
      <c r="S14" s="144">
        <v>2000</v>
      </c>
      <c r="T14" s="144">
        <f t="shared" si="5"/>
        <v>0</v>
      </c>
      <c r="U14" s="147"/>
      <c r="V14" s="143">
        <v>1000</v>
      </c>
      <c r="W14" s="143">
        <f t="shared" si="6"/>
        <v>0</v>
      </c>
      <c r="X14" s="147"/>
      <c r="Y14" s="144">
        <v>2000</v>
      </c>
      <c r="Z14" s="144">
        <f t="shared" si="7"/>
        <v>0</v>
      </c>
      <c r="AA14" s="144">
        <f t="shared" si="8"/>
        <v>0</v>
      </c>
      <c r="AB14" s="148"/>
    </row>
    <row r="15" spans="1:28" ht="14.25" customHeight="1" x14ac:dyDescent="0.35">
      <c r="A15" s="145">
        <v>12</v>
      </c>
      <c r="B15" s="146"/>
      <c r="C15" s="147"/>
      <c r="D15" s="143">
        <v>200</v>
      </c>
      <c r="E15" s="143">
        <f t="shared" si="0"/>
        <v>0</v>
      </c>
      <c r="F15" s="147"/>
      <c r="G15" s="144">
        <v>300</v>
      </c>
      <c r="H15" s="144">
        <f t="shared" si="1"/>
        <v>0</v>
      </c>
      <c r="I15" s="147"/>
      <c r="J15" s="143">
        <v>700</v>
      </c>
      <c r="K15" s="143">
        <f t="shared" si="2"/>
        <v>0</v>
      </c>
      <c r="L15" s="147"/>
      <c r="M15" s="144">
        <v>400</v>
      </c>
      <c r="N15" s="144">
        <f t="shared" si="3"/>
        <v>0</v>
      </c>
      <c r="O15" s="147"/>
      <c r="P15" s="143">
        <v>500</v>
      </c>
      <c r="Q15" s="143">
        <f t="shared" si="4"/>
        <v>0</v>
      </c>
      <c r="R15" s="147"/>
      <c r="S15" s="144">
        <v>2000</v>
      </c>
      <c r="T15" s="144">
        <f t="shared" si="5"/>
        <v>0</v>
      </c>
      <c r="U15" s="147"/>
      <c r="V15" s="143">
        <v>1000</v>
      </c>
      <c r="W15" s="143">
        <f t="shared" si="6"/>
        <v>0</v>
      </c>
      <c r="X15" s="147"/>
      <c r="Y15" s="144">
        <v>2000</v>
      </c>
      <c r="Z15" s="144">
        <f t="shared" si="7"/>
        <v>0</v>
      </c>
      <c r="AA15" s="144">
        <f t="shared" si="8"/>
        <v>0</v>
      </c>
      <c r="AB15" s="148"/>
    </row>
    <row r="16" spans="1:28" ht="14.25" customHeight="1" x14ac:dyDescent="0.35">
      <c r="A16" s="145">
        <v>13</v>
      </c>
      <c r="B16" s="146"/>
      <c r="C16" s="147"/>
      <c r="D16" s="143">
        <v>200</v>
      </c>
      <c r="E16" s="143">
        <f t="shared" si="0"/>
        <v>0</v>
      </c>
      <c r="F16" s="147"/>
      <c r="G16" s="144">
        <v>300</v>
      </c>
      <c r="H16" s="144">
        <f t="shared" si="1"/>
        <v>0</v>
      </c>
      <c r="I16" s="147"/>
      <c r="J16" s="143">
        <v>700</v>
      </c>
      <c r="K16" s="143">
        <f t="shared" si="2"/>
        <v>0</v>
      </c>
      <c r="L16" s="147"/>
      <c r="M16" s="144">
        <v>400</v>
      </c>
      <c r="N16" s="144">
        <f t="shared" si="3"/>
        <v>0</v>
      </c>
      <c r="O16" s="147"/>
      <c r="P16" s="143">
        <v>500</v>
      </c>
      <c r="Q16" s="143">
        <f t="shared" si="4"/>
        <v>0</v>
      </c>
      <c r="R16" s="147"/>
      <c r="S16" s="144">
        <v>2000</v>
      </c>
      <c r="T16" s="144">
        <f t="shared" si="5"/>
        <v>0</v>
      </c>
      <c r="U16" s="147"/>
      <c r="V16" s="143">
        <v>1000</v>
      </c>
      <c r="W16" s="143">
        <f t="shared" si="6"/>
        <v>0</v>
      </c>
      <c r="X16" s="147"/>
      <c r="Y16" s="144">
        <v>2000</v>
      </c>
      <c r="Z16" s="144">
        <f t="shared" si="7"/>
        <v>0</v>
      </c>
      <c r="AA16" s="144">
        <f t="shared" si="8"/>
        <v>0</v>
      </c>
      <c r="AB16" s="148"/>
    </row>
    <row r="17" spans="1:28" ht="14.25" customHeight="1" x14ac:dyDescent="0.35">
      <c r="A17" s="145">
        <v>14</v>
      </c>
      <c r="B17" s="146"/>
      <c r="C17" s="147"/>
      <c r="D17" s="143">
        <v>200</v>
      </c>
      <c r="E17" s="143">
        <f t="shared" si="0"/>
        <v>0</v>
      </c>
      <c r="F17" s="147"/>
      <c r="G17" s="144">
        <v>300</v>
      </c>
      <c r="H17" s="144">
        <f t="shared" si="1"/>
        <v>0</v>
      </c>
      <c r="I17" s="147"/>
      <c r="J17" s="143">
        <v>700</v>
      </c>
      <c r="K17" s="143">
        <f t="shared" si="2"/>
        <v>0</v>
      </c>
      <c r="L17" s="147"/>
      <c r="M17" s="144">
        <v>400</v>
      </c>
      <c r="N17" s="144">
        <f t="shared" si="3"/>
        <v>0</v>
      </c>
      <c r="O17" s="147"/>
      <c r="P17" s="143">
        <v>500</v>
      </c>
      <c r="Q17" s="143">
        <f t="shared" si="4"/>
        <v>0</v>
      </c>
      <c r="R17" s="147"/>
      <c r="S17" s="144">
        <v>2000</v>
      </c>
      <c r="T17" s="144">
        <f t="shared" si="5"/>
        <v>0</v>
      </c>
      <c r="U17" s="147"/>
      <c r="V17" s="143">
        <v>1000</v>
      </c>
      <c r="W17" s="143">
        <f t="shared" si="6"/>
        <v>0</v>
      </c>
      <c r="X17" s="147"/>
      <c r="Y17" s="144">
        <v>2000</v>
      </c>
      <c r="Z17" s="144">
        <f t="shared" si="7"/>
        <v>0</v>
      </c>
      <c r="AA17" s="144">
        <f t="shared" si="8"/>
        <v>0</v>
      </c>
      <c r="AB17" s="148"/>
    </row>
    <row r="18" spans="1:28" ht="14.25" customHeight="1" x14ac:dyDescent="0.35">
      <c r="A18" s="145">
        <v>15</v>
      </c>
      <c r="B18" s="146"/>
      <c r="C18" s="147"/>
      <c r="D18" s="143">
        <v>200</v>
      </c>
      <c r="E18" s="143">
        <f t="shared" si="0"/>
        <v>0</v>
      </c>
      <c r="F18" s="147"/>
      <c r="G18" s="144">
        <v>300</v>
      </c>
      <c r="H18" s="144">
        <f t="shared" si="1"/>
        <v>0</v>
      </c>
      <c r="I18" s="147"/>
      <c r="J18" s="143">
        <v>700</v>
      </c>
      <c r="K18" s="143">
        <f t="shared" si="2"/>
        <v>0</v>
      </c>
      <c r="L18" s="147"/>
      <c r="M18" s="144">
        <v>400</v>
      </c>
      <c r="N18" s="144">
        <f t="shared" si="3"/>
        <v>0</v>
      </c>
      <c r="O18" s="147"/>
      <c r="P18" s="143">
        <v>500</v>
      </c>
      <c r="Q18" s="143">
        <f t="shared" si="4"/>
        <v>0</v>
      </c>
      <c r="R18" s="147"/>
      <c r="S18" s="144">
        <v>2000</v>
      </c>
      <c r="T18" s="144">
        <f t="shared" si="5"/>
        <v>0</v>
      </c>
      <c r="U18" s="147"/>
      <c r="V18" s="143">
        <v>1000</v>
      </c>
      <c r="W18" s="143">
        <f t="shared" si="6"/>
        <v>0</v>
      </c>
      <c r="X18" s="147"/>
      <c r="Y18" s="144">
        <v>2000</v>
      </c>
      <c r="Z18" s="144">
        <f t="shared" si="7"/>
        <v>0</v>
      </c>
      <c r="AA18" s="144">
        <f t="shared" si="8"/>
        <v>0</v>
      </c>
      <c r="AB18" s="148"/>
    </row>
    <row r="19" spans="1:28" ht="14.25" customHeight="1" x14ac:dyDescent="0.35">
      <c r="A19" s="145">
        <v>16</v>
      </c>
      <c r="B19" s="146"/>
      <c r="C19" s="147"/>
      <c r="D19" s="143">
        <v>200</v>
      </c>
      <c r="E19" s="143">
        <f t="shared" si="0"/>
        <v>0</v>
      </c>
      <c r="F19" s="147"/>
      <c r="G19" s="144">
        <v>300</v>
      </c>
      <c r="H19" s="144">
        <f t="shared" si="1"/>
        <v>0</v>
      </c>
      <c r="I19" s="147"/>
      <c r="J19" s="143">
        <v>700</v>
      </c>
      <c r="K19" s="143">
        <f t="shared" si="2"/>
        <v>0</v>
      </c>
      <c r="L19" s="147"/>
      <c r="M19" s="144">
        <v>400</v>
      </c>
      <c r="N19" s="144">
        <f t="shared" si="3"/>
        <v>0</v>
      </c>
      <c r="O19" s="147"/>
      <c r="P19" s="143">
        <v>500</v>
      </c>
      <c r="Q19" s="143">
        <f t="shared" si="4"/>
        <v>0</v>
      </c>
      <c r="R19" s="147"/>
      <c r="S19" s="144">
        <v>2000</v>
      </c>
      <c r="T19" s="144">
        <f t="shared" si="5"/>
        <v>0</v>
      </c>
      <c r="U19" s="147"/>
      <c r="V19" s="143">
        <v>1000</v>
      </c>
      <c r="W19" s="143">
        <f t="shared" si="6"/>
        <v>0</v>
      </c>
      <c r="X19" s="147"/>
      <c r="Y19" s="144">
        <v>2000</v>
      </c>
      <c r="Z19" s="144">
        <f t="shared" si="7"/>
        <v>0</v>
      </c>
      <c r="AA19" s="144">
        <f t="shared" si="8"/>
        <v>0</v>
      </c>
      <c r="AB19" s="148"/>
    </row>
    <row r="20" spans="1:28" ht="14.25" customHeight="1" x14ac:dyDescent="0.35">
      <c r="A20" s="145">
        <v>17</v>
      </c>
      <c r="B20" s="146"/>
      <c r="C20" s="147"/>
      <c r="D20" s="143">
        <v>200</v>
      </c>
      <c r="E20" s="143">
        <f t="shared" si="0"/>
        <v>0</v>
      </c>
      <c r="F20" s="147"/>
      <c r="G20" s="144">
        <v>300</v>
      </c>
      <c r="H20" s="144">
        <f t="shared" si="1"/>
        <v>0</v>
      </c>
      <c r="I20" s="147"/>
      <c r="J20" s="143">
        <v>700</v>
      </c>
      <c r="K20" s="143">
        <f t="shared" si="2"/>
        <v>0</v>
      </c>
      <c r="L20" s="147"/>
      <c r="M20" s="144">
        <v>400</v>
      </c>
      <c r="N20" s="144">
        <f t="shared" si="3"/>
        <v>0</v>
      </c>
      <c r="O20" s="147"/>
      <c r="P20" s="143">
        <v>500</v>
      </c>
      <c r="Q20" s="143">
        <f t="shared" si="4"/>
        <v>0</v>
      </c>
      <c r="R20" s="147"/>
      <c r="S20" s="144">
        <v>2000</v>
      </c>
      <c r="T20" s="144">
        <f t="shared" si="5"/>
        <v>0</v>
      </c>
      <c r="U20" s="147"/>
      <c r="V20" s="143">
        <v>1000</v>
      </c>
      <c r="W20" s="143">
        <f t="shared" si="6"/>
        <v>0</v>
      </c>
      <c r="X20" s="147"/>
      <c r="Y20" s="144">
        <v>2000</v>
      </c>
      <c r="Z20" s="144">
        <f t="shared" si="7"/>
        <v>0</v>
      </c>
      <c r="AA20" s="144">
        <f t="shared" si="8"/>
        <v>0</v>
      </c>
      <c r="AB20" s="148"/>
    </row>
    <row r="21" spans="1:28" ht="14.25" customHeight="1" x14ac:dyDescent="0.35">
      <c r="A21" s="145">
        <v>18</v>
      </c>
      <c r="B21" s="146"/>
      <c r="C21" s="147"/>
      <c r="D21" s="143">
        <v>200</v>
      </c>
      <c r="E21" s="143">
        <f t="shared" si="0"/>
        <v>0</v>
      </c>
      <c r="F21" s="147"/>
      <c r="G21" s="144">
        <v>300</v>
      </c>
      <c r="H21" s="144">
        <f t="shared" si="1"/>
        <v>0</v>
      </c>
      <c r="I21" s="147"/>
      <c r="J21" s="143">
        <v>700</v>
      </c>
      <c r="K21" s="143">
        <f t="shared" si="2"/>
        <v>0</v>
      </c>
      <c r="L21" s="147"/>
      <c r="M21" s="144">
        <v>400</v>
      </c>
      <c r="N21" s="144">
        <f t="shared" si="3"/>
        <v>0</v>
      </c>
      <c r="O21" s="147"/>
      <c r="P21" s="143">
        <v>500</v>
      </c>
      <c r="Q21" s="143">
        <f t="shared" si="4"/>
        <v>0</v>
      </c>
      <c r="R21" s="147"/>
      <c r="S21" s="144">
        <v>2000</v>
      </c>
      <c r="T21" s="144">
        <f t="shared" si="5"/>
        <v>0</v>
      </c>
      <c r="U21" s="147"/>
      <c r="V21" s="143">
        <v>1000</v>
      </c>
      <c r="W21" s="143">
        <f t="shared" si="6"/>
        <v>0</v>
      </c>
      <c r="X21" s="147"/>
      <c r="Y21" s="144">
        <v>2000</v>
      </c>
      <c r="Z21" s="144">
        <f t="shared" si="7"/>
        <v>0</v>
      </c>
      <c r="AA21" s="144">
        <f t="shared" si="8"/>
        <v>0</v>
      </c>
      <c r="AB21" s="148"/>
    </row>
    <row r="22" spans="1:28" ht="14.25" customHeight="1" x14ac:dyDescent="0.35">
      <c r="A22" s="145">
        <v>19</v>
      </c>
      <c r="B22" s="146"/>
      <c r="C22" s="147"/>
      <c r="D22" s="143">
        <v>200</v>
      </c>
      <c r="E22" s="143">
        <f t="shared" si="0"/>
        <v>0</v>
      </c>
      <c r="F22" s="147"/>
      <c r="G22" s="144">
        <v>300</v>
      </c>
      <c r="H22" s="144">
        <f t="shared" si="1"/>
        <v>0</v>
      </c>
      <c r="I22" s="147"/>
      <c r="J22" s="143">
        <v>700</v>
      </c>
      <c r="K22" s="143">
        <f t="shared" si="2"/>
        <v>0</v>
      </c>
      <c r="L22" s="147"/>
      <c r="M22" s="144">
        <v>400</v>
      </c>
      <c r="N22" s="144">
        <f t="shared" si="3"/>
        <v>0</v>
      </c>
      <c r="O22" s="147"/>
      <c r="P22" s="143">
        <v>500</v>
      </c>
      <c r="Q22" s="143">
        <f t="shared" si="4"/>
        <v>0</v>
      </c>
      <c r="R22" s="147"/>
      <c r="S22" s="144">
        <v>2000</v>
      </c>
      <c r="T22" s="144">
        <f t="shared" si="5"/>
        <v>0</v>
      </c>
      <c r="U22" s="147"/>
      <c r="V22" s="143">
        <v>1000</v>
      </c>
      <c r="W22" s="143">
        <f t="shared" si="6"/>
        <v>0</v>
      </c>
      <c r="X22" s="147"/>
      <c r="Y22" s="144">
        <v>2000</v>
      </c>
      <c r="Z22" s="144">
        <f t="shared" si="7"/>
        <v>0</v>
      </c>
      <c r="AA22" s="144">
        <f t="shared" si="8"/>
        <v>0</v>
      </c>
      <c r="AB22" s="148"/>
    </row>
    <row r="23" spans="1:28" ht="14.25" customHeight="1" x14ac:dyDescent="0.35">
      <c r="A23" s="145">
        <v>20</v>
      </c>
      <c r="B23" s="146"/>
      <c r="C23" s="147"/>
      <c r="D23" s="143">
        <v>200</v>
      </c>
      <c r="E23" s="143">
        <f t="shared" si="0"/>
        <v>0</v>
      </c>
      <c r="F23" s="147"/>
      <c r="G23" s="144">
        <v>300</v>
      </c>
      <c r="H23" s="144">
        <f t="shared" si="1"/>
        <v>0</v>
      </c>
      <c r="I23" s="147"/>
      <c r="J23" s="143">
        <v>700</v>
      </c>
      <c r="K23" s="143">
        <f t="shared" si="2"/>
        <v>0</v>
      </c>
      <c r="L23" s="147"/>
      <c r="M23" s="144">
        <v>400</v>
      </c>
      <c r="N23" s="144">
        <f t="shared" si="3"/>
        <v>0</v>
      </c>
      <c r="O23" s="147"/>
      <c r="P23" s="143">
        <v>500</v>
      </c>
      <c r="Q23" s="143">
        <f t="shared" si="4"/>
        <v>0</v>
      </c>
      <c r="R23" s="147"/>
      <c r="S23" s="144">
        <v>2000</v>
      </c>
      <c r="T23" s="144">
        <f t="shared" si="5"/>
        <v>0</v>
      </c>
      <c r="U23" s="147"/>
      <c r="V23" s="143">
        <v>1000</v>
      </c>
      <c r="W23" s="143">
        <f t="shared" si="6"/>
        <v>0</v>
      </c>
      <c r="X23" s="147"/>
      <c r="Y23" s="144">
        <v>2000</v>
      </c>
      <c r="Z23" s="144">
        <f t="shared" si="7"/>
        <v>0</v>
      </c>
      <c r="AA23" s="144">
        <f t="shared" si="8"/>
        <v>0</v>
      </c>
      <c r="AB23" s="148"/>
    </row>
    <row r="24" spans="1:28" ht="14.25" customHeight="1" x14ac:dyDescent="0.35">
      <c r="A24" s="145">
        <v>21</v>
      </c>
      <c r="B24" s="146"/>
      <c r="C24" s="147"/>
      <c r="D24" s="143">
        <v>200</v>
      </c>
      <c r="E24" s="143">
        <f t="shared" si="0"/>
        <v>0</v>
      </c>
      <c r="F24" s="147"/>
      <c r="G24" s="144">
        <v>300</v>
      </c>
      <c r="H24" s="144">
        <f t="shared" si="1"/>
        <v>0</v>
      </c>
      <c r="I24" s="147"/>
      <c r="J24" s="143">
        <v>700</v>
      </c>
      <c r="K24" s="143">
        <f t="shared" si="2"/>
        <v>0</v>
      </c>
      <c r="L24" s="147"/>
      <c r="M24" s="144">
        <v>400</v>
      </c>
      <c r="N24" s="144">
        <f t="shared" si="3"/>
        <v>0</v>
      </c>
      <c r="O24" s="147"/>
      <c r="P24" s="143">
        <v>500</v>
      </c>
      <c r="Q24" s="143">
        <f t="shared" si="4"/>
        <v>0</v>
      </c>
      <c r="R24" s="147"/>
      <c r="S24" s="144">
        <v>2000</v>
      </c>
      <c r="T24" s="144">
        <f t="shared" si="5"/>
        <v>0</v>
      </c>
      <c r="U24" s="147"/>
      <c r="V24" s="143">
        <v>1000</v>
      </c>
      <c r="W24" s="143">
        <f t="shared" si="6"/>
        <v>0</v>
      </c>
      <c r="X24" s="147"/>
      <c r="Y24" s="144">
        <v>2000</v>
      </c>
      <c r="Z24" s="144">
        <f t="shared" si="7"/>
        <v>0</v>
      </c>
      <c r="AA24" s="144">
        <f t="shared" si="8"/>
        <v>0</v>
      </c>
      <c r="AB24" s="148"/>
    </row>
    <row r="25" spans="1:28" ht="14.25" customHeight="1" x14ac:dyDescent="0.35">
      <c r="A25" s="145">
        <v>22</v>
      </c>
      <c r="B25" s="146"/>
      <c r="C25" s="147"/>
      <c r="D25" s="143">
        <v>200</v>
      </c>
      <c r="E25" s="143">
        <f t="shared" si="0"/>
        <v>0</v>
      </c>
      <c r="F25" s="147"/>
      <c r="G25" s="144">
        <v>300</v>
      </c>
      <c r="H25" s="144">
        <f t="shared" si="1"/>
        <v>0</v>
      </c>
      <c r="I25" s="147"/>
      <c r="J25" s="143">
        <v>700</v>
      </c>
      <c r="K25" s="143">
        <f t="shared" si="2"/>
        <v>0</v>
      </c>
      <c r="L25" s="147"/>
      <c r="M25" s="144">
        <v>400</v>
      </c>
      <c r="N25" s="144">
        <f t="shared" si="3"/>
        <v>0</v>
      </c>
      <c r="O25" s="147"/>
      <c r="P25" s="143">
        <v>500</v>
      </c>
      <c r="Q25" s="143">
        <f t="shared" si="4"/>
        <v>0</v>
      </c>
      <c r="R25" s="147"/>
      <c r="S25" s="144">
        <v>2000</v>
      </c>
      <c r="T25" s="144">
        <f t="shared" si="5"/>
        <v>0</v>
      </c>
      <c r="U25" s="147"/>
      <c r="V25" s="143">
        <v>1000</v>
      </c>
      <c r="W25" s="143">
        <f t="shared" si="6"/>
        <v>0</v>
      </c>
      <c r="X25" s="147"/>
      <c r="Y25" s="144">
        <v>2000</v>
      </c>
      <c r="Z25" s="144">
        <f t="shared" si="7"/>
        <v>0</v>
      </c>
      <c r="AA25" s="144">
        <f t="shared" si="8"/>
        <v>0</v>
      </c>
      <c r="AB25" s="148"/>
    </row>
    <row r="26" spans="1:28" ht="14.25" customHeight="1" x14ac:dyDescent="0.35">
      <c r="A26" s="145">
        <v>23</v>
      </c>
      <c r="B26" s="146"/>
      <c r="C26" s="147"/>
      <c r="D26" s="143">
        <v>200</v>
      </c>
      <c r="E26" s="143">
        <f t="shared" si="0"/>
        <v>0</v>
      </c>
      <c r="F26" s="147"/>
      <c r="G26" s="144">
        <v>300</v>
      </c>
      <c r="H26" s="144">
        <f t="shared" si="1"/>
        <v>0</v>
      </c>
      <c r="I26" s="147"/>
      <c r="J26" s="143">
        <v>700</v>
      </c>
      <c r="K26" s="143">
        <f t="shared" si="2"/>
        <v>0</v>
      </c>
      <c r="L26" s="147"/>
      <c r="M26" s="144">
        <v>400</v>
      </c>
      <c r="N26" s="144">
        <f t="shared" si="3"/>
        <v>0</v>
      </c>
      <c r="O26" s="147"/>
      <c r="P26" s="143">
        <v>500</v>
      </c>
      <c r="Q26" s="143">
        <f t="shared" si="4"/>
        <v>0</v>
      </c>
      <c r="R26" s="147"/>
      <c r="S26" s="144">
        <v>2000</v>
      </c>
      <c r="T26" s="144">
        <f t="shared" si="5"/>
        <v>0</v>
      </c>
      <c r="U26" s="147"/>
      <c r="V26" s="143">
        <v>1000</v>
      </c>
      <c r="W26" s="143">
        <f t="shared" si="6"/>
        <v>0</v>
      </c>
      <c r="X26" s="147"/>
      <c r="Y26" s="144">
        <v>2000</v>
      </c>
      <c r="Z26" s="144">
        <f t="shared" si="7"/>
        <v>0</v>
      </c>
      <c r="AA26" s="144">
        <f t="shared" si="8"/>
        <v>0</v>
      </c>
      <c r="AB26" s="148"/>
    </row>
    <row r="27" spans="1:28" ht="14.25" customHeight="1" x14ac:dyDescent="0.35">
      <c r="A27" s="145">
        <v>24</v>
      </c>
      <c r="B27" s="146"/>
      <c r="C27" s="147"/>
      <c r="D27" s="143">
        <v>200</v>
      </c>
      <c r="E27" s="143">
        <f t="shared" si="0"/>
        <v>0</v>
      </c>
      <c r="F27" s="147"/>
      <c r="G27" s="144">
        <v>300</v>
      </c>
      <c r="H27" s="144">
        <f t="shared" si="1"/>
        <v>0</v>
      </c>
      <c r="I27" s="147"/>
      <c r="J27" s="143">
        <v>700</v>
      </c>
      <c r="K27" s="143">
        <f t="shared" si="2"/>
        <v>0</v>
      </c>
      <c r="L27" s="147"/>
      <c r="M27" s="144">
        <v>400</v>
      </c>
      <c r="N27" s="144">
        <f t="shared" si="3"/>
        <v>0</v>
      </c>
      <c r="O27" s="147"/>
      <c r="P27" s="143">
        <v>500</v>
      </c>
      <c r="Q27" s="143">
        <f t="shared" si="4"/>
        <v>0</v>
      </c>
      <c r="R27" s="147"/>
      <c r="S27" s="144">
        <v>2000</v>
      </c>
      <c r="T27" s="144">
        <f t="shared" si="5"/>
        <v>0</v>
      </c>
      <c r="U27" s="147"/>
      <c r="V27" s="143">
        <v>1000</v>
      </c>
      <c r="W27" s="143">
        <f t="shared" si="6"/>
        <v>0</v>
      </c>
      <c r="X27" s="147"/>
      <c r="Y27" s="144">
        <v>2000</v>
      </c>
      <c r="Z27" s="144">
        <f t="shared" si="7"/>
        <v>0</v>
      </c>
      <c r="AA27" s="144">
        <f t="shared" si="8"/>
        <v>0</v>
      </c>
      <c r="AB27" s="148"/>
    </row>
    <row r="28" spans="1:28" ht="14.25" customHeight="1" x14ac:dyDescent="0.35">
      <c r="A28" s="145">
        <v>25</v>
      </c>
      <c r="B28" s="146" t="s">
        <v>52</v>
      </c>
      <c r="C28" s="147">
        <v>5</v>
      </c>
      <c r="D28" s="143">
        <v>200</v>
      </c>
      <c r="E28" s="143">
        <f t="shared" si="0"/>
        <v>1000</v>
      </c>
      <c r="F28" s="147"/>
      <c r="G28" s="144">
        <v>300</v>
      </c>
      <c r="H28" s="144">
        <f t="shared" si="1"/>
        <v>0</v>
      </c>
      <c r="I28" s="147"/>
      <c r="J28" s="143">
        <v>700</v>
      </c>
      <c r="K28" s="143">
        <f t="shared" si="2"/>
        <v>0</v>
      </c>
      <c r="L28" s="147"/>
      <c r="M28" s="144">
        <v>400</v>
      </c>
      <c r="N28" s="144">
        <f t="shared" si="3"/>
        <v>0</v>
      </c>
      <c r="O28" s="147"/>
      <c r="P28" s="143">
        <v>500</v>
      </c>
      <c r="Q28" s="143">
        <f t="shared" si="4"/>
        <v>0</v>
      </c>
      <c r="R28" s="147"/>
      <c r="S28" s="144">
        <v>2000</v>
      </c>
      <c r="T28" s="144">
        <f t="shared" si="5"/>
        <v>0</v>
      </c>
      <c r="U28" s="147"/>
      <c r="V28" s="143">
        <v>1000</v>
      </c>
      <c r="W28" s="143">
        <f t="shared" si="6"/>
        <v>0</v>
      </c>
      <c r="X28" s="147"/>
      <c r="Y28" s="144">
        <v>2000</v>
      </c>
      <c r="Z28" s="144">
        <f t="shared" si="7"/>
        <v>0</v>
      </c>
      <c r="AA28" s="144">
        <f t="shared" si="8"/>
        <v>1000</v>
      </c>
      <c r="AB28" s="148" t="s">
        <v>23</v>
      </c>
    </row>
    <row r="29" spans="1:28" ht="14.25" customHeight="1" x14ac:dyDescent="0.35">
      <c r="A29" s="145">
        <v>26</v>
      </c>
      <c r="B29" s="146"/>
      <c r="C29" s="147"/>
      <c r="D29" s="143">
        <v>200</v>
      </c>
      <c r="E29" s="143">
        <f t="shared" si="0"/>
        <v>0</v>
      </c>
      <c r="F29" s="147"/>
      <c r="G29" s="144">
        <v>300</v>
      </c>
      <c r="H29" s="144">
        <f t="shared" si="1"/>
        <v>0</v>
      </c>
      <c r="I29" s="147"/>
      <c r="J29" s="143">
        <v>700</v>
      </c>
      <c r="K29" s="143">
        <f t="shared" si="2"/>
        <v>0</v>
      </c>
      <c r="L29" s="147"/>
      <c r="M29" s="144">
        <v>400</v>
      </c>
      <c r="N29" s="144">
        <f t="shared" si="3"/>
        <v>0</v>
      </c>
      <c r="O29" s="147"/>
      <c r="P29" s="143">
        <v>500</v>
      </c>
      <c r="Q29" s="143">
        <f t="shared" si="4"/>
        <v>0</v>
      </c>
      <c r="R29" s="147"/>
      <c r="S29" s="144">
        <v>2000</v>
      </c>
      <c r="T29" s="144">
        <f t="shared" si="5"/>
        <v>0</v>
      </c>
      <c r="U29" s="147"/>
      <c r="V29" s="143">
        <v>1000</v>
      </c>
      <c r="W29" s="143">
        <f t="shared" si="6"/>
        <v>0</v>
      </c>
      <c r="X29" s="147"/>
      <c r="Y29" s="144">
        <v>2000</v>
      </c>
      <c r="Z29" s="144">
        <f t="shared" si="7"/>
        <v>0</v>
      </c>
      <c r="AA29" s="144">
        <f t="shared" si="8"/>
        <v>0</v>
      </c>
      <c r="AB29" s="148"/>
    </row>
    <row r="30" spans="1:28" ht="14.25" customHeight="1" x14ac:dyDescent="0.35">
      <c r="A30" s="145">
        <v>27</v>
      </c>
      <c r="B30" s="146"/>
      <c r="C30" s="147"/>
      <c r="D30" s="143">
        <v>200</v>
      </c>
      <c r="E30" s="143">
        <f t="shared" si="0"/>
        <v>0</v>
      </c>
      <c r="F30" s="147"/>
      <c r="G30" s="144">
        <v>300</v>
      </c>
      <c r="H30" s="144">
        <f t="shared" si="1"/>
        <v>0</v>
      </c>
      <c r="I30" s="147"/>
      <c r="J30" s="143">
        <v>700</v>
      </c>
      <c r="K30" s="143">
        <f t="shared" si="2"/>
        <v>0</v>
      </c>
      <c r="L30" s="147"/>
      <c r="M30" s="144">
        <v>400</v>
      </c>
      <c r="N30" s="144">
        <f t="shared" si="3"/>
        <v>0</v>
      </c>
      <c r="O30" s="147"/>
      <c r="P30" s="143">
        <v>500</v>
      </c>
      <c r="Q30" s="143">
        <f t="shared" si="4"/>
        <v>0</v>
      </c>
      <c r="R30" s="147"/>
      <c r="S30" s="144">
        <v>2000</v>
      </c>
      <c r="T30" s="144">
        <f t="shared" si="5"/>
        <v>0</v>
      </c>
      <c r="U30" s="147"/>
      <c r="V30" s="143">
        <v>1000</v>
      </c>
      <c r="W30" s="143">
        <f t="shared" si="6"/>
        <v>0</v>
      </c>
      <c r="X30" s="147"/>
      <c r="Y30" s="144">
        <v>2000</v>
      </c>
      <c r="Z30" s="144">
        <f t="shared" si="7"/>
        <v>0</v>
      </c>
      <c r="AA30" s="144">
        <f t="shared" si="8"/>
        <v>0</v>
      </c>
      <c r="AB30" s="148"/>
    </row>
    <row r="31" spans="1:28" ht="14.25" customHeight="1" x14ac:dyDescent="0.35">
      <c r="A31" s="145">
        <v>28</v>
      </c>
      <c r="B31" s="146"/>
      <c r="C31" s="147"/>
      <c r="D31" s="143">
        <v>200</v>
      </c>
      <c r="E31" s="143">
        <f t="shared" si="0"/>
        <v>0</v>
      </c>
      <c r="F31" s="147"/>
      <c r="G31" s="144">
        <v>300</v>
      </c>
      <c r="H31" s="144">
        <f t="shared" si="1"/>
        <v>0</v>
      </c>
      <c r="I31" s="147"/>
      <c r="J31" s="143">
        <v>700</v>
      </c>
      <c r="K31" s="143">
        <f t="shared" si="2"/>
        <v>0</v>
      </c>
      <c r="L31" s="147"/>
      <c r="M31" s="144">
        <v>400</v>
      </c>
      <c r="N31" s="144">
        <f t="shared" si="3"/>
        <v>0</v>
      </c>
      <c r="O31" s="147"/>
      <c r="P31" s="143">
        <v>500</v>
      </c>
      <c r="Q31" s="143">
        <f t="shared" si="4"/>
        <v>0</v>
      </c>
      <c r="R31" s="147"/>
      <c r="S31" s="144">
        <v>2000</v>
      </c>
      <c r="T31" s="144">
        <f t="shared" si="5"/>
        <v>0</v>
      </c>
      <c r="U31" s="147"/>
      <c r="V31" s="143">
        <v>1000</v>
      </c>
      <c r="W31" s="143">
        <f t="shared" si="6"/>
        <v>0</v>
      </c>
      <c r="X31" s="147"/>
      <c r="Y31" s="144">
        <v>2000</v>
      </c>
      <c r="Z31" s="144">
        <f t="shared" si="7"/>
        <v>0</v>
      </c>
      <c r="AA31" s="144">
        <f t="shared" si="8"/>
        <v>0</v>
      </c>
      <c r="AB31" s="148"/>
    </row>
    <row r="32" spans="1:28" ht="14.25" customHeight="1" x14ac:dyDescent="0.35">
      <c r="A32" s="145">
        <v>29</v>
      </c>
      <c r="B32" s="146"/>
      <c r="C32" s="147"/>
      <c r="D32" s="143">
        <v>200</v>
      </c>
      <c r="E32" s="143">
        <f t="shared" si="0"/>
        <v>0</v>
      </c>
      <c r="F32" s="147"/>
      <c r="G32" s="144">
        <v>300</v>
      </c>
      <c r="H32" s="144">
        <f t="shared" si="1"/>
        <v>0</v>
      </c>
      <c r="I32" s="147"/>
      <c r="J32" s="143">
        <v>700</v>
      </c>
      <c r="K32" s="143">
        <f t="shared" si="2"/>
        <v>0</v>
      </c>
      <c r="L32" s="147"/>
      <c r="M32" s="144">
        <v>400</v>
      </c>
      <c r="N32" s="144">
        <f t="shared" si="3"/>
        <v>0</v>
      </c>
      <c r="O32" s="147"/>
      <c r="P32" s="143">
        <v>500</v>
      </c>
      <c r="Q32" s="143">
        <f t="shared" si="4"/>
        <v>0</v>
      </c>
      <c r="R32" s="147"/>
      <c r="S32" s="144">
        <v>2000</v>
      </c>
      <c r="T32" s="144">
        <f t="shared" si="5"/>
        <v>0</v>
      </c>
      <c r="U32" s="147"/>
      <c r="V32" s="143">
        <v>1000</v>
      </c>
      <c r="W32" s="143">
        <f t="shared" si="6"/>
        <v>0</v>
      </c>
      <c r="X32" s="147"/>
      <c r="Y32" s="144">
        <v>2000</v>
      </c>
      <c r="Z32" s="144">
        <f t="shared" si="7"/>
        <v>0</v>
      </c>
      <c r="AA32" s="144">
        <f t="shared" si="8"/>
        <v>0</v>
      </c>
      <c r="AB32" s="148"/>
    </row>
    <row r="33" spans="1:28" ht="14.25" customHeight="1" x14ac:dyDescent="0.35">
      <c r="A33" s="145">
        <v>30</v>
      </c>
      <c r="B33" s="146"/>
      <c r="C33" s="147"/>
      <c r="D33" s="143">
        <v>200</v>
      </c>
      <c r="E33" s="143">
        <f t="shared" si="0"/>
        <v>0</v>
      </c>
      <c r="F33" s="147"/>
      <c r="G33" s="144">
        <v>300</v>
      </c>
      <c r="H33" s="144">
        <f t="shared" si="1"/>
        <v>0</v>
      </c>
      <c r="I33" s="147"/>
      <c r="J33" s="143">
        <v>700</v>
      </c>
      <c r="K33" s="143">
        <f t="shared" si="2"/>
        <v>0</v>
      </c>
      <c r="L33" s="147"/>
      <c r="M33" s="144">
        <v>400</v>
      </c>
      <c r="N33" s="144">
        <f t="shared" si="3"/>
        <v>0</v>
      </c>
      <c r="O33" s="147"/>
      <c r="P33" s="143">
        <v>500</v>
      </c>
      <c r="Q33" s="143">
        <f t="shared" si="4"/>
        <v>0</v>
      </c>
      <c r="R33" s="147"/>
      <c r="S33" s="144">
        <v>2000</v>
      </c>
      <c r="T33" s="144">
        <f t="shared" si="5"/>
        <v>0</v>
      </c>
      <c r="U33" s="147"/>
      <c r="V33" s="143">
        <v>1000</v>
      </c>
      <c r="W33" s="143">
        <f t="shared" si="6"/>
        <v>0</v>
      </c>
      <c r="X33" s="147"/>
      <c r="Y33" s="144">
        <v>2000</v>
      </c>
      <c r="Z33" s="144">
        <f t="shared" si="7"/>
        <v>0</v>
      </c>
      <c r="AA33" s="144">
        <f t="shared" si="8"/>
        <v>0</v>
      </c>
      <c r="AB33" s="148"/>
    </row>
    <row r="34" spans="1:28" ht="14.25" customHeight="1" x14ac:dyDescent="0.35">
      <c r="A34" s="145"/>
      <c r="B34" s="146"/>
      <c r="C34" s="147"/>
      <c r="D34" s="143"/>
      <c r="E34" s="142">
        <f>SUM(E4:E33)</f>
        <v>1200</v>
      </c>
      <c r="F34" s="149"/>
      <c r="G34" s="150"/>
      <c r="H34" s="150">
        <f>SUM(H4:H33)</f>
        <v>0</v>
      </c>
      <c r="I34" s="149"/>
      <c r="J34" s="142"/>
      <c r="K34" s="142">
        <f>SUM(K4:K33)</f>
        <v>16100</v>
      </c>
      <c r="L34" s="149"/>
      <c r="M34" s="150"/>
      <c r="N34" s="150">
        <f>SUM(N4:N33)</f>
        <v>0</v>
      </c>
      <c r="O34" s="149"/>
      <c r="P34" s="142"/>
      <c r="Q34" s="142">
        <f>SUM(Q4:Q33)</f>
        <v>11500</v>
      </c>
      <c r="R34" s="149"/>
      <c r="S34" s="150"/>
      <c r="T34" s="150">
        <f>SUM(T4:T33)</f>
        <v>0</v>
      </c>
      <c r="U34" s="149"/>
      <c r="V34" s="142"/>
      <c r="W34" s="142">
        <f>SUM(W4:W33)</f>
        <v>0</v>
      </c>
      <c r="X34" s="149"/>
      <c r="Y34" s="150"/>
      <c r="Z34" s="150">
        <f>SUM(Z4:Z33)</f>
        <v>0</v>
      </c>
      <c r="AA34" s="150">
        <f>SUM(AA4:AA33)</f>
        <v>28800</v>
      </c>
      <c r="AB34" s="148"/>
    </row>
    <row r="35" spans="1:28" ht="17.25" customHeight="1" x14ac:dyDescent="0.3">
      <c r="A35" s="151"/>
      <c r="B35" s="151"/>
      <c r="C35" s="152"/>
      <c r="D35" s="152"/>
      <c r="E35" s="152"/>
      <c r="F35" s="152"/>
      <c r="G35" s="152"/>
      <c r="H35" s="152"/>
      <c r="I35" s="152"/>
      <c r="J35" s="151"/>
      <c r="K35" s="153"/>
      <c r="L35" s="153"/>
      <c r="M35" s="153"/>
      <c r="N35" s="153"/>
      <c r="O35" s="153"/>
      <c r="P35" s="153"/>
      <c r="Q35" s="153"/>
      <c r="R35" s="153"/>
      <c r="S35" s="154"/>
      <c r="T35" s="154"/>
      <c r="U35" s="153"/>
      <c r="V35" s="153"/>
      <c r="W35" s="153"/>
      <c r="X35" s="153"/>
      <c r="Y35" s="153"/>
      <c r="Z35" s="153"/>
      <c r="AA35" s="153"/>
      <c r="AB35" s="153"/>
    </row>
    <row r="36" spans="1:28" ht="14.25" customHeight="1" x14ac:dyDescent="0.3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1:28" ht="48.75" customHeight="1" x14ac:dyDescent="0.25">
      <c r="A37" s="153"/>
      <c r="B37" s="155" t="s">
        <v>53</v>
      </c>
      <c r="C37" s="156" t="s">
        <v>54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4">
        <f>AA34</f>
        <v>28800</v>
      </c>
      <c r="R37" s="154">
        <f>Q37/2</f>
        <v>14400</v>
      </c>
      <c r="S37" s="153"/>
      <c r="T37" s="153"/>
      <c r="U37" s="153"/>
      <c r="V37" s="153"/>
      <c r="W37" s="153"/>
      <c r="X37" s="153"/>
      <c r="Y37" s="153"/>
      <c r="Z37" s="153"/>
      <c r="AA37" s="153"/>
      <c r="AB37" s="153"/>
    </row>
    <row r="38" spans="1:28" ht="14.25" customHeight="1" x14ac:dyDescent="0.25">
      <c r="A38" s="153"/>
      <c r="B38" s="155" t="s">
        <v>24</v>
      </c>
      <c r="C38" s="105">
        <f t="shared" ref="C38:C49" ca="1" si="9">SUMIF(AB4:AB34,B38,AA4:AA33)/2</f>
        <v>13900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1:28" ht="14.25" customHeight="1" x14ac:dyDescent="0.25">
      <c r="A39" s="153"/>
      <c r="B39" s="155" t="s">
        <v>23</v>
      </c>
      <c r="C39" s="105">
        <f t="shared" ca="1" si="9"/>
        <v>500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1:28" ht="14.25" customHeight="1" x14ac:dyDescent="0.25">
      <c r="A40" s="153"/>
      <c r="B40" s="155"/>
      <c r="C40" s="105">
        <f t="shared" ca="1" si="9"/>
        <v>0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1:28" ht="14.25" customHeight="1" x14ac:dyDescent="0.25">
      <c r="A41" s="153"/>
      <c r="B41" s="155"/>
      <c r="C41" s="105">
        <f t="shared" ca="1" si="9"/>
        <v>0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1:28" ht="14.25" customHeight="1" x14ac:dyDescent="0.25">
      <c r="A42" s="153"/>
      <c r="B42" s="155"/>
      <c r="C42" s="105">
        <f t="shared" ca="1" si="9"/>
        <v>0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1:28" ht="14.25" customHeight="1" x14ac:dyDescent="0.25">
      <c r="A43" s="153"/>
      <c r="B43" s="155"/>
      <c r="C43" s="105">
        <f t="shared" ca="1" si="9"/>
        <v>0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1:28" ht="14.25" customHeight="1" x14ac:dyDescent="0.25">
      <c r="A44" s="153"/>
      <c r="B44" s="155"/>
      <c r="C44" s="105">
        <f t="shared" ca="1" si="9"/>
        <v>0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1:28" ht="14.25" customHeight="1" x14ac:dyDescent="0.25">
      <c r="A45" s="153"/>
      <c r="B45" s="155"/>
      <c r="C45" s="105">
        <f t="shared" ca="1" si="9"/>
        <v>0</v>
      </c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1:28" ht="14.25" customHeight="1" x14ac:dyDescent="0.25">
      <c r="A46" s="153"/>
      <c r="B46" s="155"/>
      <c r="C46" s="105">
        <f t="shared" ca="1" si="9"/>
        <v>0</v>
      </c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1:28" ht="14.25" customHeight="1" x14ac:dyDescent="0.25">
      <c r="A47" s="153"/>
      <c r="B47" s="155"/>
      <c r="C47" s="105">
        <f t="shared" ca="1" si="9"/>
        <v>0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1:28" ht="14.25" customHeight="1" x14ac:dyDescent="0.25">
      <c r="A48" s="153"/>
      <c r="B48" s="155"/>
      <c r="C48" s="105">
        <f t="shared" ca="1" si="9"/>
        <v>0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1:28" ht="14.25" customHeight="1" x14ac:dyDescent="0.25">
      <c r="A49" s="153"/>
      <c r="B49" s="155"/>
      <c r="C49" s="105">
        <f t="shared" ca="1" si="9"/>
        <v>0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1:28" ht="14.25" customHeight="1" x14ac:dyDescent="0.25">
      <c r="A50" s="153"/>
      <c r="B50" s="153"/>
      <c r="C50" s="157">
        <f ca="1">SUM(C38:C49)</f>
        <v>14400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1:28" ht="14.25" customHeight="1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1:28" ht="14.25" customHeight="1" x14ac:dyDescent="0.2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1:28" ht="14.25" customHeight="1" x14ac:dyDescent="0.25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1:28" ht="14.25" customHeight="1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1:28" ht="14.25" customHeight="1" x14ac:dyDescent="0.25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1:28" ht="14.25" customHeight="1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1:28" ht="14.25" customHeight="1" x14ac:dyDescent="0.25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1:28" ht="14.25" customHeight="1" x14ac:dyDescent="0.2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1:28" ht="14.25" customHeight="1" x14ac:dyDescent="0.25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1:28" ht="14.25" customHeight="1" x14ac:dyDescent="0.25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1:28" ht="14.25" customHeight="1" x14ac:dyDescent="0.25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1:28" ht="14.25" customHeight="1" x14ac:dyDescent="0.25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1:28" ht="14.25" customHeight="1" x14ac:dyDescent="0.25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1:28" ht="14.25" customHeight="1" x14ac:dyDescent="0.25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1:28" ht="14.25" customHeight="1" x14ac:dyDescent="0.25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1:28" ht="14.25" customHeight="1" x14ac:dyDescent="0.25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1:28" ht="14.25" customHeight="1" x14ac:dyDescent="0.25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1:28" ht="14.25" customHeight="1" x14ac:dyDescent="0.25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1:28" ht="14.25" customHeight="1" x14ac:dyDescent="0.25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1:28" ht="14.25" customHeight="1" x14ac:dyDescent="0.25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1:28" ht="14.25" customHeight="1" x14ac:dyDescent="0.25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1:28" ht="14.25" customHeight="1" x14ac:dyDescent="0.25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1:28" ht="14.25" customHeight="1" x14ac:dyDescent="0.25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1:28" ht="14.25" customHeight="1" x14ac:dyDescent="0.25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1:28" ht="14.25" customHeight="1" x14ac:dyDescent="0.25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1:28" ht="14.25" customHeight="1" x14ac:dyDescent="0.25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1:28" ht="14.25" customHeight="1" x14ac:dyDescent="0.25">
      <c r="A77" s="153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1:28" ht="14.25" customHeight="1" x14ac:dyDescent="0.25">
      <c r="A78" s="153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1:28" ht="14.25" customHeight="1" x14ac:dyDescent="0.25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1:28" ht="14.25" customHeight="1" x14ac:dyDescent="0.25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1:28" ht="14.25" customHeight="1" x14ac:dyDescent="0.25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1:28" ht="14.25" customHeight="1" x14ac:dyDescent="0.25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1:28" ht="14.25" customHeight="1" x14ac:dyDescent="0.25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1:28" ht="14.25" customHeight="1" x14ac:dyDescent="0.25">
      <c r="A84" s="15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1:28" ht="14.25" customHeight="1" x14ac:dyDescent="0.25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1:28" ht="14.25" customHeight="1" x14ac:dyDescent="0.25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1:28" ht="14.25" customHeight="1" x14ac:dyDescent="0.25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1:28" ht="14.25" customHeight="1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1:28" ht="14.25" customHeight="1" x14ac:dyDescent="0.25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1:28" ht="14.25" customHeight="1" x14ac:dyDescent="0.25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1:28" ht="14.25" customHeight="1" x14ac:dyDescent="0.25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1:28" ht="14.25" customHeight="1" x14ac:dyDescent="0.25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1:28" ht="14.25" customHeight="1" x14ac:dyDescent="0.25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1:28" ht="14.25" customHeight="1" x14ac:dyDescent="0.25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1:28" ht="14.25" customHeight="1" x14ac:dyDescent="0.25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1:28" ht="14.25" customHeight="1" x14ac:dyDescent="0.25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1:28" ht="14.25" customHeight="1" x14ac:dyDescent="0.25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1:28" ht="14.25" customHeight="1" x14ac:dyDescent="0.25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1:28" ht="14.25" customHeight="1" x14ac:dyDescent="0.25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1:28" ht="14.25" customHeight="1" x14ac:dyDescent="0.25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1:28" ht="14.25" customHeight="1" x14ac:dyDescent="0.25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1:28" ht="14.25" customHeight="1" x14ac:dyDescent="0.25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1:28" ht="14.25" customHeight="1" x14ac:dyDescent="0.25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1:28" ht="14.25" customHeight="1" x14ac:dyDescent="0.25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1:28" ht="14.25" customHeight="1" x14ac:dyDescent="0.25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1:28" ht="14.25" customHeight="1" x14ac:dyDescent="0.25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1:28" ht="14.25" customHeight="1" x14ac:dyDescent="0.25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1:28" ht="14.25" customHeight="1" x14ac:dyDescent="0.25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1:28" ht="14.25" customHeight="1" x14ac:dyDescent="0.25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1:28" ht="14.25" customHeight="1" x14ac:dyDescent="0.25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1:28" ht="14.25" customHeight="1" x14ac:dyDescent="0.25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1:28" ht="14.25" customHeight="1" x14ac:dyDescent="0.25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1:28" ht="14.25" customHeight="1" x14ac:dyDescent="0.25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1:28" ht="14.25" customHeight="1" x14ac:dyDescent="0.25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1:28" ht="14.25" customHeight="1" x14ac:dyDescent="0.25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1:28" ht="14.25" customHeight="1" x14ac:dyDescent="0.25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</row>
    <row r="117" spans="1:28" ht="14.25" customHeight="1" x14ac:dyDescent="0.25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</row>
    <row r="118" spans="1:28" ht="14.25" customHeight="1" x14ac:dyDescent="0.25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</row>
    <row r="119" spans="1:28" ht="14.25" customHeight="1" x14ac:dyDescent="0.25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</row>
    <row r="120" spans="1:28" ht="14.25" customHeight="1" x14ac:dyDescent="0.25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</row>
    <row r="121" spans="1:28" ht="14.25" customHeight="1" x14ac:dyDescent="0.25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</row>
    <row r="122" spans="1:28" ht="14.25" customHeight="1" x14ac:dyDescent="0.25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</row>
    <row r="123" spans="1:28" ht="14.25" customHeight="1" x14ac:dyDescent="0.25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</row>
    <row r="124" spans="1:28" ht="14.25" customHeight="1" x14ac:dyDescent="0.25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</row>
    <row r="125" spans="1:28" ht="14.25" customHeight="1" x14ac:dyDescent="0.25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</row>
    <row r="126" spans="1:28" ht="14.25" customHeight="1" x14ac:dyDescent="0.25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</row>
    <row r="127" spans="1:28" ht="14.25" customHeight="1" x14ac:dyDescent="0.25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</row>
    <row r="128" spans="1:28" ht="14.25" customHeight="1" x14ac:dyDescent="0.25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</row>
    <row r="129" spans="1:28" ht="14.25" customHeight="1" x14ac:dyDescent="0.25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</row>
    <row r="130" spans="1:28" ht="14.25" customHeight="1" x14ac:dyDescent="0.25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</row>
    <row r="131" spans="1:28" ht="14.25" customHeight="1" x14ac:dyDescent="0.25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</row>
    <row r="132" spans="1:28" ht="14.25" customHeight="1" x14ac:dyDescent="0.25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</row>
    <row r="133" spans="1:28" ht="14.25" customHeight="1" x14ac:dyDescent="0.25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</row>
    <row r="134" spans="1:28" ht="14.25" customHeight="1" x14ac:dyDescent="0.25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</row>
    <row r="135" spans="1:28" ht="14.25" customHeight="1" x14ac:dyDescent="0.25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</row>
    <row r="136" spans="1:28" ht="14.25" customHeight="1" x14ac:dyDescent="0.25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</row>
    <row r="137" spans="1:28" ht="14.25" customHeight="1" x14ac:dyDescent="0.25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</row>
    <row r="138" spans="1:28" ht="14.25" customHeight="1" x14ac:dyDescent="0.25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</row>
    <row r="139" spans="1:28" ht="14.25" customHeight="1" x14ac:dyDescent="0.25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</row>
    <row r="140" spans="1:28" ht="14.25" customHeight="1" x14ac:dyDescent="0.25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</row>
    <row r="141" spans="1:28" ht="14.25" customHeight="1" x14ac:dyDescent="0.25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</row>
    <row r="142" spans="1:28" ht="14.25" customHeight="1" x14ac:dyDescent="0.25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</row>
    <row r="143" spans="1:28" ht="14.25" customHeight="1" x14ac:dyDescent="0.25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</row>
    <row r="144" spans="1:28" ht="14.25" customHeight="1" x14ac:dyDescent="0.25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</row>
    <row r="145" spans="1:28" ht="14.25" customHeight="1" x14ac:dyDescent="0.25">
      <c r="A145" s="153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</row>
    <row r="146" spans="1:28" ht="14.25" customHeight="1" x14ac:dyDescent="0.25">
      <c r="A146" s="153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</row>
    <row r="147" spans="1:28" ht="14.25" customHeight="1" x14ac:dyDescent="0.25">
      <c r="A147" s="153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</row>
    <row r="148" spans="1:28" ht="14.25" customHeight="1" x14ac:dyDescent="0.25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  <c r="AB148" s="153"/>
    </row>
    <row r="149" spans="1:28" ht="14.25" customHeight="1" x14ac:dyDescent="0.25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</row>
    <row r="150" spans="1:28" ht="14.25" customHeight="1" x14ac:dyDescent="0.25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  <c r="AB150" s="153"/>
    </row>
    <row r="151" spans="1:28" ht="14.25" customHeight="1" x14ac:dyDescent="0.25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  <c r="AB151" s="153"/>
    </row>
    <row r="152" spans="1:28" ht="14.25" customHeight="1" x14ac:dyDescent="0.25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  <c r="AB152" s="153"/>
    </row>
    <row r="153" spans="1:28" ht="14.25" customHeight="1" x14ac:dyDescent="0.25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  <c r="AB153" s="153"/>
    </row>
    <row r="154" spans="1:28" ht="14.25" customHeight="1" x14ac:dyDescent="0.25">
      <c r="A154" s="153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3"/>
    </row>
    <row r="155" spans="1:28" ht="14.25" customHeight="1" x14ac:dyDescent="0.25">
      <c r="A155" s="153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  <c r="AB155" s="153"/>
    </row>
    <row r="156" spans="1:28" ht="14.25" customHeight="1" x14ac:dyDescent="0.25">
      <c r="A156" s="153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</row>
    <row r="157" spans="1:28" ht="14.25" customHeight="1" x14ac:dyDescent="0.25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</row>
    <row r="158" spans="1:28" ht="14.25" customHeight="1" x14ac:dyDescent="0.25">
      <c r="A158" s="153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  <c r="AB158" s="153"/>
    </row>
    <row r="159" spans="1:28" ht="14.25" customHeight="1" x14ac:dyDescent="0.25">
      <c r="A159" s="153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  <c r="AB159" s="153"/>
    </row>
    <row r="160" spans="1:28" ht="14.25" customHeight="1" x14ac:dyDescent="0.25">
      <c r="A160" s="153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</row>
    <row r="161" spans="1:28" ht="14.25" customHeight="1" x14ac:dyDescent="0.25">
      <c r="A161" s="153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  <c r="AB161" s="153"/>
    </row>
    <row r="162" spans="1:28" ht="14.25" customHeight="1" x14ac:dyDescent="0.25">
      <c r="A162" s="153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</row>
    <row r="163" spans="1:28" ht="14.25" customHeight="1" x14ac:dyDescent="0.25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  <c r="AB163" s="153"/>
    </row>
    <row r="164" spans="1:28" ht="14.25" customHeight="1" x14ac:dyDescent="0.25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53"/>
      <c r="AB164" s="153"/>
    </row>
    <row r="165" spans="1:28" ht="14.25" customHeight="1" x14ac:dyDescent="0.25">
      <c r="A165" s="153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  <c r="AB165" s="153"/>
    </row>
    <row r="166" spans="1:28" ht="14.25" customHeight="1" x14ac:dyDescent="0.25">
      <c r="A166" s="153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</row>
    <row r="167" spans="1:28" ht="14.25" customHeight="1" x14ac:dyDescent="0.25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</row>
    <row r="168" spans="1:28" ht="14.25" customHeight="1" x14ac:dyDescent="0.25">
      <c r="A168" s="153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</row>
    <row r="169" spans="1:28" ht="14.25" customHeight="1" x14ac:dyDescent="0.25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</row>
    <row r="170" spans="1:28" ht="14.25" customHeight="1" x14ac:dyDescent="0.25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</row>
    <row r="171" spans="1:28" ht="14.25" customHeight="1" x14ac:dyDescent="0.25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</row>
    <row r="172" spans="1:28" ht="14.25" customHeight="1" x14ac:dyDescent="0.25">
      <c r="A172" s="153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</row>
    <row r="173" spans="1:28" ht="14.25" customHeight="1" x14ac:dyDescent="0.25">
      <c r="A173" s="153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</row>
    <row r="174" spans="1:28" ht="14.25" customHeight="1" x14ac:dyDescent="0.25">
      <c r="A174" s="153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  <c r="AB174" s="153"/>
    </row>
    <row r="175" spans="1:28" ht="14.25" customHeight="1" x14ac:dyDescent="0.25">
      <c r="A175" s="153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  <c r="AB175" s="153"/>
    </row>
    <row r="176" spans="1:28" ht="14.25" customHeight="1" x14ac:dyDescent="0.25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</row>
    <row r="177" spans="1:28" ht="14.25" customHeight="1" x14ac:dyDescent="0.25">
      <c r="A177" s="153"/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</row>
    <row r="178" spans="1:28" ht="14.25" customHeight="1" x14ac:dyDescent="0.25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</row>
    <row r="179" spans="1:28" ht="14.25" customHeight="1" x14ac:dyDescent="0.25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  <c r="AB179" s="153"/>
    </row>
    <row r="180" spans="1:28" ht="14.25" customHeight="1" x14ac:dyDescent="0.25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</row>
    <row r="181" spans="1:28" ht="14.25" customHeight="1" x14ac:dyDescent="0.25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</row>
    <row r="182" spans="1:28" ht="14.25" customHeight="1" x14ac:dyDescent="0.25">
      <c r="A182" s="153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</row>
    <row r="183" spans="1:28" ht="14.25" customHeight="1" x14ac:dyDescent="0.25">
      <c r="A183" s="153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</row>
    <row r="184" spans="1:28" ht="14.25" customHeight="1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  <c r="AB184" s="153"/>
    </row>
    <row r="185" spans="1:28" ht="14.25" customHeight="1" x14ac:dyDescent="0.25">
      <c r="A185" s="153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  <c r="AB185" s="153"/>
    </row>
    <row r="186" spans="1:28" ht="14.25" customHeight="1" x14ac:dyDescent="0.25">
      <c r="A186" s="153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</row>
    <row r="187" spans="1:28" ht="14.25" customHeight="1" x14ac:dyDescent="0.25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</row>
    <row r="188" spans="1:28" ht="14.25" customHeight="1" x14ac:dyDescent="0.25">
      <c r="A188" s="153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</row>
    <row r="189" spans="1:28" ht="14.25" customHeight="1" x14ac:dyDescent="0.25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  <c r="AB189" s="153"/>
    </row>
    <row r="190" spans="1:28" ht="14.25" customHeight="1" x14ac:dyDescent="0.25">
      <c r="A190" s="153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</row>
    <row r="191" spans="1:28" ht="14.25" customHeight="1" x14ac:dyDescent="0.25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</row>
    <row r="192" spans="1:28" ht="14.25" customHeight="1" x14ac:dyDescent="0.25">
      <c r="A192" s="153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</row>
    <row r="193" spans="1:28" ht="14.25" customHeight="1" x14ac:dyDescent="0.25">
      <c r="A193" s="153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</row>
    <row r="194" spans="1:28" ht="14.25" customHeight="1" x14ac:dyDescent="0.25">
      <c r="A194" s="153"/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</row>
    <row r="195" spans="1:28" ht="14.25" customHeight="1" x14ac:dyDescent="0.25">
      <c r="A195" s="153"/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</row>
    <row r="196" spans="1:28" ht="14.25" customHeight="1" x14ac:dyDescent="0.25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</row>
    <row r="197" spans="1:28" ht="14.25" customHeight="1" x14ac:dyDescent="0.25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</row>
    <row r="198" spans="1:28" ht="14.25" customHeight="1" x14ac:dyDescent="0.25">
      <c r="A198" s="153"/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</row>
    <row r="199" spans="1:28" ht="14.25" customHeight="1" x14ac:dyDescent="0.25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  <c r="AB199" s="153"/>
    </row>
    <row r="200" spans="1:28" ht="14.25" customHeight="1" x14ac:dyDescent="0.25">
      <c r="A200" s="153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  <c r="AB200" s="153"/>
    </row>
    <row r="201" spans="1:28" ht="14.25" customHeight="1" x14ac:dyDescent="0.25">
      <c r="A201" s="153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</row>
    <row r="202" spans="1:28" ht="14.25" customHeight="1" x14ac:dyDescent="0.25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</row>
    <row r="203" spans="1:28" ht="14.25" customHeight="1" x14ac:dyDescent="0.25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</row>
    <row r="204" spans="1:28" ht="14.25" customHeight="1" x14ac:dyDescent="0.25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  <c r="AB204" s="153"/>
    </row>
    <row r="205" spans="1:28" ht="14.25" customHeight="1" x14ac:dyDescent="0.25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  <c r="AB205" s="153"/>
    </row>
    <row r="206" spans="1:28" ht="14.25" customHeight="1" x14ac:dyDescent="0.25">
      <c r="A206" s="153"/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</row>
    <row r="207" spans="1:28" ht="14.25" customHeight="1" x14ac:dyDescent="0.25">
      <c r="A207" s="153"/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</row>
    <row r="208" spans="1:28" ht="14.25" customHeight="1" x14ac:dyDescent="0.25">
      <c r="A208" s="153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</row>
    <row r="209" spans="1:28" ht="14.25" customHeight="1" x14ac:dyDescent="0.25">
      <c r="A209" s="153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  <c r="AB209" s="153"/>
    </row>
    <row r="210" spans="1:28" ht="14.25" customHeight="1" x14ac:dyDescent="0.25">
      <c r="A210" s="153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  <c r="AB210" s="153"/>
    </row>
    <row r="211" spans="1:28" ht="14.25" customHeight="1" x14ac:dyDescent="0.25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</row>
    <row r="212" spans="1:28" ht="14.25" customHeight="1" x14ac:dyDescent="0.25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</row>
    <row r="213" spans="1:28" ht="14.25" customHeight="1" x14ac:dyDescent="0.25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</row>
    <row r="214" spans="1:28" ht="14.25" customHeight="1" x14ac:dyDescent="0.25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  <c r="AB214" s="153"/>
    </row>
    <row r="215" spans="1:28" ht="14.25" customHeight="1" x14ac:dyDescent="0.25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  <c r="AB215" s="153"/>
    </row>
    <row r="216" spans="1:28" ht="14.25" customHeight="1" x14ac:dyDescent="0.25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</row>
    <row r="217" spans="1:28" ht="14.25" customHeight="1" x14ac:dyDescent="0.25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</row>
    <row r="218" spans="1:28" ht="14.25" customHeight="1" x14ac:dyDescent="0.25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</row>
    <row r="219" spans="1:28" ht="14.25" customHeight="1" x14ac:dyDescent="0.25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  <c r="AB219" s="153"/>
    </row>
    <row r="220" spans="1:28" ht="14.25" customHeight="1" x14ac:dyDescent="0.25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</row>
    <row r="221" spans="1:28" ht="14.25" customHeight="1" x14ac:dyDescent="0.25">
      <c r="A221" s="153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</row>
    <row r="222" spans="1:28" ht="14.25" customHeight="1" x14ac:dyDescent="0.25">
      <c r="A222" s="153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</row>
    <row r="223" spans="1:28" ht="14.25" customHeight="1" x14ac:dyDescent="0.25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  <c r="AB223" s="153"/>
    </row>
    <row r="224" spans="1:28" ht="14.25" customHeight="1" x14ac:dyDescent="0.25">
      <c r="A224" s="153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53"/>
      <c r="AB224" s="153"/>
    </row>
    <row r="225" spans="1:28" ht="14.25" customHeight="1" x14ac:dyDescent="0.25">
      <c r="A225" s="153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  <c r="AB225" s="153"/>
    </row>
    <row r="226" spans="1:28" ht="14.25" customHeight="1" x14ac:dyDescent="0.25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</row>
    <row r="227" spans="1:28" ht="14.25" customHeight="1" x14ac:dyDescent="0.25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  <c r="AB227" s="153"/>
    </row>
    <row r="228" spans="1:28" ht="14.25" customHeight="1" x14ac:dyDescent="0.25">
      <c r="A228" s="153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  <c r="AB228" s="153"/>
    </row>
    <row r="229" spans="1:28" ht="14.25" customHeight="1" x14ac:dyDescent="0.25">
      <c r="A229" s="153"/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53"/>
      <c r="AB229" s="153"/>
    </row>
    <row r="230" spans="1:28" ht="14.25" customHeight="1" x14ac:dyDescent="0.25">
      <c r="A230" s="153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  <c r="AB230" s="153"/>
    </row>
    <row r="231" spans="1:28" ht="14.25" customHeight="1" x14ac:dyDescent="0.25">
      <c r="A231" s="153"/>
      <c r="B231" s="153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</row>
    <row r="232" spans="1:28" ht="14.25" customHeight="1" x14ac:dyDescent="0.25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</row>
    <row r="233" spans="1:28" ht="14.25" customHeight="1" x14ac:dyDescent="0.25">
      <c r="A233" s="153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  <c r="AB233" s="153"/>
    </row>
    <row r="234" spans="1:28" ht="14.25" customHeight="1" x14ac:dyDescent="0.25">
      <c r="A234" s="153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53"/>
      <c r="AB234" s="153"/>
    </row>
    <row r="235" spans="1:28" ht="14.25" customHeight="1" x14ac:dyDescent="0.25">
      <c r="A235" s="153"/>
      <c r="B235" s="153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  <c r="AB235" s="153"/>
    </row>
    <row r="236" spans="1:28" ht="14.25" customHeight="1" x14ac:dyDescent="0.25">
      <c r="A236" s="153"/>
      <c r="B236" s="153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  <c r="AB236" s="153"/>
    </row>
    <row r="237" spans="1:28" ht="15.75" customHeight="1" x14ac:dyDescent="0.25">
      <c r="A237" s="153"/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</row>
    <row r="238" spans="1:28" ht="15.75" customHeight="1" x14ac:dyDescent="0.25">
      <c r="A238" s="153"/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</row>
    <row r="239" spans="1:28" ht="15.75" customHeight="1" x14ac:dyDescent="0.25">
      <c r="A239" s="153"/>
      <c r="B239" s="153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53"/>
      <c r="AB239" s="153"/>
    </row>
    <row r="240" spans="1:28" ht="15.75" customHeight="1" x14ac:dyDescent="0.25">
      <c r="A240" s="153"/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  <c r="AB240" s="153"/>
    </row>
    <row r="241" spans="1:28" ht="15.75" customHeight="1" x14ac:dyDescent="0.25">
      <c r="A241" s="153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</row>
    <row r="242" spans="1:28" ht="15.75" customHeight="1" x14ac:dyDescent="0.25">
      <c r="A242" s="153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</row>
    <row r="243" spans="1:28" ht="15.75" customHeight="1" x14ac:dyDescent="0.25">
      <c r="A243" s="153"/>
      <c r="B243" s="153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</row>
    <row r="244" spans="1:28" ht="15.75" customHeight="1" x14ac:dyDescent="0.25">
      <c r="A244" s="153"/>
      <c r="B244" s="153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  <c r="AB244" s="153"/>
    </row>
    <row r="245" spans="1:28" ht="15.75" customHeight="1" x14ac:dyDescent="0.25">
      <c r="A245" s="153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  <c r="AB245" s="153"/>
    </row>
    <row r="246" spans="1:28" ht="15.75" customHeight="1" x14ac:dyDescent="0.25">
      <c r="A246" s="153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</row>
    <row r="247" spans="1:28" ht="15.75" customHeight="1" x14ac:dyDescent="0.25">
      <c r="A247" s="153"/>
      <c r="B247" s="153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</row>
    <row r="248" spans="1:28" ht="15.75" customHeight="1" x14ac:dyDescent="0.25">
      <c r="A248" s="153"/>
      <c r="B248" s="153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</row>
    <row r="249" spans="1:28" ht="15.75" customHeight="1" x14ac:dyDescent="0.25">
      <c r="A249" s="153"/>
      <c r="B249" s="153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53"/>
      <c r="AB249" s="153"/>
    </row>
    <row r="250" spans="1:28" ht="15.75" customHeight="1" x14ac:dyDescent="0.25">
      <c r="A250" s="153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53"/>
      <c r="AB250" s="153"/>
    </row>
    <row r="251" spans="1:28" ht="15.75" customHeight="1" x14ac:dyDescent="0.25"/>
    <row r="252" spans="1:28" ht="15.75" customHeight="1" x14ac:dyDescent="0.25"/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</sheetData>
  <mergeCells count="10">
    <mergeCell ref="D1:E1"/>
    <mergeCell ref="F1:AB1"/>
    <mergeCell ref="C2:E2"/>
    <mergeCell ref="F2:H2"/>
    <mergeCell ref="I2:K2"/>
    <mergeCell ref="L2:N2"/>
    <mergeCell ref="O2:Q2"/>
    <mergeCell ref="R2:T2"/>
    <mergeCell ref="U2:W2"/>
    <mergeCell ref="X2:Z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'C:\Users\Оксана\Desktop\Апрель табель\[Дмитров.xlsx]Табель'!#REF!</xm:f>
          </x14:formula1>
          <xm:sqref>AB4:AB34</xm:sqref>
        </x14:dataValidation>
        <x14:dataValidation type="list" allowBlank="1" showInputMessage="1" showErrorMessage="1">
          <x14:formula1>
            <xm:f>'C:\Users\Оксана\Desktop\Апрель табель\[Дмитров.xlsx]Табель'!#REF!</xm:f>
          </x14:formula1>
          <xm:sqref>B38:B49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Табель</vt:lpstr>
      <vt:lpstr> Доп.услуги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2022-03-05T11:39:52Z</dcterms:modified>
</cp:coreProperties>
</file>