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Лист1" sheetId="1" r:id="rId1"/>
  </sheets>
  <definedNames>
    <definedName name="_xlfn.CEILING.MATH" hidden="1">#NAME?</definedName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<sst xmlns="http://schemas.openxmlformats.org/spreadsheetml/2006/main" count="88" uniqueCount="42">
  <si>
    <t xml:space="preserve"> по Смете или Спецификации</t>
  </si>
  <si>
    <t>Состав рабочего звена</t>
  </si>
  <si>
    <r>
      <rPr>
        <b/>
        <sz val="11"/>
        <rFont val="Times New Roman"/>
        <family val="1"/>
      </rPr>
      <t xml:space="preserve">ВНУТРЕННЯЯ </t>
    </r>
    <r>
      <rPr>
        <sz val="11"/>
        <rFont val="Times New Roman"/>
        <family val="1"/>
      </rPr>
      <t>Норма выработки (чел-день) при одной смене (8ч.)</t>
    </r>
  </si>
  <si>
    <t>Объем по проекту после пересчета</t>
  </si>
  <si>
    <t xml:space="preserve">Расчетные показатели для формирования ГПР </t>
  </si>
  <si>
    <t>Дата начала работ</t>
  </si>
  <si>
    <t>Аналитика</t>
  </si>
  <si>
    <t xml:space="preserve">Январь </t>
  </si>
  <si>
    <t>№ п/п</t>
  </si>
  <si>
    <t>Наименование работ</t>
  </si>
  <si>
    <t>Ед. изм.</t>
  </si>
  <si>
    <r>
      <t xml:space="preserve">Трудоемкость </t>
    </r>
    <r>
      <rPr>
        <b/>
        <sz val="11"/>
        <rFont val="Times New Roman"/>
        <family val="1"/>
      </rPr>
      <t xml:space="preserve">на звено </t>
    </r>
    <r>
      <rPr>
        <sz val="11"/>
        <rFont val="Times New Roman"/>
        <family val="1"/>
      </rPr>
      <t xml:space="preserve">(раб.дни) </t>
    </r>
  </si>
  <si>
    <t>Кол-во смен</t>
  </si>
  <si>
    <t>Увеличение численности Состава звена</t>
  </si>
  <si>
    <t>Распреление объемов работ по звеньям/бригадам/полрядчикам/инженерам</t>
  </si>
  <si>
    <t xml:space="preserve">Выполнение  </t>
  </si>
  <si>
    <t xml:space="preserve">Остаток </t>
  </si>
  <si>
    <t>Параметры</t>
  </si>
  <si>
    <t>Должность, квалификация</t>
  </si>
  <si>
    <t>Кол-во чел.</t>
  </si>
  <si>
    <t>Отопление</t>
  </si>
  <si>
    <t>СО1</t>
  </si>
  <si>
    <t>Система отопления паркинг</t>
  </si>
  <si>
    <t>Труба стальная с металлическими крепежными конструкциями, неподвижными опорами</t>
  </si>
  <si>
    <t>п.м</t>
  </si>
  <si>
    <t>монтажник</t>
  </si>
  <si>
    <t>план</t>
  </si>
  <si>
    <t>кол-во чел</t>
  </si>
  <si>
    <t>факт</t>
  </si>
  <si>
    <t>поставка</t>
  </si>
  <si>
    <t>сб</t>
  </si>
  <si>
    <t>вс</t>
  </si>
  <si>
    <t>пн</t>
  </si>
  <si>
    <t>вт</t>
  </si>
  <si>
    <t>ср</t>
  </si>
  <si>
    <t>чт</t>
  </si>
  <si>
    <t>пт</t>
  </si>
  <si>
    <t>ячейки с задействованными показателями для формулы</t>
  </si>
  <si>
    <t>Тепловая изоляция труб из вспененного каучука К-Flех ST</t>
  </si>
  <si>
    <t xml:space="preserve">Компенсатор сильфонный стальной </t>
  </si>
  <si>
    <t>шт</t>
  </si>
  <si>
    <t>Запорно-регулирующая арматура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</si>
</sst>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0.0"/>
    <numFmt numFmtId="166" formatCode="[$-FC19]d\ mmmm\ yyyy\ &quot;г.&quot;"/>
    <numFmt numFmtId="167" formatCode="[$-F800]dddd\,\ mmmm\ dd\,\ yyyy"/>
    <numFmt numFmtId="168" formatCode="mmm/yyyy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1"/>
      <color indexed="25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5700"/>
      <name val="Times New Roman"/>
      <family val="2"/>
    </font>
    <font>
      <sz val="11"/>
      <color theme="1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5" fillId="33" borderId="10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left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2" fontId="2" fillId="33" borderId="10" xfId="53" applyNumberFormat="1" applyFont="1" applyFill="1" applyBorder="1" applyAlignment="1">
      <alignment horizontal="center" vertical="center"/>
      <protection/>
    </xf>
    <xf numFmtId="1" fontId="2" fillId="33" borderId="10" xfId="53" applyNumberFormat="1" applyFont="1" applyFill="1" applyBorder="1" applyAlignment="1">
      <alignment horizontal="center" vertical="center"/>
      <protection/>
    </xf>
    <xf numFmtId="164" fontId="2" fillId="33" borderId="10" xfId="58" applyNumberFormat="1" applyFont="1" applyFill="1" applyBorder="1" applyAlignment="1">
      <alignment horizontal="center" vertical="center"/>
    </xf>
    <xf numFmtId="1" fontId="2" fillId="33" borderId="10" xfId="58" applyNumberFormat="1" applyFont="1" applyFill="1" applyBorder="1" applyAlignment="1">
      <alignment horizontal="center" vertical="center"/>
    </xf>
    <xf numFmtId="1" fontId="4" fillId="33" borderId="10" xfId="58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shrinkToFit="1"/>
    </xf>
    <xf numFmtId="0" fontId="35" fillId="34" borderId="10" xfId="53" applyFont="1" applyFill="1" applyBorder="1" applyAlignment="1">
      <alignment horizontal="center" vertical="center" wrapText="1"/>
      <protection/>
    </xf>
    <xf numFmtId="0" fontId="35" fillId="34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2" fontId="2" fillId="34" borderId="10" xfId="53" applyNumberFormat="1" applyFont="1" applyFill="1" applyBorder="1" applyAlignment="1">
      <alignment horizontal="center" vertical="center"/>
      <protection/>
    </xf>
    <xf numFmtId="1" fontId="2" fillId="34" borderId="10" xfId="53" applyNumberFormat="1" applyFont="1" applyFill="1" applyBorder="1" applyAlignment="1">
      <alignment horizontal="center" vertical="center"/>
      <protection/>
    </xf>
    <xf numFmtId="164" fontId="2" fillId="34" borderId="10" xfId="58" applyNumberFormat="1" applyFont="1" applyFill="1" applyBorder="1" applyAlignment="1">
      <alignment horizontal="center" vertical="center"/>
    </xf>
    <xf numFmtId="1" fontId="2" fillId="34" borderId="10" xfId="58" applyNumberFormat="1" applyFont="1" applyFill="1" applyBorder="1" applyAlignment="1">
      <alignment horizontal="center" vertical="center"/>
    </xf>
    <xf numFmtId="1" fontId="4" fillId="34" borderId="10" xfId="58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165" fontId="46" fillId="34" borderId="10" xfId="0" applyNumberFormat="1" applyFont="1" applyFill="1" applyBorder="1" applyAlignment="1">
      <alignment horizontal="center" vertical="center" shrinkToFit="1"/>
    </xf>
    <xf numFmtId="3" fontId="46" fillId="34" borderId="10" xfId="0" applyNumberFormat="1" applyFont="1" applyFill="1" applyBorder="1" applyAlignment="1">
      <alignment horizontal="center" vertical="center" shrinkToFit="1"/>
    </xf>
    <xf numFmtId="0" fontId="2" fillId="35" borderId="10" xfId="53" applyFont="1" applyFill="1" applyBorder="1" applyAlignment="1">
      <alignment horizontal="center" vertical="center"/>
      <protection/>
    </xf>
    <xf numFmtId="164" fontId="2" fillId="0" borderId="10" xfId="58" applyNumberFormat="1" applyFont="1" applyFill="1" applyBorder="1" applyAlignment="1">
      <alignment horizontal="center" vertical="center"/>
    </xf>
    <xf numFmtId="1" fontId="2" fillId="0" borderId="10" xfId="58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vertical="center" shrinkToFit="1"/>
    </xf>
    <xf numFmtId="0" fontId="2" fillId="0" borderId="10" xfId="53" applyFont="1" applyBorder="1" applyAlignment="1">
      <alignment horizontal="center" vertical="center"/>
      <protection/>
    </xf>
    <xf numFmtId="0" fontId="3" fillId="35" borderId="10" xfId="53" applyFont="1" applyFill="1" applyBorder="1" applyAlignment="1">
      <alignment horizontal="center" vertical="center"/>
      <protection/>
    </xf>
    <xf numFmtId="1" fontId="4" fillId="5" borderId="10" xfId="58" applyNumberFormat="1" applyFont="1" applyFill="1" applyBorder="1" applyAlignment="1">
      <alignment horizontal="center" vertical="center"/>
    </xf>
    <xf numFmtId="164" fontId="2" fillId="36" borderId="10" xfId="58" applyNumberFormat="1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 wrapText="1"/>
    </xf>
    <xf numFmtId="3" fontId="46" fillId="8" borderId="10" xfId="0" applyNumberFormat="1" applyFont="1" applyFill="1" applyBorder="1" applyAlignment="1">
      <alignment horizontal="center" vertical="center" shrinkToFit="1"/>
    </xf>
    <xf numFmtId="0" fontId="0" fillId="36" borderId="0" xfId="0" applyFill="1" applyAlignment="1">
      <alignment/>
    </xf>
    <xf numFmtId="14" fontId="47" fillId="0" borderId="10" xfId="0" applyNumberFormat="1" applyFont="1" applyBorder="1" applyAlignment="1">
      <alignment horizontal="center" vertical="center" textRotation="90" wrapText="1" shrinkToFit="1"/>
    </xf>
    <xf numFmtId="3" fontId="47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shrinkToFit="1"/>
    </xf>
    <xf numFmtId="3" fontId="46" fillId="0" borderId="10" xfId="0" applyNumberFormat="1" applyFont="1" applyFill="1" applyBorder="1" applyAlignment="1">
      <alignment horizontal="center" vertical="center" shrinkToFit="1"/>
    </xf>
    <xf numFmtId="2" fontId="0" fillId="0" borderId="0" xfId="0" applyNumberFormat="1" applyAlignment="1">
      <alignment/>
    </xf>
    <xf numFmtId="165" fontId="46" fillId="38" borderId="10" xfId="0" applyNumberFormat="1" applyFont="1" applyFill="1" applyBorder="1" applyAlignment="1">
      <alignment horizontal="center" vertical="center" shrinkToFit="1"/>
    </xf>
    <xf numFmtId="3" fontId="46" fillId="38" borderId="10" xfId="0" applyNumberFormat="1" applyFont="1" applyFill="1" applyBorder="1" applyAlignment="1">
      <alignment horizontal="center" vertical="center" shrinkToFit="1"/>
    </xf>
    <xf numFmtId="164" fontId="2" fillId="0" borderId="0" xfId="58" applyNumberFormat="1" applyFont="1" applyFill="1" applyBorder="1" applyAlignment="1">
      <alignment horizontal="center" vertical="center"/>
    </xf>
    <xf numFmtId="1" fontId="2" fillId="0" borderId="0" xfId="58" applyNumberFormat="1" applyFont="1" applyFill="1" applyBorder="1" applyAlignment="1">
      <alignment horizontal="center" vertical="center"/>
    </xf>
    <xf numFmtId="0" fontId="35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2" fontId="2" fillId="0" borderId="0" xfId="53" applyNumberFormat="1" applyFont="1" applyFill="1" applyBorder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center"/>
      <protection/>
    </xf>
    <xf numFmtId="1" fontId="4" fillId="0" borderId="0" xfId="58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 shrinkToFit="1"/>
    </xf>
    <xf numFmtId="3" fontId="4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" fontId="2" fillId="0" borderId="10" xfId="53" applyNumberFormat="1" applyFont="1" applyBorder="1" applyAlignment="1">
      <alignment horizontal="center" vertical="center"/>
      <protection/>
    </xf>
    <xf numFmtId="1" fontId="2" fillId="34" borderId="10" xfId="53" applyNumberFormat="1" applyFont="1" applyFill="1" applyBorder="1" applyAlignment="1">
      <alignment horizontal="center" vertical="center"/>
      <protection/>
    </xf>
    <xf numFmtId="0" fontId="35" fillId="0" borderId="11" xfId="53" applyFont="1" applyBorder="1" applyAlignment="1">
      <alignment horizontal="center" vertical="center" wrapText="1"/>
      <protection/>
    </xf>
    <xf numFmtId="0" fontId="35" fillId="0" borderId="12" xfId="53" applyFont="1" applyBorder="1" applyAlignment="1">
      <alignment horizontal="center" vertical="center" wrapText="1"/>
      <protection/>
    </xf>
    <xf numFmtId="0" fontId="35" fillId="0" borderId="13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2" fontId="2" fillId="0" borderId="10" xfId="53" applyNumberFormat="1" applyFont="1" applyBorder="1" applyAlignment="1">
      <alignment horizontal="center" vertical="center"/>
      <protection/>
    </xf>
    <xf numFmtId="2" fontId="2" fillId="34" borderId="10" xfId="53" applyNumberFormat="1" applyFont="1" applyFill="1" applyBorder="1" applyAlignment="1">
      <alignment horizontal="center" vertical="center"/>
      <protection/>
    </xf>
    <xf numFmtId="3" fontId="47" fillId="35" borderId="10" xfId="0" applyNumberFormat="1" applyFont="1" applyFill="1" applyBorder="1" applyAlignment="1">
      <alignment horizontal="center"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2" fontId="2" fillId="34" borderId="11" xfId="53" applyNumberFormat="1" applyFont="1" applyFill="1" applyBorder="1" applyAlignment="1">
      <alignment horizontal="center" vertical="center"/>
      <protection/>
    </xf>
    <xf numFmtId="2" fontId="2" fillId="34" borderId="12" xfId="53" applyNumberFormat="1" applyFont="1" applyFill="1" applyBorder="1" applyAlignment="1">
      <alignment horizontal="center" vertical="center"/>
      <protection/>
    </xf>
    <xf numFmtId="2" fontId="2" fillId="34" borderId="13" xfId="53" applyNumberFormat="1" applyFont="1" applyFill="1" applyBorder="1" applyAlignment="1">
      <alignment horizontal="center" vertical="center"/>
      <protection/>
    </xf>
    <xf numFmtId="1" fontId="46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textRotation="90" wrapText="1"/>
    </xf>
    <xf numFmtId="164" fontId="35" fillId="0" borderId="10" xfId="0" applyNumberFormat="1" applyFont="1" applyBorder="1" applyAlignment="1">
      <alignment horizontal="center" vertical="center" wrapText="1"/>
    </xf>
    <xf numFmtId="0" fontId="2" fillId="34" borderId="11" xfId="53" applyFont="1" applyFill="1" applyBorder="1" applyAlignment="1">
      <alignment horizontal="center" vertical="center" textRotation="90" wrapText="1"/>
      <protection/>
    </xf>
    <xf numFmtId="0" fontId="2" fillId="34" borderId="13" xfId="53" applyFont="1" applyFill="1" applyBorder="1" applyAlignment="1">
      <alignment horizontal="center" vertical="center" textRotation="90" wrapText="1"/>
      <protection/>
    </xf>
    <xf numFmtId="1" fontId="47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2" fontId="2" fillId="36" borderId="10" xfId="53" applyNumberFormat="1" applyFont="1" applyFill="1" applyBorder="1" applyAlignment="1">
      <alignment horizontal="center" vertical="center"/>
      <protection/>
    </xf>
    <xf numFmtId="1" fontId="2" fillId="36" borderId="10" xfId="53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textRotation="90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ill>
        <patternFill>
          <bgColor theme="7" tint="-0.24993999302387238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</dxf>
    <dxf>
      <fill>
        <patternFill>
          <bgColor theme="7" tint="-0.24993999302387238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</dxf>
    <dxf>
      <fill>
        <patternFill>
          <bgColor theme="7" tint="-0.24993999302387238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</dxf>
    <dxf>
      <font>
        <color auto="1"/>
      </font>
      <fill>
        <patternFill>
          <bgColor rgb="FFF6BCB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tabSelected="1" zoomScale="70" zoomScaleNormal="70" zoomScalePageLayoutView="0" workbookViewId="0" topLeftCell="A1">
      <selection activeCell="N44" sqref="N44"/>
    </sheetView>
  </sheetViews>
  <sheetFormatPr defaultColWidth="9.140625" defaultRowHeight="15"/>
  <cols>
    <col min="1" max="1" width="7.28125" style="0" customWidth="1"/>
    <col min="2" max="2" width="57.140625" style="0" customWidth="1"/>
    <col min="3" max="3" width="8.28125" style="0" customWidth="1"/>
    <col min="4" max="4" width="17.140625" style="0" customWidth="1"/>
    <col min="5" max="5" width="6.140625" style="0" customWidth="1"/>
    <col min="6" max="6" width="12.00390625" style="0" customWidth="1"/>
    <col min="7" max="7" width="11.57421875" style="0" customWidth="1"/>
    <col min="8" max="8" width="9.421875" style="0" customWidth="1"/>
    <col min="9" max="11" width="6.00390625" style="0" customWidth="1"/>
    <col min="12" max="12" width="10.7109375" style="0" customWidth="1"/>
    <col min="13" max="13" width="23.00390625" style="0" customWidth="1"/>
    <col min="14" max="15" width="10.8515625" style="0" customWidth="1"/>
    <col min="16" max="16" width="12.421875" style="0" customWidth="1"/>
    <col min="17" max="25" width="4.7109375" style="0" customWidth="1"/>
    <col min="26" max="47" width="4.8515625" style="0" customWidth="1"/>
  </cols>
  <sheetData>
    <row r="1" spans="1:47" s="37" customFormat="1" ht="29.25" customHeight="1">
      <c r="A1" s="66" t="s">
        <v>0</v>
      </c>
      <c r="B1" s="66"/>
      <c r="C1" s="66"/>
      <c r="D1" s="84" t="s">
        <v>1</v>
      </c>
      <c r="E1" s="84"/>
      <c r="F1" s="83" t="s">
        <v>2</v>
      </c>
      <c r="G1" s="82" t="s">
        <v>3</v>
      </c>
      <c r="H1" s="76" t="s">
        <v>4</v>
      </c>
      <c r="I1" s="76"/>
      <c r="J1" s="76"/>
      <c r="K1" s="76"/>
      <c r="L1" s="76"/>
      <c r="M1" s="75" t="s">
        <v>6</v>
      </c>
      <c r="N1" s="75"/>
      <c r="O1" s="75"/>
      <c r="P1" s="75"/>
      <c r="Q1" s="65" t="s">
        <v>7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</row>
    <row r="2" spans="1:47" s="37" customFormat="1" ht="66.75" customHeight="1">
      <c r="A2" s="62" t="s">
        <v>8</v>
      </c>
      <c r="B2" s="62" t="s">
        <v>9</v>
      </c>
      <c r="C2" s="62" t="s">
        <v>10</v>
      </c>
      <c r="D2" s="84" t="s">
        <v>18</v>
      </c>
      <c r="E2" s="80" t="s">
        <v>19</v>
      </c>
      <c r="F2" s="83"/>
      <c r="G2" s="82"/>
      <c r="H2" s="81" t="s">
        <v>11</v>
      </c>
      <c r="I2" s="80" t="s">
        <v>12</v>
      </c>
      <c r="J2" s="80" t="s">
        <v>13</v>
      </c>
      <c r="K2" s="73" t="s">
        <v>19</v>
      </c>
      <c r="L2" s="72" t="s">
        <v>5</v>
      </c>
      <c r="M2" s="79" t="s">
        <v>14</v>
      </c>
      <c r="N2" s="71" t="s">
        <v>15</v>
      </c>
      <c r="O2" s="71" t="s">
        <v>16</v>
      </c>
      <c r="P2" s="70" t="s">
        <v>17</v>
      </c>
      <c r="Q2" s="35">
        <v>44562</v>
      </c>
      <c r="R2" s="35">
        <v>44563</v>
      </c>
      <c r="S2" s="35">
        <v>44564</v>
      </c>
      <c r="T2" s="35">
        <v>44565</v>
      </c>
      <c r="U2" s="35">
        <v>44566</v>
      </c>
      <c r="V2" s="35">
        <v>44567</v>
      </c>
      <c r="W2" s="35">
        <v>44568</v>
      </c>
      <c r="X2" s="35">
        <v>44569</v>
      </c>
      <c r="Y2" s="35">
        <v>44570</v>
      </c>
      <c r="Z2" s="35">
        <v>44571</v>
      </c>
      <c r="AA2" s="35">
        <v>44572</v>
      </c>
      <c r="AB2" s="35">
        <v>44573</v>
      </c>
      <c r="AC2" s="35">
        <v>44574</v>
      </c>
      <c r="AD2" s="35">
        <v>44575</v>
      </c>
      <c r="AE2" s="35">
        <v>44576</v>
      </c>
      <c r="AF2" s="35">
        <v>44577</v>
      </c>
      <c r="AG2" s="35">
        <v>44578</v>
      </c>
      <c r="AH2" s="35">
        <v>44579</v>
      </c>
      <c r="AI2" s="35">
        <v>44580</v>
      </c>
      <c r="AJ2" s="35">
        <v>44581</v>
      </c>
      <c r="AK2" s="35">
        <v>44582</v>
      </c>
      <c r="AL2" s="35">
        <v>44583</v>
      </c>
      <c r="AM2" s="35">
        <v>44584</v>
      </c>
      <c r="AN2" s="35">
        <v>44585</v>
      </c>
      <c r="AO2" s="35">
        <v>44586</v>
      </c>
      <c r="AP2" s="35">
        <v>44587</v>
      </c>
      <c r="AQ2" s="35">
        <v>44588</v>
      </c>
      <c r="AR2" s="35">
        <v>44589</v>
      </c>
      <c r="AS2" s="35">
        <v>44590</v>
      </c>
      <c r="AT2" s="35">
        <v>44591</v>
      </c>
      <c r="AU2" s="35">
        <v>44592</v>
      </c>
    </row>
    <row r="3" spans="1:47" s="37" customFormat="1" ht="21" customHeight="1">
      <c r="A3" s="62"/>
      <c r="B3" s="62"/>
      <c r="C3" s="62"/>
      <c r="D3" s="84"/>
      <c r="E3" s="80"/>
      <c r="F3" s="83"/>
      <c r="G3" s="82"/>
      <c r="H3" s="81"/>
      <c r="I3" s="80"/>
      <c r="J3" s="80"/>
      <c r="K3" s="74"/>
      <c r="L3" s="72"/>
      <c r="M3" s="79"/>
      <c r="N3" s="71"/>
      <c r="O3" s="71"/>
      <c r="P3" s="70"/>
      <c r="Q3" s="36" t="s">
        <v>30</v>
      </c>
      <c r="R3" s="36" t="s">
        <v>31</v>
      </c>
      <c r="S3" s="36" t="s">
        <v>32</v>
      </c>
      <c r="T3" s="36" t="s">
        <v>33</v>
      </c>
      <c r="U3" s="36" t="s">
        <v>34</v>
      </c>
      <c r="V3" s="36" t="s">
        <v>35</v>
      </c>
      <c r="W3" s="36" t="s">
        <v>36</v>
      </c>
      <c r="X3" s="36" t="s">
        <v>30</v>
      </c>
      <c r="Y3" s="36" t="s">
        <v>31</v>
      </c>
      <c r="Z3" s="36" t="s">
        <v>32</v>
      </c>
      <c r="AA3" s="36" t="s">
        <v>33</v>
      </c>
      <c r="AB3" s="36" t="s">
        <v>34</v>
      </c>
      <c r="AC3" s="36" t="s">
        <v>35</v>
      </c>
      <c r="AD3" s="36" t="s">
        <v>36</v>
      </c>
      <c r="AE3" s="36" t="s">
        <v>30</v>
      </c>
      <c r="AF3" s="36" t="s">
        <v>31</v>
      </c>
      <c r="AG3" s="36" t="s">
        <v>32</v>
      </c>
      <c r="AH3" s="36" t="s">
        <v>33</v>
      </c>
      <c r="AI3" s="36" t="s">
        <v>34</v>
      </c>
      <c r="AJ3" s="36" t="s">
        <v>35</v>
      </c>
      <c r="AK3" s="36" t="s">
        <v>36</v>
      </c>
      <c r="AL3" s="36" t="s">
        <v>30</v>
      </c>
      <c r="AM3" s="36" t="s">
        <v>31</v>
      </c>
      <c r="AN3" s="36" t="s">
        <v>32</v>
      </c>
      <c r="AO3" s="36" t="s">
        <v>33</v>
      </c>
      <c r="AP3" s="36" t="s">
        <v>34</v>
      </c>
      <c r="AQ3" s="36" t="s">
        <v>35</v>
      </c>
      <c r="AR3" s="36" t="s">
        <v>36</v>
      </c>
      <c r="AS3" s="36" t="s">
        <v>30</v>
      </c>
      <c r="AT3" s="36" t="s">
        <v>31</v>
      </c>
      <c r="AU3" s="36" t="s">
        <v>32</v>
      </c>
    </row>
    <row r="4" spans="1:47" ht="15">
      <c r="A4" s="1"/>
      <c r="B4" s="2" t="s">
        <v>20</v>
      </c>
      <c r="C4" s="3"/>
      <c r="D4" s="4"/>
      <c r="E4" s="4"/>
      <c r="F4" s="5"/>
      <c r="G4" s="5"/>
      <c r="H4" s="5"/>
      <c r="I4" s="6"/>
      <c r="J4" s="6"/>
      <c r="K4" s="6"/>
      <c r="L4" s="7"/>
      <c r="M4" s="8"/>
      <c r="N4" s="9"/>
      <c r="O4" s="9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ht="15">
      <c r="A5" s="12" t="s">
        <v>21</v>
      </c>
      <c r="B5" s="13" t="s">
        <v>22</v>
      </c>
      <c r="C5" s="12"/>
      <c r="D5" s="14"/>
      <c r="E5" s="14"/>
      <c r="F5" s="15"/>
      <c r="G5" s="15"/>
      <c r="H5" s="15"/>
      <c r="I5" s="16"/>
      <c r="J5" s="16"/>
      <c r="K5" s="16"/>
      <c r="L5" s="17"/>
      <c r="M5" s="18"/>
      <c r="N5" s="19"/>
      <c r="O5" s="19"/>
      <c r="P5" s="20"/>
      <c r="Q5" s="21"/>
      <c r="R5" s="21"/>
      <c r="S5" s="41"/>
      <c r="T5" s="41"/>
      <c r="U5" s="41"/>
      <c r="V5" s="41"/>
      <c r="W5" s="41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22"/>
      <c r="AS5" s="22"/>
      <c r="AT5" s="22"/>
      <c r="AU5" s="22"/>
    </row>
    <row r="6" spans="1:47" ht="15">
      <c r="A6" s="66">
        <v>1</v>
      </c>
      <c r="B6" s="61" t="s">
        <v>23</v>
      </c>
      <c r="C6" s="62" t="s">
        <v>24</v>
      </c>
      <c r="D6" s="23" t="s">
        <v>25</v>
      </c>
      <c r="E6" s="23">
        <v>4</v>
      </c>
      <c r="F6" s="63">
        <v>7</v>
      </c>
      <c r="G6" s="77">
        <v>300</v>
      </c>
      <c r="H6" s="77">
        <f>_xlfn.CEILING.MATH(G6/F6/K6)</f>
        <v>11</v>
      </c>
      <c r="I6" s="56">
        <v>1</v>
      </c>
      <c r="J6" s="56">
        <v>1</v>
      </c>
      <c r="K6" s="78">
        <f>SUM(E6:E10)*I6*J6</f>
        <v>4</v>
      </c>
      <c r="L6" s="31">
        <v>44562</v>
      </c>
      <c r="M6" s="25"/>
      <c r="N6" s="19">
        <f>SUM(Q6:AU6)</f>
        <v>300</v>
      </c>
      <c r="O6" s="19">
        <f>G6-N6</f>
        <v>0</v>
      </c>
      <c r="P6" s="26" t="s">
        <v>26</v>
      </c>
      <c r="Q6" s="27"/>
      <c r="R6" s="27"/>
      <c r="S6" s="33">
        <f aca="true" t="shared" si="0" ref="S6:AD6">$G$6/$H$6</f>
        <v>27.272727272727273</v>
      </c>
      <c r="T6" s="33">
        <f t="shared" si="0"/>
        <v>27.272727272727273</v>
      </c>
      <c r="U6" s="33">
        <f t="shared" si="0"/>
        <v>27.272727272727273</v>
      </c>
      <c r="V6" s="33">
        <f t="shared" si="0"/>
        <v>27.272727272727273</v>
      </c>
      <c r="W6" s="33">
        <f t="shared" si="0"/>
        <v>27.272727272727273</v>
      </c>
      <c r="X6" s="33">
        <f t="shared" si="0"/>
        <v>27.272727272727273</v>
      </c>
      <c r="Y6" s="11"/>
      <c r="Z6" s="33">
        <f>$G$6/$H$6</f>
        <v>27.272727272727273</v>
      </c>
      <c r="AA6" s="33">
        <f t="shared" si="0"/>
        <v>27.272727272727273</v>
      </c>
      <c r="AB6" s="33">
        <f t="shared" si="0"/>
        <v>27.272727272727273</v>
      </c>
      <c r="AC6" s="33">
        <f t="shared" si="0"/>
        <v>27.272727272727273</v>
      </c>
      <c r="AD6" s="33">
        <f t="shared" si="0"/>
        <v>27.272727272727273</v>
      </c>
      <c r="AE6" s="11"/>
      <c r="AF6" s="11"/>
      <c r="AG6" s="11"/>
      <c r="AH6" s="11"/>
      <c r="AI6" s="11"/>
      <c r="AJ6" s="11"/>
      <c r="AK6" s="11"/>
      <c r="AL6" s="11"/>
      <c r="AM6" s="33"/>
      <c r="AN6" s="55"/>
      <c r="AO6" s="55"/>
      <c r="AP6" s="55"/>
      <c r="AQ6" s="55"/>
      <c r="AR6" s="55"/>
      <c r="AS6" s="55"/>
      <c r="AT6" s="11"/>
      <c r="AU6" s="11"/>
    </row>
    <row r="7" spans="1:47" ht="15">
      <c r="A7" s="66"/>
      <c r="B7" s="61"/>
      <c r="C7" s="62"/>
      <c r="D7" s="23"/>
      <c r="E7" s="23"/>
      <c r="F7" s="63"/>
      <c r="G7" s="77"/>
      <c r="H7" s="77"/>
      <c r="I7" s="56"/>
      <c r="J7" s="56"/>
      <c r="K7" s="78"/>
      <c r="L7" s="24"/>
      <c r="M7" s="25"/>
      <c r="N7" s="19"/>
      <c r="O7" s="19"/>
      <c r="P7" s="26" t="s">
        <v>27</v>
      </c>
      <c r="Q7" s="27"/>
      <c r="R7" s="27"/>
      <c r="S7" s="33">
        <f aca="true" t="shared" si="1" ref="S7:AD7">$K$6</f>
        <v>4</v>
      </c>
      <c r="T7" s="33">
        <f t="shared" si="1"/>
        <v>4</v>
      </c>
      <c r="U7" s="33">
        <f t="shared" si="1"/>
        <v>4</v>
      </c>
      <c r="V7" s="33">
        <f t="shared" si="1"/>
        <v>4</v>
      </c>
      <c r="W7" s="33">
        <f t="shared" si="1"/>
        <v>4</v>
      </c>
      <c r="X7" s="33">
        <f t="shared" si="1"/>
        <v>4</v>
      </c>
      <c r="Y7" s="11"/>
      <c r="Z7" s="33">
        <f>$K$6</f>
        <v>4</v>
      </c>
      <c r="AA7" s="33">
        <f t="shared" si="1"/>
        <v>4</v>
      </c>
      <c r="AB7" s="33">
        <f t="shared" si="1"/>
        <v>4</v>
      </c>
      <c r="AC7" s="33">
        <f t="shared" si="1"/>
        <v>4</v>
      </c>
      <c r="AD7" s="33">
        <f t="shared" si="1"/>
        <v>4</v>
      </c>
      <c r="AE7" s="11"/>
      <c r="AF7" s="11"/>
      <c r="AG7" s="11"/>
      <c r="AH7" s="11"/>
      <c r="AI7" s="11"/>
      <c r="AJ7" s="11"/>
      <c r="AK7" s="11"/>
      <c r="AL7" s="11"/>
      <c r="AM7" s="33"/>
      <c r="AN7" s="55"/>
      <c r="AO7" s="55"/>
      <c r="AP7" s="55"/>
      <c r="AQ7" s="55"/>
      <c r="AR7" s="55"/>
      <c r="AS7" s="55"/>
      <c r="AT7" s="11"/>
      <c r="AU7" s="11"/>
    </row>
    <row r="8" spans="1:47" ht="15">
      <c r="A8" s="66"/>
      <c r="B8" s="61"/>
      <c r="C8" s="62"/>
      <c r="D8" s="23"/>
      <c r="E8" s="28"/>
      <c r="F8" s="63"/>
      <c r="G8" s="77"/>
      <c r="H8" s="77"/>
      <c r="I8" s="56"/>
      <c r="J8" s="56"/>
      <c r="K8" s="78"/>
      <c r="L8" s="24"/>
      <c r="M8" s="25"/>
      <c r="N8" s="19">
        <f>SUM(Q8:AU8)</f>
        <v>0</v>
      </c>
      <c r="O8" s="19">
        <f>G6-N8</f>
        <v>300</v>
      </c>
      <c r="P8" s="32" t="s">
        <v>28</v>
      </c>
      <c r="Q8" s="27"/>
      <c r="R8" s="27"/>
      <c r="S8" s="27"/>
      <c r="T8" s="27"/>
      <c r="U8" s="27"/>
      <c r="V8" s="27"/>
      <c r="W8" s="27"/>
      <c r="X8" s="27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15">
      <c r="A9" s="66"/>
      <c r="B9" s="61"/>
      <c r="C9" s="62"/>
      <c r="D9" s="29"/>
      <c r="E9" s="28"/>
      <c r="F9" s="63"/>
      <c r="G9" s="77"/>
      <c r="H9" s="77"/>
      <c r="I9" s="56"/>
      <c r="J9" s="56"/>
      <c r="K9" s="78"/>
      <c r="L9" s="24"/>
      <c r="M9" s="25"/>
      <c r="N9" s="19"/>
      <c r="O9" s="19"/>
      <c r="P9" s="32" t="s">
        <v>27</v>
      </c>
      <c r="Q9" s="38"/>
      <c r="R9" s="38"/>
      <c r="S9" s="38"/>
      <c r="T9" s="38"/>
      <c r="U9" s="38"/>
      <c r="V9" s="38"/>
      <c r="W9" s="38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1:47" ht="15">
      <c r="A10" s="66"/>
      <c r="B10" s="61"/>
      <c r="C10" s="62"/>
      <c r="D10" s="23"/>
      <c r="E10" s="28"/>
      <c r="F10" s="63"/>
      <c r="G10" s="77"/>
      <c r="H10" s="77"/>
      <c r="I10" s="56"/>
      <c r="J10" s="56"/>
      <c r="K10" s="78"/>
      <c r="L10" s="24"/>
      <c r="M10" s="25"/>
      <c r="N10" s="19"/>
      <c r="O10" s="19"/>
      <c r="P10" s="30" t="s">
        <v>29</v>
      </c>
      <c r="Q10" s="27"/>
      <c r="R10" s="27"/>
      <c r="S10" s="27"/>
      <c r="T10" s="27"/>
      <c r="U10" s="27"/>
      <c r="V10" s="27"/>
      <c r="W10" s="27"/>
      <c r="X10" s="2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39"/>
      <c r="AO10" s="39"/>
      <c r="AP10" s="39"/>
      <c r="AQ10" s="39"/>
      <c r="AR10" s="39"/>
      <c r="AS10" s="39"/>
      <c r="AT10" s="11"/>
      <c r="AU10" s="11"/>
    </row>
    <row r="11" spans="1:47" ht="15" customHeight="1">
      <c r="A11" s="58">
        <v>2</v>
      </c>
      <c r="B11" s="61" t="s">
        <v>38</v>
      </c>
      <c r="C11" s="62" t="s">
        <v>24</v>
      </c>
      <c r="D11" s="23" t="s">
        <v>25</v>
      </c>
      <c r="E11" s="23">
        <v>2</v>
      </c>
      <c r="F11" s="63">
        <v>15</v>
      </c>
      <c r="G11" s="63">
        <v>300</v>
      </c>
      <c r="H11" s="67">
        <f>_xlfn.CEILING.MATH(G11/F11/K11)</f>
        <v>10</v>
      </c>
      <c r="I11" s="56">
        <v>1</v>
      </c>
      <c r="J11" s="56">
        <v>1</v>
      </c>
      <c r="K11" s="57">
        <f>SUM(E11:E15)*I11*J11</f>
        <v>2</v>
      </c>
      <c r="L11" s="31">
        <v>44564</v>
      </c>
      <c r="M11" s="25"/>
      <c r="N11" s="19">
        <f>SUM(Q11:AU11)</f>
        <v>272.72727272727275</v>
      </c>
      <c r="O11" s="19">
        <f>G11-N11</f>
        <v>27.272727272727252</v>
      </c>
      <c r="P11" s="26" t="s">
        <v>26</v>
      </c>
      <c r="Q11" s="27"/>
      <c r="R11" s="27"/>
      <c r="S11" s="27"/>
      <c r="T11" s="27"/>
      <c r="U11" s="27"/>
      <c r="V11" s="27"/>
      <c r="W11" s="27"/>
      <c r="X11" s="27"/>
      <c r="Y11" s="11"/>
      <c r="Z11" s="11"/>
      <c r="AA11" s="11"/>
      <c r="AB11" s="11"/>
      <c r="AC11" s="11"/>
      <c r="AD11" s="11"/>
      <c r="AE11" s="11"/>
      <c r="AF11" s="33"/>
      <c r="AG11" s="33">
        <f aca="true" t="shared" si="2" ref="AG11:AQ11">$G$6/$H$6</f>
        <v>27.272727272727273</v>
      </c>
      <c r="AH11" s="33">
        <f t="shared" si="2"/>
        <v>27.272727272727273</v>
      </c>
      <c r="AI11" s="33">
        <f t="shared" si="2"/>
        <v>27.272727272727273</v>
      </c>
      <c r="AJ11" s="33">
        <f t="shared" si="2"/>
        <v>27.272727272727273</v>
      </c>
      <c r="AK11" s="33">
        <f t="shared" si="2"/>
        <v>27.272727272727273</v>
      </c>
      <c r="AL11" s="33">
        <f t="shared" si="2"/>
        <v>27.272727272727273</v>
      </c>
      <c r="AM11" s="33"/>
      <c r="AN11" s="33">
        <f t="shared" si="2"/>
        <v>27.272727272727273</v>
      </c>
      <c r="AO11" s="33">
        <f t="shared" si="2"/>
        <v>27.272727272727273</v>
      </c>
      <c r="AP11" s="33">
        <f t="shared" si="2"/>
        <v>27.272727272727273</v>
      </c>
      <c r="AQ11" s="33">
        <f t="shared" si="2"/>
        <v>27.272727272727273</v>
      </c>
      <c r="AR11" s="39"/>
      <c r="AS11" s="39"/>
      <c r="AT11" s="11"/>
      <c r="AU11" s="11"/>
    </row>
    <row r="12" spans="1:47" ht="15">
      <c r="A12" s="59"/>
      <c r="B12" s="61"/>
      <c r="C12" s="62"/>
      <c r="D12" s="23"/>
      <c r="E12" s="23"/>
      <c r="F12" s="63"/>
      <c r="G12" s="63"/>
      <c r="H12" s="68"/>
      <c r="I12" s="56"/>
      <c r="J12" s="56"/>
      <c r="K12" s="57"/>
      <c r="L12" s="24"/>
      <c r="M12" s="25"/>
      <c r="N12" s="19"/>
      <c r="O12" s="19"/>
      <c r="P12" s="26" t="s">
        <v>27</v>
      </c>
      <c r="Q12" s="27"/>
      <c r="R12" s="27"/>
      <c r="S12" s="27"/>
      <c r="T12" s="27"/>
      <c r="U12" s="27"/>
      <c r="V12" s="27"/>
      <c r="W12" s="27"/>
      <c r="X12" s="27"/>
      <c r="Y12" s="11"/>
      <c r="Z12" s="11"/>
      <c r="AA12" s="11"/>
      <c r="AB12" s="11"/>
      <c r="AC12" s="11"/>
      <c r="AD12" s="11"/>
      <c r="AE12" s="11"/>
      <c r="AF12" s="33"/>
      <c r="AG12" s="33">
        <f aca="true" t="shared" si="3" ref="AG12:AQ12">$K$6</f>
        <v>4</v>
      </c>
      <c r="AH12" s="33">
        <f t="shared" si="3"/>
        <v>4</v>
      </c>
      <c r="AI12" s="33">
        <f t="shared" si="3"/>
        <v>4</v>
      </c>
      <c r="AJ12" s="33">
        <f t="shared" si="3"/>
        <v>4</v>
      </c>
      <c r="AK12" s="33">
        <f t="shared" si="3"/>
        <v>4</v>
      </c>
      <c r="AL12" s="33">
        <f t="shared" si="3"/>
        <v>4</v>
      </c>
      <c r="AM12" s="33"/>
      <c r="AN12" s="33">
        <f t="shared" si="3"/>
        <v>4</v>
      </c>
      <c r="AO12" s="33">
        <f t="shared" si="3"/>
        <v>4</v>
      </c>
      <c r="AP12" s="33">
        <f t="shared" si="3"/>
        <v>4</v>
      </c>
      <c r="AQ12" s="33">
        <f t="shared" si="3"/>
        <v>4</v>
      </c>
      <c r="AR12" s="39"/>
      <c r="AS12" s="39"/>
      <c r="AT12" s="11"/>
      <c r="AU12" s="11"/>
    </row>
    <row r="13" spans="1:47" ht="15">
      <c r="A13" s="59"/>
      <c r="B13" s="61"/>
      <c r="C13" s="62"/>
      <c r="D13" s="23"/>
      <c r="E13" s="28"/>
      <c r="F13" s="63"/>
      <c r="G13" s="63"/>
      <c r="H13" s="68"/>
      <c r="I13" s="56"/>
      <c r="J13" s="56"/>
      <c r="K13" s="57"/>
      <c r="L13" s="24"/>
      <c r="M13" s="25"/>
      <c r="N13" s="19">
        <f>SUM(Q13:AU13)</f>
        <v>0</v>
      </c>
      <c r="O13" s="19">
        <f>G11-N13</f>
        <v>300</v>
      </c>
      <c r="P13" s="32" t="s">
        <v>28</v>
      </c>
      <c r="Q13" s="27"/>
      <c r="R13" s="27"/>
      <c r="S13" s="27"/>
      <c r="T13" s="27"/>
      <c r="U13" s="27"/>
      <c r="V13" s="27"/>
      <c r="W13" s="27"/>
      <c r="X13" s="27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ht="15">
      <c r="A14" s="59"/>
      <c r="B14" s="61"/>
      <c r="C14" s="62"/>
      <c r="D14" s="29"/>
      <c r="E14" s="28"/>
      <c r="F14" s="63"/>
      <c r="G14" s="63"/>
      <c r="H14" s="68"/>
      <c r="I14" s="56"/>
      <c r="J14" s="56"/>
      <c r="K14" s="57"/>
      <c r="L14" s="24"/>
      <c r="M14" s="25"/>
      <c r="N14" s="19"/>
      <c r="O14" s="19"/>
      <c r="P14" s="32" t="s">
        <v>27</v>
      </c>
      <c r="Q14" s="38"/>
      <c r="R14" s="38"/>
      <c r="S14" s="38"/>
      <c r="T14" s="38"/>
      <c r="U14" s="38"/>
      <c r="V14" s="38"/>
      <c r="W14" s="38"/>
      <c r="X14" s="38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ht="15">
      <c r="A15" s="60"/>
      <c r="B15" s="61"/>
      <c r="C15" s="62"/>
      <c r="D15" s="23"/>
      <c r="E15" s="28"/>
      <c r="F15" s="63"/>
      <c r="G15" s="63"/>
      <c r="H15" s="69"/>
      <c r="I15" s="56"/>
      <c r="J15" s="56"/>
      <c r="K15" s="57"/>
      <c r="L15" s="24"/>
      <c r="M15" s="25"/>
      <c r="N15" s="19"/>
      <c r="O15" s="19"/>
      <c r="P15" s="30" t="s">
        <v>29</v>
      </c>
      <c r="Q15" s="27"/>
      <c r="R15" s="27"/>
      <c r="S15" s="27"/>
      <c r="T15" s="27"/>
      <c r="U15" s="27"/>
      <c r="V15" s="27"/>
      <c r="W15" s="27"/>
      <c r="X15" s="27"/>
      <c r="Y15" s="11"/>
      <c r="Z15" s="11"/>
      <c r="AA15" s="11"/>
      <c r="AB15" s="11"/>
      <c r="AC15" s="11"/>
      <c r="AD15" s="39"/>
      <c r="AE15" s="33">
        <f>$G$6/$H$6</f>
        <v>27.272727272727273</v>
      </c>
      <c r="AF15" s="11"/>
      <c r="AG15" s="11"/>
      <c r="AH15" s="11"/>
      <c r="AI15" s="11"/>
      <c r="AJ15" s="11"/>
      <c r="AK15" s="11"/>
      <c r="AL15" s="39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ht="15" customHeight="1">
      <c r="A16" s="58">
        <v>3</v>
      </c>
      <c r="B16" s="61" t="s">
        <v>39</v>
      </c>
      <c r="C16" s="62" t="s">
        <v>40</v>
      </c>
      <c r="D16" s="23" t="s">
        <v>25</v>
      </c>
      <c r="E16" s="23">
        <v>2</v>
      </c>
      <c r="F16" s="63">
        <v>4</v>
      </c>
      <c r="G16" s="63">
        <v>4</v>
      </c>
      <c r="H16" s="64">
        <f>_xlfn.CEILING.MATH(G16/F16/K16)</f>
        <v>1</v>
      </c>
      <c r="I16" s="56">
        <v>1</v>
      </c>
      <c r="J16" s="56">
        <v>1</v>
      </c>
      <c r="K16" s="57">
        <f>SUM(E16:E20)*I16*J16</f>
        <v>2</v>
      </c>
      <c r="L16" s="31">
        <v>44565</v>
      </c>
      <c r="M16" s="25"/>
      <c r="N16" s="19">
        <f>SUM(Q16:AU16)</f>
        <v>4</v>
      </c>
      <c r="O16" s="19">
        <f>G16-N16</f>
        <v>0</v>
      </c>
      <c r="P16" s="26" t="s">
        <v>26</v>
      </c>
      <c r="Q16" s="27"/>
      <c r="R16" s="27"/>
      <c r="S16" s="27"/>
      <c r="T16" s="27"/>
      <c r="U16" s="27"/>
      <c r="V16" s="27"/>
      <c r="W16" s="27"/>
      <c r="X16" s="27"/>
      <c r="Y16" s="11"/>
      <c r="Z16" s="11"/>
      <c r="AA16" s="11"/>
      <c r="AB16" s="11"/>
      <c r="AC16" s="11"/>
      <c r="AD16" s="39"/>
      <c r="AE16" s="33">
        <f>$K$6</f>
        <v>4</v>
      </c>
      <c r="AF16" s="11"/>
      <c r="AG16" s="11"/>
      <c r="AH16" s="11"/>
      <c r="AI16" s="11"/>
      <c r="AJ16" s="11"/>
      <c r="AK16" s="11"/>
      <c r="AL16" s="39"/>
      <c r="AM16" s="33"/>
      <c r="AN16" s="39"/>
      <c r="AO16" s="39"/>
      <c r="AP16" s="39"/>
      <c r="AQ16" s="39"/>
      <c r="AR16" s="39"/>
      <c r="AS16" s="39"/>
      <c r="AT16" s="11"/>
      <c r="AU16" s="11"/>
    </row>
    <row r="17" spans="1:47" ht="15">
      <c r="A17" s="59"/>
      <c r="B17" s="61"/>
      <c r="C17" s="62"/>
      <c r="D17" s="23"/>
      <c r="E17" s="23"/>
      <c r="F17" s="63"/>
      <c r="G17" s="63"/>
      <c r="H17" s="64"/>
      <c r="I17" s="56"/>
      <c r="J17" s="56"/>
      <c r="K17" s="57"/>
      <c r="L17" s="24"/>
      <c r="M17" s="25"/>
      <c r="N17" s="19"/>
      <c r="O17" s="19"/>
      <c r="P17" s="26" t="s">
        <v>27</v>
      </c>
      <c r="Q17" s="27"/>
      <c r="R17" s="27"/>
      <c r="S17" s="27"/>
      <c r="T17" s="27"/>
      <c r="U17" s="27"/>
      <c r="V17" s="27"/>
      <c r="W17" s="27"/>
      <c r="X17" s="27"/>
      <c r="Y17" s="11"/>
      <c r="Z17" s="11"/>
      <c r="AA17" s="11"/>
      <c r="AB17" s="11"/>
      <c r="AC17" s="11"/>
      <c r="AD17" s="39"/>
      <c r="AE17" s="11"/>
      <c r="AF17" s="11"/>
      <c r="AG17" s="11"/>
      <c r="AH17" s="11"/>
      <c r="AI17" s="11"/>
      <c r="AJ17" s="11"/>
      <c r="AK17" s="11"/>
      <c r="AL17" s="39"/>
      <c r="AM17" s="33"/>
      <c r="AN17" s="39"/>
      <c r="AO17" s="39"/>
      <c r="AP17" s="39"/>
      <c r="AQ17" s="39"/>
      <c r="AR17" s="39"/>
      <c r="AS17" s="39"/>
      <c r="AT17" s="11"/>
      <c r="AU17" s="11"/>
    </row>
    <row r="18" spans="1:47" ht="15">
      <c r="A18" s="59"/>
      <c r="B18" s="61"/>
      <c r="C18" s="62"/>
      <c r="D18" s="23"/>
      <c r="E18" s="28"/>
      <c r="F18" s="63"/>
      <c r="G18" s="63"/>
      <c r="H18" s="64"/>
      <c r="I18" s="56"/>
      <c r="J18" s="56"/>
      <c r="K18" s="57"/>
      <c r="L18" s="24"/>
      <c r="M18" s="25"/>
      <c r="N18" s="19">
        <f>SUM(Q18:AU18)</f>
        <v>0</v>
      </c>
      <c r="O18" s="19">
        <f>G16-N18</f>
        <v>4</v>
      </c>
      <c r="P18" s="32" t="s">
        <v>28</v>
      </c>
      <c r="Q18" s="27"/>
      <c r="R18" s="27"/>
      <c r="S18" s="27"/>
      <c r="T18" s="27"/>
      <c r="U18" s="27"/>
      <c r="V18" s="27"/>
      <c r="W18" s="27"/>
      <c r="X18" s="27"/>
      <c r="Y18" s="11"/>
      <c r="Z18" s="11"/>
      <c r="AA18" s="11"/>
      <c r="AB18" s="11"/>
      <c r="AC18" s="11"/>
      <c r="AD18" s="39"/>
      <c r="AE18" s="39"/>
      <c r="AF18" s="11"/>
      <c r="AG18" s="11"/>
      <c r="AH18" s="11"/>
      <c r="AI18" s="11"/>
      <c r="AJ18" s="11"/>
      <c r="AK18" s="11"/>
      <c r="AL18" s="39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ht="15">
      <c r="A19" s="59"/>
      <c r="B19" s="61"/>
      <c r="C19" s="62"/>
      <c r="D19" s="23"/>
      <c r="E19" s="28"/>
      <c r="F19" s="63"/>
      <c r="G19" s="63"/>
      <c r="H19" s="64"/>
      <c r="I19" s="56"/>
      <c r="J19" s="56"/>
      <c r="K19" s="57"/>
      <c r="L19" s="24"/>
      <c r="M19" s="25"/>
      <c r="N19" s="19"/>
      <c r="O19" s="19"/>
      <c r="P19" s="32" t="s">
        <v>27</v>
      </c>
      <c r="Q19" s="38"/>
      <c r="R19" s="38"/>
      <c r="S19" s="27"/>
      <c r="T19" s="27"/>
      <c r="U19" s="27"/>
      <c r="V19" s="27"/>
      <c r="W19" s="27"/>
      <c r="X19" s="27"/>
      <c r="Y19" s="11"/>
      <c r="Z19" s="11"/>
      <c r="AA19" s="11"/>
      <c r="AB19" s="11"/>
      <c r="AC19" s="11"/>
      <c r="AD19" s="39"/>
      <c r="AE19" s="11"/>
      <c r="AF19" s="11"/>
      <c r="AG19" s="11"/>
      <c r="AH19" s="11"/>
      <c r="AI19" s="11"/>
      <c r="AJ19" s="11"/>
      <c r="AK19" s="11"/>
      <c r="AL19" s="39"/>
      <c r="AM19" s="39"/>
      <c r="AN19" s="39"/>
      <c r="AO19" s="39"/>
      <c r="AP19" s="39"/>
      <c r="AQ19" s="39"/>
      <c r="AR19" s="39"/>
      <c r="AS19" s="39"/>
      <c r="AT19" s="39"/>
      <c r="AU19" s="39"/>
    </row>
    <row r="20" spans="1:47" ht="15">
      <c r="A20" s="60"/>
      <c r="B20" s="61"/>
      <c r="C20" s="62"/>
      <c r="D20" s="23"/>
      <c r="E20" s="28"/>
      <c r="F20" s="63"/>
      <c r="G20" s="63"/>
      <c r="H20" s="64"/>
      <c r="I20" s="56"/>
      <c r="J20" s="56"/>
      <c r="K20" s="57"/>
      <c r="L20" s="24"/>
      <c r="M20" s="25"/>
      <c r="N20" s="19"/>
      <c r="O20" s="19"/>
      <c r="P20" s="30" t="s">
        <v>29</v>
      </c>
      <c r="Q20" s="27"/>
      <c r="R20" s="27"/>
      <c r="S20" s="27"/>
      <c r="T20" s="27"/>
      <c r="U20" s="27"/>
      <c r="V20" s="27"/>
      <c r="W20" s="27"/>
      <c r="X20" s="27"/>
      <c r="Y20" s="11"/>
      <c r="Z20" s="11"/>
      <c r="AA20" s="11"/>
      <c r="AB20" s="11"/>
      <c r="AC20" s="11"/>
      <c r="AD20" s="39"/>
      <c r="AE20" s="33">
        <f>$G$6/$H$6</f>
        <v>27.272727272727273</v>
      </c>
      <c r="AF20" s="11"/>
      <c r="AG20" s="11"/>
      <c r="AH20" s="11"/>
      <c r="AI20" s="11"/>
      <c r="AJ20" s="11"/>
      <c r="AK20" s="11"/>
      <c r="AL20" s="39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ht="15" customHeight="1">
      <c r="A21" s="58">
        <v>4</v>
      </c>
      <c r="B21" s="61" t="s">
        <v>41</v>
      </c>
      <c r="C21" s="62" t="s">
        <v>40</v>
      </c>
      <c r="D21" s="23" t="s">
        <v>25</v>
      </c>
      <c r="E21" s="28">
        <v>2</v>
      </c>
      <c r="F21" s="63">
        <v>10</v>
      </c>
      <c r="G21" s="63">
        <v>12</v>
      </c>
      <c r="H21" s="64">
        <f>_xlfn.CEILING.MATH(G21/F21/K21)</f>
        <v>1</v>
      </c>
      <c r="I21" s="56">
        <v>1</v>
      </c>
      <c r="J21" s="56">
        <v>1</v>
      </c>
      <c r="K21" s="57">
        <f>SUM(E21:E25)*I21*J21</f>
        <v>2</v>
      </c>
      <c r="L21" s="31">
        <v>44566</v>
      </c>
      <c r="M21" s="25"/>
      <c r="N21" s="19">
        <f>SUM(Q21:AU21)</f>
        <v>4</v>
      </c>
      <c r="O21" s="19">
        <f>G21-N21</f>
        <v>8</v>
      </c>
      <c r="P21" s="26" t="s">
        <v>26</v>
      </c>
      <c r="Q21" s="27"/>
      <c r="R21" s="27"/>
      <c r="S21" s="27"/>
      <c r="T21" s="27"/>
      <c r="U21" s="27"/>
      <c r="V21" s="27"/>
      <c r="W21" s="27"/>
      <c r="X21" s="27"/>
      <c r="Y21" s="11"/>
      <c r="Z21" s="11"/>
      <c r="AA21" s="11"/>
      <c r="AB21" s="11"/>
      <c r="AC21" s="11"/>
      <c r="AD21" s="39"/>
      <c r="AE21" s="33">
        <f>$K$6</f>
        <v>4</v>
      </c>
      <c r="AF21" s="11"/>
      <c r="AG21" s="11"/>
      <c r="AH21" s="11"/>
      <c r="AI21" s="11"/>
      <c r="AJ21" s="11"/>
      <c r="AK21" s="11"/>
      <c r="AL21" s="39"/>
      <c r="AM21" s="33"/>
      <c r="AN21" s="39"/>
      <c r="AO21" s="39"/>
      <c r="AP21" s="39"/>
      <c r="AQ21" s="39"/>
      <c r="AR21" s="39"/>
      <c r="AS21" s="39"/>
      <c r="AT21" s="11"/>
      <c r="AU21" s="11"/>
    </row>
    <row r="22" spans="1:47" ht="15">
      <c r="A22" s="59"/>
      <c r="B22" s="61"/>
      <c r="C22" s="62"/>
      <c r="D22" s="23"/>
      <c r="E22" s="28"/>
      <c r="F22" s="63"/>
      <c r="G22" s="63"/>
      <c r="H22" s="64"/>
      <c r="I22" s="56"/>
      <c r="J22" s="56"/>
      <c r="K22" s="57"/>
      <c r="L22" s="24"/>
      <c r="M22" s="25"/>
      <c r="N22" s="19"/>
      <c r="O22" s="19"/>
      <c r="P22" s="26" t="s">
        <v>27</v>
      </c>
      <c r="Q22" s="27"/>
      <c r="R22" s="27"/>
      <c r="S22" s="27"/>
      <c r="T22" s="27"/>
      <c r="U22" s="27"/>
      <c r="V22" s="27"/>
      <c r="W22" s="27"/>
      <c r="X22" s="27"/>
      <c r="Y22" s="11"/>
      <c r="Z22" s="11"/>
      <c r="AA22" s="11"/>
      <c r="AB22" s="11"/>
      <c r="AC22" s="11"/>
      <c r="AD22" s="39"/>
      <c r="AE22" s="11"/>
      <c r="AF22" s="11"/>
      <c r="AG22" s="11"/>
      <c r="AH22" s="11"/>
      <c r="AI22" s="11"/>
      <c r="AJ22" s="11"/>
      <c r="AK22" s="11"/>
      <c r="AL22" s="39"/>
      <c r="AM22" s="33"/>
      <c r="AN22" s="39"/>
      <c r="AO22" s="39"/>
      <c r="AP22" s="39"/>
      <c r="AQ22" s="39"/>
      <c r="AR22" s="39"/>
      <c r="AS22" s="39"/>
      <c r="AT22" s="11"/>
      <c r="AU22" s="11"/>
    </row>
    <row r="23" spans="1:47" ht="15">
      <c r="A23" s="59"/>
      <c r="B23" s="61"/>
      <c r="C23" s="62"/>
      <c r="D23" s="23"/>
      <c r="E23" s="23"/>
      <c r="F23" s="63"/>
      <c r="G23" s="63"/>
      <c r="H23" s="64"/>
      <c r="I23" s="56"/>
      <c r="J23" s="56"/>
      <c r="K23" s="57"/>
      <c r="L23" s="24"/>
      <c r="M23" s="25"/>
      <c r="N23" s="19">
        <f>SUM(Q23:AU23)</f>
        <v>0</v>
      </c>
      <c r="O23" s="19">
        <f>G21-N23</f>
        <v>12</v>
      </c>
      <c r="P23" s="32" t="s">
        <v>28</v>
      </c>
      <c r="Q23" s="27"/>
      <c r="R23" s="27"/>
      <c r="S23" s="27"/>
      <c r="T23" s="27"/>
      <c r="U23" s="27"/>
      <c r="V23" s="27"/>
      <c r="W23" s="27"/>
      <c r="X23" s="27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39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ht="15">
      <c r="A24" s="59"/>
      <c r="B24" s="61"/>
      <c r="C24" s="62"/>
      <c r="D24" s="23"/>
      <c r="E24" s="23"/>
      <c r="F24" s="63"/>
      <c r="G24" s="63"/>
      <c r="H24" s="64"/>
      <c r="I24" s="56"/>
      <c r="J24" s="56"/>
      <c r="K24" s="57"/>
      <c r="L24" s="24"/>
      <c r="M24" s="25"/>
      <c r="N24" s="19"/>
      <c r="O24" s="19"/>
      <c r="P24" s="32" t="s">
        <v>27</v>
      </c>
      <c r="Q24" s="38"/>
      <c r="R24" s="38"/>
      <c r="S24" s="38"/>
      <c r="T24" s="38"/>
      <c r="U24" s="38"/>
      <c r="V24" s="38"/>
      <c r="W24" s="38"/>
      <c r="X24" s="38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47" ht="15">
      <c r="A25" s="60"/>
      <c r="B25" s="61"/>
      <c r="C25" s="62"/>
      <c r="D25" s="23"/>
      <c r="E25" s="28"/>
      <c r="F25" s="63"/>
      <c r="G25" s="63"/>
      <c r="H25" s="64"/>
      <c r="I25" s="56"/>
      <c r="J25" s="56"/>
      <c r="K25" s="57"/>
      <c r="L25" s="24"/>
      <c r="M25" s="25"/>
      <c r="N25" s="19"/>
      <c r="O25" s="19"/>
      <c r="P25" s="30" t="s">
        <v>29</v>
      </c>
      <c r="Q25" s="27"/>
      <c r="R25" s="27"/>
      <c r="S25" s="27"/>
      <c r="T25" s="27"/>
      <c r="U25" s="27"/>
      <c r="V25" s="27"/>
      <c r="W25" s="27"/>
      <c r="X25" s="27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54" customFormat="1" ht="15">
      <c r="A26" s="45"/>
      <c r="B26" s="46"/>
      <c r="C26" s="47"/>
      <c r="D26" s="48"/>
      <c r="E26" s="48"/>
      <c r="F26" s="49"/>
      <c r="G26" s="49"/>
      <c r="H26" s="49"/>
      <c r="I26" s="50"/>
      <c r="J26" s="50"/>
      <c r="K26" s="50"/>
      <c r="L26" s="43"/>
      <c r="M26" s="44"/>
      <c r="N26" s="51"/>
      <c r="O26" s="51"/>
      <c r="P26" s="51"/>
      <c r="Q26" s="52"/>
      <c r="R26" s="52"/>
      <c r="S26" s="52"/>
      <c r="T26" s="52"/>
      <c r="U26" s="52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</row>
    <row r="27" spans="1:47" s="54" customFormat="1" ht="15">
      <c r="A27" s="45"/>
      <c r="B27" s="46"/>
      <c r="C27" s="47"/>
      <c r="D27" s="48"/>
      <c r="E27" s="48"/>
      <c r="F27" s="49"/>
      <c r="G27" s="49"/>
      <c r="H27" s="49"/>
      <c r="I27" s="50"/>
      <c r="J27" s="50"/>
      <c r="K27" s="50"/>
      <c r="L27" s="43"/>
      <c r="M27" s="44"/>
      <c r="N27" s="51"/>
      <c r="O27" s="51"/>
      <c r="P27" s="51"/>
      <c r="Q27" s="52"/>
      <c r="R27" s="52"/>
      <c r="S27" s="52"/>
      <c r="T27" s="52"/>
      <c r="U27" s="52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1:2" ht="15">
      <c r="A28" s="34"/>
      <c r="B28" t="s">
        <v>37</v>
      </c>
    </row>
    <row r="29" ht="15">
      <c r="H29" s="40"/>
    </row>
  </sheetData>
  <sheetProtection/>
  <mergeCells count="57">
    <mergeCell ref="G1:G3"/>
    <mergeCell ref="F1:F3"/>
    <mergeCell ref="D1:E1"/>
    <mergeCell ref="B2:B3"/>
    <mergeCell ref="C2:C3"/>
    <mergeCell ref="A2:A3"/>
    <mergeCell ref="D2:D3"/>
    <mergeCell ref="E2:E3"/>
    <mergeCell ref="I6:I10"/>
    <mergeCell ref="J6:J10"/>
    <mergeCell ref="K6:K10"/>
    <mergeCell ref="M2:M3"/>
    <mergeCell ref="J2:J3"/>
    <mergeCell ref="I2:I3"/>
    <mergeCell ref="A6:A10"/>
    <mergeCell ref="B6:B10"/>
    <mergeCell ref="C6:C10"/>
    <mergeCell ref="F6:F10"/>
    <mergeCell ref="G6:G10"/>
    <mergeCell ref="H6:H10"/>
    <mergeCell ref="P2:P3"/>
    <mergeCell ref="N2:N3"/>
    <mergeCell ref="O2:O3"/>
    <mergeCell ref="L2:L3"/>
    <mergeCell ref="K2:K3"/>
    <mergeCell ref="M1:P1"/>
    <mergeCell ref="H1:L1"/>
    <mergeCell ref="H2:H3"/>
    <mergeCell ref="Q1:AU1"/>
    <mergeCell ref="A1:C1"/>
    <mergeCell ref="A11:A15"/>
    <mergeCell ref="B11:B15"/>
    <mergeCell ref="C11:C15"/>
    <mergeCell ref="F11:F15"/>
    <mergeCell ref="G11:G15"/>
    <mergeCell ref="H11:H15"/>
    <mergeCell ref="I11:I15"/>
    <mergeCell ref="J11:J15"/>
    <mergeCell ref="K11:K15"/>
    <mergeCell ref="A16:A20"/>
    <mergeCell ref="B16:B20"/>
    <mergeCell ref="C16:C20"/>
    <mergeCell ref="F16:F20"/>
    <mergeCell ref="G16:G20"/>
    <mergeCell ref="H16:H20"/>
    <mergeCell ref="I16:I20"/>
    <mergeCell ref="J16:J20"/>
    <mergeCell ref="K16:K20"/>
    <mergeCell ref="I21:I25"/>
    <mergeCell ref="J21:J25"/>
    <mergeCell ref="K21:K25"/>
    <mergeCell ref="A21:A25"/>
    <mergeCell ref="B21:B25"/>
    <mergeCell ref="C21:C25"/>
    <mergeCell ref="F21:F25"/>
    <mergeCell ref="G21:G25"/>
    <mergeCell ref="H21:H25"/>
  </mergeCells>
  <conditionalFormatting sqref="Q6:R7 AT6:AU7 Y6:AM7 Q8:AU27 Q3:AU5">
    <cfRule type="expression" priority="2" dxfId="13">
      <formula>WEEKDAY(Q$2,2)&gt;6</formula>
    </cfRule>
  </conditionalFormatting>
  <conditionalFormatting sqref="S6:X7">
    <cfRule type="expression" priority="4" dxfId="13">
      <formula>WEEKDAY(AN$2,2)&gt;6</formula>
    </cfRule>
  </conditionalFormatting>
  <conditionalFormatting sqref="Q5:AU5">
    <cfRule type="expression" priority="1" dxfId="0" stopIfTrue="1">
      <formula>SUM(Q$6:Q$25)&gt;0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Firsov Alexey</cp:lastModifiedBy>
  <dcterms:created xsi:type="dcterms:W3CDTF">2022-03-28T13:38:54Z</dcterms:created>
  <dcterms:modified xsi:type="dcterms:W3CDTF">2022-04-01T04:05:16Z</dcterms:modified>
  <cp:category/>
  <cp:version/>
  <cp:contentType/>
  <cp:contentStatus/>
</cp:coreProperties>
</file>