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120" windowWidth="21840" windowHeight="13500" tabRatio="944" firstSheet="10" activeTab="12"/>
  </bookViews>
  <sheets>
    <sheet name="НУ1" sheetId="4" r:id="rId1"/>
    <sheet name="НУ18" sheetId="5" r:id="rId2"/>
    <sheet name="ПРОВЕРКА-НУ18" sheetId="20" r:id="rId3"/>
    <sheet name="ПОЯСНЕНИЯ-1" sheetId="21" r:id="rId4"/>
    <sheet name="ПОЯСНЕНИЯ-2" sheetId="22" r:id="rId5"/>
    <sheet name="ПОЯСНЕНИЯ-ХВ" sheetId="23" r:id="rId6"/>
    <sheet name="ПОЯСНЕНИЯ-НА" sheetId="27" r:id="rId7"/>
    <sheet name="ДВИЖЕНИЕ ОС И НМА" sheetId="18" r:id="rId8"/>
    <sheet name="ПРОВЕРКА-ДВИЖЕНИЕ ОС И НМА" sheetId="25" r:id="rId9"/>
    <sheet name="ДВИЖЕНИЕ РЕЗЕРВОВ" sheetId="19" r:id="rId10"/>
    <sheet name="ПРОВЕРКА-ДВИЖЕНИЕ РЕЗЕРВОВ" sheetId="26" r:id="rId11"/>
    <sheet name="79-ПОЛУЧЕНИЕ (ОС)" sheetId="17" r:id="rId12"/>
    <sheet name="79-ПЕРЕДАЧА (ОС)" sheetId="15" r:id="rId13"/>
    <sheet name="79-ПОЛУЧЕНИЕ (КРОМЕ ОС)" sheetId="9" r:id="rId14"/>
    <sheet name="79-ПЕРЕДАЧА (КРОМЕ ОС)" sheetId="6" r:id="rId15"/>
    <sheet name="(БУ)-ФОРМА №13" sheetId="10" r:id="rId16"/>
    <sheet name="(БУ)-ФОРМА №14" sheetId="13" r:id="rId17"/>
    <sheet name="(БУ)-ФОРМА №16" sheetId="12" r:id="rId18"/>
    <sheet name="(БУ)-ФОРМА №17" sheetId="11" r:id="rId19"/>
    <sheet name="(БУ)-ФОРМА №23" sheetId="28" r:id="rId20"/>
    <sheet name="ДЛЯ ЦА" sheetId="16" r:id="rId21"/>
  </sheets>
  <definedNames>
    <definedName name="_xlnm._FilterDatabase" localSheetId="12" hidden="1">'79-ПЕРЕДАЧА (ОС)'!$A$9:$M$553</definedName>
    <definedName name="_xlnm._FilterDatabase" localSheetId="11" hidden="1">'79-ПОЛУЧЕНИЕ (ОС)'!$A$9:$R$153</definedName>
    <definedName name="_xlnm._FilterDatabase" localSheetId="5" hidden="1">'ПОЯСНЕНИЯ-ХВ'!$A$3:$R$61</definedName>
    <definedName name="_xlnm.Print_Titles" localSheetId="15">'(БУ)-ФОРМА №13'!$7:$9</definedName>
    <definedName name="_xlnm.Print_Titles" localSheetId="14">'79-ПЕРЕДАЧА (КРОМЕ ОС)'!$7:$9</definedName>
    <definedName name="_xlnm.Print_Titles" localSheetId="12">'79-ПЕРЕДАЧА (ОС)'!$7:$9</definedName>
    <definedName name="_xlnm.Print_Titles" localSheetId="13">'79-ПОЛУЧЕНИЕ (КРОМЕ ОС)'!$7:$9</definedName>
    <definedName name="_xlnm.Print_Titles" localSheetId="11">'79-ПОЛУЧЕНИЕ (ОС)'!$7:$9</definedName>
    <definedName name="_xlnm.Print_Titles" localSheetId="0">НУ1!$13:$15</definedName>
    <definedName name="_xlnm.Print_Titles" localSheetId="1">НУ18!$28:$30</definedName>
    <definedName name="_xlnm.Print_Titles" localSheetId="2">'ПРОВЕРКА-НУ18'!$18:$20</definedName>
    <definedName name="Здания" localSheetId="11">#REF!</definedName>
    <definedName name="Здания" localSheetId="4">#REF!</definedName>
    <definedName name="Здания" localSheetId="5">#REF!</definedName>
    <definedName name="Здания" localSheetId="8">#REF!</definedName>
    <definedName name="Здания" localSheetId="10">#REF!</definedName>
    <definedName name="Здания">#REF!</definedName>
    <definedName name="_xlnm.Print_Area" localSheetId="0">НУ1!$A$1:$K$85</definedName>
    <definedName name="_xlnm.Print_Area" localSheetId="1">НУ18!$A$1:$J$41</definedName>
    <definedName name="_xlnm.Print_Area" localSheetId="2">'ПРОВЕРКА-НУ18'!$A$1:$D$26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3" i="15" l="1"/>
  <c r="M532" i="15"/>
  <c r="L541" i="15"/>
  <c r="L533" i="15"/>
  <c r="L532" i="15"/>
  <c r="K533" i="15"/>
  <c r="K532" i="15"/>
  <c r="L531" i="15"/>
  <c r="L530" i="15"/>
  <c r="K531" i="15"/>
  <c r="M531" i="15" s="1"/>
  <c r="K530" i="15"/>
  <c r="M530" i="15" s="1"/>
  <c r="L522" i="15"/>
  <c r="L523" i="15"/>
  <c r="K522" i="15"/>
  <c r="M522" i="15" s="1"/>
  <c r="K523" i="15"/>
  <c r="L540" i="15"/>
  <c r="L539" i="15"/>
  <c r="L538" i="15"/>
  <c r="K539" i="15"/>
  <c r="K538" i="15"/>
  <c r="L504" i="15"/>
  <c r="M523" i="15" l="1"/>
  <c r="M538" i="15"/>
  <c r="M539" i="15"/>
  <c r="M15" i="15" l="1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2" i="15"/>
  <c r="M203" i="15"/>
  <c r="M206" i="15"/>
  <c r="M207" i="15"/>
  <c r="M210" i="15"/>
  <c r="M211" i="15"/>
  <c r="M214" i="15"/>
  <c r="M215" i="15"/>
  <c r="M218" i="15"/>
  <c r="M219" i="15"/>
  <c r="M222" i="15"/>
  <c r="M223" i="15"/>
  <c r="M226" i="15"/>
  <c r="M227" i="15"/>
  <c r="M230" i="15"/>
  <c r="M231" i="15"/>
  <c r="M234" i="15"/>
  <c r="M235" i="15"/>
  <c r="M238" i="15"/>
  <c r="M239" i="15"/>
  <c r="M242" i="15"/>
  <c r="M243" i="15"/>
  <c r="M246" i="15"/>
  <c r="M247" i="15"/>
  <c r="M250" i="15"/>
  <c r="M251" i="15"/>
  <c r="M254" i="15"/>
  <c r="M255" i="15"/>
  <c r="M258" i="15"/>
  <c r="M259" i="15"/>
  <c r="M262" i="15"/>
  <c r="M263" i="15"/>
  <c r="M266" i="15"/>
  <c r="M267" i="15"/>
  <c r="M270" i="15"/>
  <c r="M271" i="15"/>
  <c r="M274" i="15"/>
  <c r="M275" i="15"/>
  <c r="M278" i="15"/>
  <c r="M279" i="15"/>
  <c r="M282" i="15"/>
  <c r="M283" i="15"/>
  <c r="M286" i="15"/>
  <c r="M287" i="15"/>
  <c r="M290" i="15"/>
  <c r="M291" i="15"/>
  <c r="M294" i="15"/>
  <c r="M295" i="15"/>
  <c r="M298" i="15"/>
  <c r="M299" i="15"/>
  <c r="M302" i="15"/>
  <c r="M303" i="15"/>
  <c r="M306" i="15"/>
  <c r="M307" i="15"/>
  <c r="M310" i="15"/>
  <c r="M311" i="15"/>
  <c r="M314" i="15"/>
  <c r="M315" i="15"/>
  <c r="M318" i="15"/>
  <c r="M319" i="15"/>
  <c r="M322" i="15"/>
  <c r="M323" i="15"/>
  <c r="M326" i="15"/>
  <c r="M327" i="15"/>
  <c r="M330" i="15"/>
  <c r="M331" i="15"/>
  <c r="M334" i="15"/>
  <c r="M335" i="15"/>
  <c r="M338" i="15"/>
  <c r="M339" i="15"/>
  <c r="M342" i="15"/>
  <c r="M343" i="15"/>
  <c r="M346" i="15"/>
  <c r="M347" i="15"/>
  <c r="M350" i="15"/>
  <c r="M351" i="15"/>
  <c r="M354" i="15"/>
  <c r="M355" i="15"/>
  <c r="M358" i="15"/>
  <c r="M359" i="15"/>
  <c r="M362" i="15"/>
  <c r="M363" i="15"/>
  <c r="M366" i="15"/>
  <c r="M367" i="15"/>
  <c r="M370" i="15"/>
  <c r="M371" i="15"/>
  <c r="M374" i="15"/>
  <c r="M375" i="15"/>
  <c r="M378" i="15"/>
  <c r="M379" i="15"/>
  <c r="M382" i="15"/>
  <c r="M383" i="15"/>
  <c r="M386" i="15"/>
  <c r="M387" i="15"/>
  <c r="M390" i="15"/>
  <c r="M391" i="15"/>
  <c r="M394" i="15"/>
  <c r="M395" i="15"/>
  <c r="M398" i="15"/>
  <c r="M399" i="15"/>
  <c r="M402" i="15"/>
  <c r="M403" i="15"/>
  <c r="M406" i="15"/>
  <c r="M407" i="15"/>
  <c r="M410" i="15"/>
  <c r="M411" i="15"/>
  <c r="M414" i="15"/>
  <c r="M415" i="15"/>
  <c r="M418" i="15"/>
  <c r="M419" i="15"/>
  <c r="M422" i="15"/>
  <c r="M423" i="15"/>
  <c r="M426" i="15"/>
  <c r="M427" i="15"/>
  <c r="M430" i="15"/>
  <c r="M431" i="15"/>
  <c r="M434" i="15"/>
  <c r="M435" i="15"/>
  <c r="M438" i="15"/>
  <c r="M439" i="15"/>
  <c r="M442" i="15"/>
  <c r="M443" i="15"/>
  <c r="M446" i="15"/>
  <c r="M447" i="15"/>
  <c r="M450" i="15"/>
  <c r="M451" i="15"/>
  <c r="M454" i="15"/>
  <c r="M455" i="15"/>
  <c r="M458" i="15"/>
  <c r="M459" i="15"/>
  <c r="M462" i="15"/>
  <c r="M463" i="15"/>
  <c r="M466" i="15"/>
  <c r="M467" i="15"/>
  <c r="M470" i="15"/>
  <c r="M471" i="15"/>
  <c r="M474" i="15"/>
  <c r="M475" i="15"/>
  <c r="M478" i="15"/>
  <c r="M479" i="15"/>
  <c r="M482" i="15"/>
  <c r="M483" i="15"/>
  <c r="M486" i="15"/>
  <c r="M487" i="15"/>
  <c r="M490" i="15"/>
  <c r="M491" i="15"/>
  <c r="M494" i="15"/>
  <c r="M495" i="15"/>
  <c r="M498" i="15"/>
  <c r="M499" i="15"/>
  <c r="M502" i="15"/>
  <c r="M503" i="15"/>
  <c r="M506" i="15"/>
  <c r="M507" i="15"/>
  <c r="M510" i="15"/>
  <c r="M511" i="15"/>
  <c r="M514" i="15"/>
  <c r="M515" i="15"/>
  <c r="M11" i="15"/>
  <c r="M12" i="15"/>
  <c r="M13" i="15"/>
  <c r="M14" i="15"/>
  <c r="L517" i="15" l="1"/>
  <c r="K517" i="15"/>
  <c r="L516" i="15"/>
  <c r="K516" i="15"/>
  <c r="L513" i="15"/>
  <c r="K513" i="15"/>
  <c r="L512" i="15"/>
  <c r="K512" i="15"/>
  <c r="L509" i="15"/>
  <c r="K509" i="15"/>
  <c r="L508" i="15"/>
  <c r="K508" i="15"/>
  <c r="L505" i="15"/>
  <c r="K505" i="15"/>
  <c r="K504" i="15"/>
  <c r="L501" i="15"/>
  <c r="K501" i="15"/>
  <c r="L500" i="15"/>
  <c r="K500" i="15"/>
  <c r="L497" i="15"/>
  <c r="K497" i="15"/>
  <c r="L496" i="15"/>
  <c r="K496" i="15"/>
  <c r="L493" i="15"/>
  <c r="K493" i="15"/>
  <c r="L492" i="15"/>
  <c r="K492" i="15"/>
  <c r="L489" i="15"/>
  <c r="K489" i="15"/>
  <c r="L488" i="15"/>
  <c r="K488" i="15"/>
  <c r="L485" i="15"/>
  <c r="K485" i="15"/>
  <c r="L484" i="15"/>
  <c r="K484" i="15"/>
  <c r="L481" i="15"/>
  <c r="K481" i="15"/>
  <c r="L480" i="15"/>
  <c r="K480" i="15"/>
  <c r="M480" i="15" l="1"/>
  <c r="M481" i="15"/>
  <c r="M484" i="15"/>
  <c r="M485" i="15"/>
  <c r="M488" i="15"/>
  <c r="M489" i="15"/>
  <c r="M492" i="15"/>
  <c r="M493" i="15"/>
  <c r="M496" i="15"/>
  <c r="M497" i="15"/>
  <c r="M500" i="15"/>
  <c r="M501" i="15"/>
  <c r="M504" i="15"/>
  <c r="M505" i="15"/>
  <c r="M508" i="15"/>
  <c r="M509" i="15"/>
  <c r="M512" i="15"/>
  <c r="M513" i="15"/>
  <c r="M516" i="15"/>
  <c r="M517" i="15"/>
  <c r="L123" i="17"/>
  <c r="L122" i="17"/>
  <c r="L125" i="17" s="1"/>
  <c r="K123" i="17"/>
  <c r="K122" i="17"/>
  <c r="K125" i="17" s="1"/>
  <c r="L477" i="15" l="1"/>
  <c r="K477" i="15"/>
  <c r="L476" i="15"/>
  <c r="K476" i="15"/>
  <c r="L473" i="15"/>
  <c r="K473" i="15"/>
  <c r="L472" i="15"/>
  <c r="K472" i="15"/>
  <c r="L469" i="15"/>
  <c r="K469" i="15"/>
  <c r="L468" i="15"/>
  <c r="K468" i="15"/>
  <c r="L465" i="15"/>
  <c r="K465" i="15"/>
  <c r="L464" i="15"/>
  <c r="K464" i="15"/>
  <c r="L461" i="15"/>
  <c r="K461" i="15"/>
  <c r="L460" i="15"/>
  <c r="K460" i="15"/>
  <c r="L457" i="15"/>
  <c r="K457" i="15"/>
  <c r="L456" i="15"/>
  <c r="K456" i="15"/>
  <c r="L449" i="15"/>
  <c r="L453" i="15"/>
  <c r="K453" i="15"/>
  <c r="L452" i="15"/>
  <c r="K452" i="15"/>
  <c r="K449" i="15"/>
  <c r="L448" i="15"/>
  <c r="K448" i="15"/>
  <c r="L445" i="15"/>
  <c r="K445" i="15"/>
  <c r="L444" i="15"/>
  <c r="K444" i="15"/>
  <c r="L441" i="15"/>
  <c r="K441" i="15"/>
  <c r="L440" i="15"/>
  <c r="K440" i="15"/>
  <c r="L437" i="15"/>
  <c r="K437" i="15"/>
  <c r="L436" i="15"/>
  <c r="K436" i="15"/>
  <c r="L433" i="15"/>
  <c r="K433" i="15"/>
  <c r="L432" i="15"/>
  <c r="K432" i="15"/>
  <c r="L429" i="15"/>
  <c r="K429" i="15"/>
  <c r="L428" i="15"/>
  <c r="K428" i="15"/>
  <c r="L425" i="15"/>
  <c r="K425" i="15"/>
  <c r="L424" i="15"/>
  <c r="K424" i="15"/>
  <c r="L421" i="15"/>
  <c r="K421" i="15"/>
  <c r="L420" i="15"/>
  <c r="K420" i="15"/>
  <c r="L417" i="15"/>
  <c r="K417" i="15"/>
  <c r="L416" i="15"/>
  <c r="K416" i="15"/>
  <c r="L413" i="15"/>
  <c r="K413" i="15"/>
  <c r="L412" i="15"/>
  <c r="K412" i="15"/>
  <c r="L409" i="15"/>
  <c r="K409" i="15"/>
  <c r="L408" i="15"/>
  <c r="K408" i="15"/>
  <c r="L405" i="15"/>
  <c r="K405" i="15"/>
  <c r="L404" i="15"/>
  <c r="K404" i="15"/>
  <c r="L401" i="15"/>
  <c r="K401" i="15"/>
  <c r="L400" i="15"/>
  <c r="K400" i="15"/>
  <c r="L397" i="15"/>
  <c r="K397" i="15"/>
  <c r="L396" i="15"/>
  <c r="K396" i="15"/>
  <c r="L393" i="15"/>
  <c r="K393" i="15"/>
  <c r="L392" i="15"/>
  <c r="K392" i="15"/>
  <c r="L389" i="15"/>
  <c r="K389" i="15"/>
  <c r="L388" i="15"/>
  <c r="K388" i="15"/>
  <c r="L385" i="15"/>
  <c r="K385" i="15"/>
  <c r="L384" i="15"/>
  <c r="K384" i="15"/>
  <c r="L381" i="15"/>
  <c r="K381" i="15"/>
  <c r="L380" i="15"/>
  <c r="K380" i="15"/>
  <c r="L377" i="15"/>
  <c r="K377" i="15"/>
  <c r="L376" i="15"/>
  <c r="K376" i="15"/>
  <c r="L373" i="15"/>
  <c r="K373" i="15"/>
  <c r="L372" i="15"/>
  <c r="K372" i="15"/>
  <c r="L365" i="15"/>
  <c r="L369" i="15"/>
  <c r="K369" i="15"/>
  <c r="L368" i="15"/>
  <c r="K368" i="15"/>
  <c r="K365" i="15"/>
  <c r="K364" i="15"/>
  <c r="M364" i="15" s="1"/>
  <c r="K360" i="15"/>
  <c r="L360" i="15"/>
  <c r="K361" i="15"/>
  <c r="L361" i="15"/>
  <c r="K525" i="15" l="1"/>
  <c r="K524" i="15"/>
  <c r="L525" i="15"/>
  <c r="M525" i="15" s="1"/>
  <c r="L524" i="15"/>
  <c r="M524" i="15" s="1"/>
  <c r="M361" i="15"/>
  <c r="M360" i="15"/>
  <c r="M365" i="15"/>
  <c r="M372" i="15"/>
  <c r="M373" i="15"/>
  <c r="M376" i="15"/>
  <c r="M377" i="15"/>
  <c r="M380" i="15"/>
  <c r="M381" i="15"/>
  <c r="M384" i="15"/>
  <c r="M385" i="15"/>
  <c r="M388" i="15"/>
  <c r="M389" i="15"/>
  <c r="M392" i="15"/>
  <c r="M393" i="15"/>
  <c r="M396" i="15"/>
  <c r="M397" i="15"/>
  <c r="M400" i="15"/>
  <c r="M401" i="15"/>
  <c r="M404" i="15"/>
  <c r="M405" i="15"/>
  <c r="M408" i="15"/>
  <c r="M409" i="15"/>
  <c r="M412" i="15"/>
  <c r="M413" i="15"/>
  <c r="M416" i="15"/>
  <c r="M417" i="15"/>
  <c r="M420" i="15"/>
  <c r="M421" i="15"/>
  <c r="M424" i="15"/>
  <c r="M425" i="15"/>
  <c r="M428" i="15"/>
  <c r="M429" i="15"/>
  <c r="M432" i="15"/>
  <c r="M433" i="15"/>
  <c r="M436" i="15"/>
  <c r="M437" i="15"/>
  <c r="M440" i="15"/>
  <c r="M441" i="15"/>
  <c r="M444" i="15"/>
  <c r="M445" i="15"/>
  <c r="M448" i="15"/>
  <c r="M449" i="15"/>
  <c r="M456" i="15"/>
  <c r="M457" i="15"/>
  <c r="M460" i="15"/>
  <c r="M461" i="15"/>
  <c r="M464" i="15"/>
  <c r="M465" i="15"/>
  <c r="M468" i="15"/>
  <c r="M469" i="15"/>
  <c r="M472" i="15"/>
  <c r="M473" i="15"/>
  <c r="M476" i="15"/>
  <c r="M477" i="15"/>
  <c r="M368" i="15"/>
  <c r="M369" i="15"/>
  <c r="M452" i="15"/>
  <c r="M453" i="15"/>
  <c r="L357" i="15"/>
  <c r="K357" i="15"/>
  <c r="K356" i="15"/>
  <c r="M356" i="15" s="1"/>
  <c r="L353" i="15"/>
  <c r="K353" i="15"/>
  <c r="L352" i="15"/>
  <c r="K352" i="15"/>
  <c r="L349" i="15"/>
  <c r="K349" i="15"/>
  <c r="M348" i="15"/>
  <c r="L345" i="15"/>
  <c r="K345" i="15"/>
  <c r="L344" i="15"/>
  <c r="K344" i="15"/>
  <c r="L341" i="15"/>
  <c r="K341" i="15"/>
  <c r="K340" i="15"/>
  <c r="M340" i="15" s="1"/>
  <c r="L337" i="15"/>
  <c r="K337" i="15"/>
  <c r="L336" i="15"/>
  <c r="K336" i="15"/>
  <c r="L333" i="15"/>
  <c r="K333" i="15"/>
  <c r="K332" i="15"/>
  <c r="M332" i="15" s="1"/>
  <c r="L329" i="15"/>
  <c r="K329" i="15"/>
  <c r="L328" i="15"/>
  <c r="K328" i="15"/>
  <c r="L325" i="15"/>
  <c r="K325" i="15"/>
  <c r="K324" i="15"/>
  <c r="M324" i="15" s="1"/>
  <c r="L321" i="15"/>
  <c r="K321" i="15"/>
  <c r="L320" i="15"/>
  <c r="K320" i="15"/>
  <c r="L317" i="15"/>
  <c r="K317" i="15"/>
  <c r="K316" i="15"/>
  <c r="M316" i="15" s="1"/>
  <c r="L313" i="15"/>
  <c r="K313" i="15"/>
  <c r="L312" i="15"/>
  <c r="K312" i="15"/>
  <c r="L309" i="15"/>
  <c r="K309" i="15"/>
  <c r="K308" i="15"/>
  <c r="M308" i="15" s="1"/>
  <c r="L305" i="15"/>
  <c r="K305" i="15"/>
  <c r="L304" i="15"/>
  <c r="K304" i="15"/>
  <c r="L301" i="15"/>
  <c r="K301" i="15"/>
  <c r="K300" i="15"/>
  <c r="M300" i="15" s="1"/>
  <c r="L297" i="15"/>
  <c r="K297" i="15"/>
  <c r="L296" i="15"/>
  <c r="K296" i="15"/>
  <c r="L293" i="15"/>
  <c r="K293" i="15"/>
  <c r="K292" i="15"/>
  <c r="M292" i="15" s="1"/>
  <c r="L289" i="15"/>
  <c r="K289" i="15"/>
  <c r="L288" i="15"/>
  <c r="K288" i="15"/>
  <c r="M293" i="15" l="1"/>
  <c r="M296" i="15"/>
  <c r="M297" i="15"/>
  <c r="M309" i="15"/>
  <c r="M312" i="15"/>
  <c r="M313" i="15"/>
  <c r="M325" i="15"/>
  <c r="M328" i="15"/>
  <c r="M329" i="15"/>
  <c r="M341" i="15"/>
  <c r="M344" i="15"/>
  <c r="M345" i="15"/>
  <c r="M357" i="15"/>
  <c r="M288" i="15"/>
  <c r="M289" i="15"/>
  <c r="M301" i="15"/>
  <c r="M304" i="15"/>
  <c r="M305" i="15"/>
  <c r="M317" i="15"/>
  <c r="M320" i="15"/>
  <c r="M321" i="15"/>
  <c r="M333" i="15"/>
  <c r="M336" i="15"/>
  <c r="M337" i="15"/>
  <c r="M349" i="15"/>
  <c r="M352" i="15"/>
  <c r="M353" i="15"/>
  <c r="L285" i="15"/>
  <c r="K285" i="15"/>
  <c r="K284" i="15"/>
  <c r="M284" i="15" s="1"/>
  <c r="L281" i="15"/>
  <c r="K281" i="15"/>
  <c r="L280" i="15"/>
  <c r="K280" i="15"/>
  <c r="M280" i="15" l="1"/>
  <c r="M281" i="15"/>
  <c r="M285" i="15"/>
  <c r="L277" i="15"/>
  <c r="K277" i="15"/>
  <c r="K276" i="15"/>
  <c r="M276" i="15" s="1"/>
  <c r="L273" i="15"/>
  <c r="K273" i="15"/>
  <c r="L272" i="15"/>
  <c r="K272" i="15"/>
  <c r="L269" i="15"/>
  <c r="K269" i="15"/>
  <c r="K268" i="15"/>
  <c r="M268" i="15" s="1"/>
  <c r="L265" i="15"/>
  <c r="K265" i="15"/>
  <c r="L264" i="15"/>
  <c r="K264" i="15"/>
  <c r="L261" i="15"/>
  <c r="K261" i="15"/>
  <c r="K260" i="15"/>
  <c r="M260" i="15" s="1"/>
  <c r="L257" i="15"/>
  <c r="K257" i="15"/>
  <c r="L256" i="15"/>
  <c r="K256" i="15"/>
  <c r="L253" i="15"/>
  <c r="K253" i="15"/>
  <c r="K252" i="15"/>
  <c r="M252" i="15" s="1"/>
  <c r="L249" i="15"/>
  <c r="K249" i="15"/>
  <c r="L248" i="15"/>
  <c r="K248" i="15"/>
  <c r="L245" i="15"/>
  <c r="K245" i="15"/>
  <c r="K244" i="15"/>
  <c r="M244" i="15" s="1"/>
  <c r="L241" i="15"/>
  <c r="K241" i="15"/>
  <c r="L240" i="15"/>
  <c r="K240" i="15"/>
  <c r="L237" i="15"/>
  <c r="K237" i="15"/>
  <c r="K236" i="15"/>
  <c r="M236" i="15" s="1"/>
  <c r="L233" i="15"/>
  <c r="K233" i="15"/>
  <c r="L232" i="15"/>
  <c r="K232" i="15"/>
  <c r="L229" i="15"/>
  <c r="K229" i="15"/>
  <c r="K228" i="15"/>
  <c r="M228" i="15" s="1"/>
  <c r="L225" i="15"/>
  <c r="K225" i="15"/>
  <c r="L224" i="15"/>
  <c r="K224" i="15"/>
  <c r="L221" i="15"/>
  <c r="K221" i="15"/>
  <c r="K220" i="15"/>
  <c r="M220" i="15" s="1"/>
  <c r="L217" i="15"/>
  <c r="K217" i="15"/>
  <c r="L216" i="15"/>
  <c r="K216" i="15"/>
  <c r="L213" i="15"/>
  <c r="K213" i="15"/>
  <c r="K212" i="15"/>
  <c r="M212" i="15" s="1"/>
  <c r="L209" i="15"/>
  <c r="K209" i="15"/>
  <c r="L208" i="15"/>
  <c r="K208" i="15"/>
  <c r="K205" i="15"/>
  <c r="L205" i="15"/>
  <c r="K204" i="15"/>
  <c r="L201" i="15"/>
  <c r="K201" i="15"/>
  <c r="L200" i="15"/>
  <c r="K200" i="15"/>
  <c r="K540" i="15" l="1"/>
  <c r="M540" i="15" s="1"/>
  <c r="K541" i="15"/>
  <c r="M541" i="15" s="1"/>
  <c r="M204" i="15"/>
  <c r="K521" i="15"/>
  <c r="K519" i="15"/>
  <c r="L518" i="15"/>
  <c r="K520" i="15"/>
  <c r="L521" i="15"/>
  <c r="K518" i="15"/>
  <c r="L520" i="15"/>
  <c r="M221" i="15"/>
  <c r="M224" i="15"/>
  <c r="M237" i="15"/>
  <c r="M240" i="15"/>
  <c r="M253" i="15"/>
  <c r="M256" i="15"/>
  <c r="M269" i="15"/>
  <c r="M272" i="15"/>
  <c r="M273" i="15"/>
  <c r="M200" i="15"/>
  <c r="M201" i="15"/>
  <c r="M213" i="15"/>
  <c r="M216" i="15"/>
  <c r="M217" i="15"/>
  <c r="M229" i="15"/>
  <c r="M232" i="15"/>
  <c r="M233" i="15"/>
  <c r="M245" i="15"/>
  <c r="M248" i="15"/>
  <c r="M249" i="15"/>
  <c r="M261" i="15"/>
  <c r="M264" i="15"/>
  <c r="M265" i="15"/>
  <c r="M277" i="15"/>
  <c r="M208" i="15"/>
  <c r="M209" i="15"/>
  <c r="M225" i="15"/>
  <c r="M241" i="15"/>
  <c r="M257" i="15"/>
  <c r="M205" i="15"/>
  <c r="K117" i="17"/>
  <c r="L117" i="17"/>
  <c r="M116" i="17"/>
  <c r="M115" i="17"/>
  <c r="M114" i="17"/>
  <c r="L519" i="15" l="1"/>
  <c r="M519" i="15" s="1"/>
  <c r="M520" i="15"/>
  <c r="M521" i="15"/>
  <c r="M518" i="15"/>
  <c r="L118" i="17"/>
  <c r="K118" i="17"/>
  <c r="L119" i="17"/>
  <c r="M117" i="17"/>
  <c r="E35" i="10"/>
  <c r="D35" i="10"/>
  <c r="K119" i="17" l="1"/>
  <c r="M118" i="17"/>
  <c r="M10" i="15"/>
  <c r="M119" i="17" l="1"/>
  <c r="M121" i="17" s="1"/>
  <c r="K120" i="17"/>
  <c r="K121" i="17" s="1"/>
  <c r="D63" i="13"/>
  <c r="C63" i="13"/>
  <c r="C69" i="13" s="1"/>
  <c r="D69" i="13"/>
  <c r="D31" i="10" l="1"/>
  <c r="E31" i="10"/>
  <c r="M113" i="17"/>
  <c r="M112" i="17"/>
  <c r="M111" i="17"/>
  <c r="M110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L131" i="17"/>
  <c r="K131" i="17"/>
  <c r="L130" i="17"/>
  <c r="K130" i="17"/>
  <c r="M129" i="17"/>
  <c r="M128" i="17"/>
  <c r="M127" i="17"/>
  <c r="M126" i="17"/>
  <c r="M125" i="17"/>
  <c r="M124" i="17"/>
  <c r="M123" i="17"/>
  <c r="M122" i="17"/>
  <c r="L12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E40" i="10" l="1"/>
  <c r="E53" i="10"/>
  <c r="D53" i="10"/>
  <c r="D40" i="10"/>
  <c r="M131" i="17"/>
  <c r="M120" i="17"/>
  <c r="M130" i="17"/>
  <c r="L121" i="17" l="1"/>
  <c r="J2440" i="27"/>
  <c r="I2440" i="27"/>
  <c r="H2440" i="27"/>
  <c r="G2440" i="27"/>
  <c r="F2440" i="27"/>
  <c r="E2440" i="27"/>
  <c r="J2434" i="27"/>
  <c r="I2434" i="27"/>
  <c r="H2434" i="27"/>
  <c r="G2434" i="27"/>
  <c r="F2434" i="27"/>
  <c r="E2434" i="27"/>
  <c r="I2218" i="27"/>
  <c r="H2218" i="27"/>
  <c r="F2218" i="27"/>
  <c r="E2218" i="27"/>
  <c r="J2217" i="27"/>
  <c r="G2217" i="27"/>
  <c r="J2216" i="27"/>
  <c r="G2216" i="27"/>
  <c r="J2215" i="27"/>
  <c r="G2215" i="27"/>
  <c r="J2214" i="27"/>
  <c r="G2214" i="27"/>
  <c r="J2213" i="27"/>
  <c r="G2213" i="27"/>
  <c r="J2212" i="27"/>
  <c r="G2212" i="27"/>
  <c r="J2211" i="27"/>
  <c r="G2211" i="27"/>
  <c r="J2210" i="27"/>
  <c r="G2210" i="27"/>
  <c r="J2209" i="27"/>
  <c r="G2209" i="27"/>
  <c r="J2208" i="27"/>
  <c r="G2208" i="27"/>
  <c r="J2207" i="27"/>
  <c r="G2207" i="27"/>
  <c r="J2206" i="27"/>
  <c r="G2206" i="27"/>
  <c r="J2205" i="27"/>
  <c r="G2205" i="27"/>
  <c r="J2204" i="27"/>
  <c r="G2204" i="27"/>
  <c r="J2203" i="27"/>
  <c r="G2203" i="27"/>
  <c r="J2202" i="27"/>
  <c r="G2202" i="27"/>
  <c r="J2201" i="27"/>
  <c r="G2201" i="27"/>
  <c r="J2200" i="27"/>
  <c r="G2200" i="27"/>
  <c r="J2199" i="27"/>
  <c r="G2199" i="27"/>
  <c r="J2198" i="27"/>
  <c r="G2198" i="27"/>
  <c r="J2197" i="27"/>
  <c r="G2197" i="27"/>
  <c r="J2196" i="27"/>
  <c r="G2196" i="27"/>
  <c r="J2195" i="27"/>
  <c r="G2195" i="27"/>
  <c r="J2194" i="27"/>
  <c r="G2194" i="27"/>
  <c r="J2193" i="27"/>
  <c r="G2193" i="27"/>
  <c r="J2192" i="27"/>
  <c r="G2192" i="27"/>
  <c r="J2191" i="27"/>
  <c r="G2191" i="27"/>
  <c r="J2190" i="27"/>
  <c r="G2190" i="27"/>
  <c r="J2189" i="27"/>
  <c r="G2189" i="27"/>
  <c r="I2187" i="27"/>
  <c r="H2187" i="27"/>
  <c r="F2187" i="27"/>
  <c r="E2187" i="27"/>
  <c r="J2186" i="27"/>
  <c r="G2186" i="27"/>
  <c r="J2185" i="27"/>
  <c r="G2185" i="27"/>
  <c r="J2184" i="27"/>
  <c r="G2184" i="27"/>
  <c r="J2183" i="27"/>
  <c r="G2183" i="27"/>
  <c r="J2182" i="27"/>
  <c r="G2182" i="27"/>
  <c r="J2181" i="27"/>
  <c r="G2181" i="27"/>
  <c r="J2180" i="27"/>
  <c r="G2180" i="27"/>
  <c r="I2178" i="27"/>
  <c r="H2178" i="27"/>
  <c r="F2178" i="27"/>
  <c r="E2178" i="27"/>
  <c r="E2441" i="27" s="1"/>
  <c r="J2177" i="27"/>
  <c r="G2177" i="27"/>
  <c r="J2176" i="27"/>
  <c r="G2176" i="27"/>
  <c r="J2175" i="27"/>
  <c r="G2175" i="27"/>
  <c r="J2174" i="27"/>
  <c r="G2174" i="27"/>
  <c r="J2173" i="27"/>
  <c r="G2173" i="27"/>
  <c r="J2172" i="27"/>
  <c r="G2172" i="27"/>
  <c r="J2171" i="27"/>
  <c r="G2171" i="27"/>
  <c r="J2170" i="27"/>
  <c r="G2170" i="27"/>
  <c r="J2169" i="27"/>
  <c r="G2169" i="27"/>
  <c r="J2168" i="27"/>
  <c r="G2168" i="27"/>
  <c r="J2167" i="27"/>
  <c r="G2167" i="27"/>
  <c r="J2166" i="27"/>
  <c r="G2166" i="27"/>
  <c r="J2165" i="27"/>
  <c r="G2165" i="27"/>
  <c r="J2164" i="27"/>
  <c r="G2164" i="27"/>
  <c r="J2163" i="27"/>
  <c r="G2163" i="27"/>
  <c r="J2162" i="27"/>
  <c r="G2162" i="27"/>
  <c r="J2161" i="27"/>
  <c r="G2161" i="27"/>
  <c r="J2160" i="27"/>
  <c r="G2160" i="27"/>
  <c r="J2159" i="27"/>
  <c r="G2159" i="27"/>
  <c r="J2158" i="27"/>
  <c r="G2158" i="27"/>
  <c r="J2157" i="27"/>
  <c r="G2157" i="27"/>
  <c r="J2156" i="27"/>
  <c r="G2156" i="27"/>
  <c r="J2155" i="27"/>
  <c r="G2155" i="27"/>
  <c r="J2154" i="27"/>
  <c r="G2154" i="27"/>
  <c r="J2153" i="27"/>
  <c r="G2153" i="27"/>
  <c r="J2152" i="27"/>
  <c r="G2152" i="27"/>
  <c r="J2151" i="27"/>
  <c r="G2151" i="27"/>
  <c r="J2150" i="27"/>
  <c r="G2150" i="27"/>
  <c r="J2149" i="27"/>
  <c r="G2149" i="27"/>
  <c r="J2148" i="27"/>
  <c r="G2148" i="27"/>
  <c r="J2147" i="27"/>
  <c r="G2147" i="27"/>
  <c r="J2146" i="27"/>
  <c r="G2146" i="27"/>
  <c r="J2145" i="27"/>
  <c r="G2145" i="27"/>
  <c r="J2144" i="27"/>
  <c r="G2144" i="27"/>
  <c r="J2143" i="27"/>
  <c r="G2143" i="27"/>
  <c r="J2142" i="27"/>
  <c r="G2142" i="27"/>
  <c r="J2141" i="27"/>
  <c r="G2141" i="27"/>
  <c r="J2140" i="27"/>
  <c r="G2140" i="27"/>
  <c r="J2139" i="27"/>
  <c r="G2139" i="27"/>
  <c r="J2138" i="27"/>
  <c r="G2138" i="27"/>
  <c r="J2137" i="27"/>
  <c r="G2137" i="27"/>
  <c r="J2136" i="27"/>
  <c r="G2136" i="27"/>
  <c r="J2135" i="27"/>
  <c r="G2135" i="27"/>
  <c r="J2134" i="27"/>
  <c r="G2134" i="27"/>
  <c r="J2133" i="27"/>
  <c r="G2133" i="27"/>
  <c r="J2132" i="27"/>
  <c r="G2132" i="27"/>
  <c r="J2131" i="27"/>
  <c r="G2131" i="27"/>
  <c r="J2130" i="27"/>
  <c r="G2130" i="27"/>
  <c r="J2129" i="27"/>
  <c r="G2129" i="27"/>
  <c r="J2128" i="27"/>
  <c r="G2128" i="27"/>
  <c r="J2127" i="27"/>
  <c r="G2127" i="27"/>
  <c r="J2126" i="27"/>
  <c r="G2126" i="27"/>
  <c r="J2125" i="27"/>
  <c r="G2125" i="27"/>
  <c r="J2124" i="27"/>
  <c r="G2124" i="27"/>
  <c r="J2123" i="27"/>
  <c r="G2123" i="27"/>
  <c r="J2122" i="27"/>
  <c r="G2122" i="27"/>
  <c r="J2121" i="27"/>
  <c r="G2121" i="27"/>
  <c r="J2120" i="27"/>
  <c r="G2120" i="27"/>
  <c r="J2119" i="27"/>
  <c r="G2119" i="27"/>
  <c r="J2118" i="27"/>
  <c r="G2118" i="27"/>
  <c r="J2117" i="27"/>
  <c r="G2117" i="27"/>
  <c r="J2116" i="27"/>
  <c r="G2116" i="27"/>
  <c r="J2115" i="27"/>
  <c r="G2115" i="27"/>
  <c r="J2114" i="27"/>
  <c r="G2114" i="27"/>
  <c r="J2113" i="27"/>
  <c r="G2113" i="27"/>
  <c r="J2112" i="27"/>
  <c r="G2112" i="27"/>
  <c r="J2111" i="27"/>
  <c r="G2111" i="27"/>
  <c r="J2110" i="27"/>
  <c r="G2110" i="27"/>
  <c r="J2109" i="27"/>
  <c r="G2109" i="27"/>
  <c r="J2108" i="27"/>
  <c r="G2108" i="27"/>
  <c r="J2107" i="27"/>
  <c r="G2107" i="27"/>
  <c r="J2106" i="27"/>
  <c r="G2106" i="27"/>
  <c r="J2105" i="27"/>
  <c r="G2105" i="27"/>
  <c r="J2104" i="27"/>
  <c r="G2104" i="27"/>
  <c r="J2103" i="27"/>
  <c r="G2103" i="27"/>
  <c r="J2102" i="27"/>
  <c r="G2102" i="27"/>
  <c r="J2101" i="27"/>
  <c r="G2101" i="27"/>
  <c r="J2100" i="27"/>
  <c r="G2100" i="27"/>
  <c r="J2099" i="27"/>
  <c r="G2099" i="27"/>
  <c r="J2098" i="27"/>
  <c r="G2098" i="27"/>
  <c r="J2097" i="27"/>
  <c r="G2097" i="27"/>
  <c r="J2096" i="27"/>
  <c r="G2096" i="27"/>
  <c r="J2095" i="27"/>
  <c r="G2095" i="27"/>
  <c r="J2094" i="27"/>
  <c r="G2094" i="27"/>
  <c r="J2093" i="27"/>
  <c r="G2093" i="27"/>
  <c r="J2092" i="27"/>
  <c r="G2092" i="27"/>
  <c r="J2091" i="27"/>
  <c r="G2091" i="27"/>
  <c r="J2090" i="27"/>
  <c r="G2090" i="27"/>
  <c r="J2089" i="27"/>
  <c r="G2089" i="27"/>
  <c r="J2088" i="27"/>
  <c r="G2088" i="27"/>
  <c r="J2087" i="27"/>
  <c r="G2087" i="27"/>
  <c r="J2086" i="27"/>
  <c r="G2086" i="27"/>
  <c r="J2085" i="27"/>
  <c r="G2085" i="27"/>
  <c r="J2084" i="27"/>
  <c r="G2084" i="27"/>
  <c r="J2083" i="27"/>
  <c r="G2083" i="27"/>
  <c r="J2082" i="27"/>
  <c r="G2082" i="27"/>
  <c r="J2081" i="27"/>
  <c r="G2081" i="27"/>
  <c r="J2080" i="27"/>
  <c r="G2080" i="27"/>
  <c r="J2079" i="27"/>
  <c r="G2079" i="27"/>
  <c r="J2078" i="27"/>
  <c r="G2078" i="27"/>
  <c r="J2077" i="27"/>
  <c r="G2077" i="27"/>
  <c r="J2076" i="27"/>
  <c r="G2076" i="27"/>
  <c r="J2075" i="27"/>
  <c r="G2075" i="27"/>
  <c r="J2074" i="27"/>
  <c r="G2074" i="27"/>
  <c r="J2073" i="27"/>
  <c r="G2073" i="27"/>
  <c r="J2072" i="27"/>
  <c r="G2072" i="27"/>
  <c r="J2071" i="27"/>
  <c r="G2071" i="27"/>
  <c r="J2070" i="27"/>
  <c r="G2070" i="27"/>
  <c r="J2069" i="27"/>
  <c r="G2069" i="27"/>
  <c r="J2068" i="27"/>
  <c r="G2068" i="27"/>
  <c r="J2067" i="27"/>
  <c r="G2067" i="27"/>
  <c r="J2066" i="27"/>
  <c r="G2066" i="27"/>
  <c r="J2065" i="27"/>
  <c r="G2065" i="27"/>
  <c r="J2064" i="27"/>
  <c r="G2064" i="27"/>
  <c r="J2063" i="27"/>
  <c r="G2063" i="27"/>
  <c r="J2062" i="27"/>
  <c r="G2062" i="27"/>
  <c r="J2061" i="27"/>
  <c r="G2061" i="27"/>
  <c r="J2060" i="27"/>
  <c r="G2060" i="27"/>
  <c r="J2059" i="27"/>
  <c r="G2059" i="27"/>
  <c r="J2058" i="27"/>
  <c r="G2058" i="27"/>
  <c r="J2057" i="27"/>
  <c r="G2057" i="27"/>
  <c r="J2056" i="27"/>
  <c r="G2056" i="27"/>
  <c r="J2055" i="27"/>
  <c r="G2055" i="27"/>
  <c r="J2054" i="27"/>
  <c r="G2054" i="27"/>
  <c r="J2053" i="27"/>
  <c r="G2053" i="27"/>
  <c r="J2052" i="27"/>
  <c r="G2052" i="27"/>
  <c r="J2051" i="27"/>
  <c r="G2051" i="27"/>
  <c r="J2050" i="27"/>
  <c r="G2050" i="27"/>
  <c r="J2049" i="27"/>
  <c r="G2049" i="27"/>
  <c r="J2048" i="27"/>
  <c r="G2048" i="27"/>
  <c r="J2047" i="27"/>
  <c r="G2047" i="27"/>
  <c r="J2046" i="27"/>
  <c r="G2046" i="27"/>
  <c r="J2045" i="27"/>
  <c r="G2045" i="27"/>
  <c r="J2044" i="27"/>
  <c r="G2044" i="27"/>
  <c r="J2043" i="27"/>
  <c r="G2043" i="27"/>
  <c r="J2042" i="27"/>
  <c r="G2042" i="27"/>
  <c r="J2041" i="27"/>
  <c r="G2041" i="27"/>
  <c r="J2040" i="27"/>
  <c r="G2040" i="27"/>
  <c r="J2039" i="27"/>
  <c r="G2039" i="27"/>
  <c r="J2038" i="27"/>
  <c r="G2038" i="27"/>
  <c r="J2037" i="27"/>
  <c r="G2037" i="27"/>
  <c r="J2036" i="27"/>
  <c r="G2036" i="27"/>
  <c r="J2035" i="27"/>
  <c r="G2035" i="27"/>
  <c r="J2034" i="27"/>
  <c r="G2034" i="27"/>
  <c r="J2033" i="27"/>
  <c r="G2033" i="27"/>
  <c r="J2032" i="27"/>
  <c r="G2032" i="27"/>
  <c r="J2031" i="27"/>
  <c r="G2031" i="27"/>
  <c r="J2030" i="27"/>
  <c r="G2030" i="27"/>
  <c r="J2029" i="27"/>
  <c r="G2029" i="27"/>
  <c r="J2028" i="27"/>
  <c r="G2028" i="27"/>
  <c r="J2027" i="27"/>
  <c r="G2027" i="27"/>
  <c r="J2026" i="27"/>
  <c r="G2026" i="27"/>
  <c r="J2025" i="27"/>
  <c r="G2025" i="27"/>
  <c r="J2024" i="27"/>
  <c r="G2024" i="27"/>
  <c r="J2023" i="27"/>
  <c r="G2023" i="27"/>
  <c r="J2022" i="27"/>
  <c r="G2022" i="27"/>
  <c r="J2021" i="27"/>
  <c r="G2021" i="27"/>
  <c r="J2020" i="27"/>
  <c r="G2020" i="27"/>
  <c r="J2019" i="27"/>
  <c r="G2019" i="27"/>
  <c r="J2018" i="27"/>
  <c r="G2018" i="27"/>
  <c r="J2017" i="27"/>
  <c r="G2017" i="27"/>
  <c r="J2016" i="27"/>
  <c r="G2016" i="27"/>
  <c r="J2015" i="27"/>
  <c r="G2015" i="27"/>
  <c r="J2014" i="27"/>
  <c r="G2014" i="27"/>
  <c r="J2013" i="27"/>
  <c r="G2013" i="27"/>
  <c r="J2012" i="27"/>
  <c r="G2012" i="27"/>
  <c r="J2011" i="27"/>
  <c r="G2011" i="27"/>
  <c r="J2010" i="27"/>
  <c r="G2010" i="27"/>
  <c r="J2009" i="27"/>
  <c r="G2009" i="27"/>
  <c r="J2008" i="27"/>
  <c r="G2008" i="27"/>
  <c r="J2007" i="27"/>
  <c r="G2007" i="27"/>
  <c r="J2006" i="27"/>
  <c r="G2006" i="27"/>
  <c r="J2005" i="27"/>
  <c r="G2005" i="27"/>
  <c r="J2004" i="27"/>
  <c r="G2004" i="27"/>
  <c r="J2003" i="27"/>
  <c r="G2003" i="27"/>
  <c r="J2002" i="27"/>
  <c r="G2002" i="27"/>
  <c r="J2001" i="27"/>
  <c r="G2001" i="27"/>
  <c r="J2000" i="27"/>
  <c r="G2000" i="27"/>
  <c r="J1999" i="27"/>
  <c r="G1999" i="27"/>
  <c r="J1998" i="27"/>
  <c r="G1998" i="27"/>
  <c r="J1997" i="27"/>
  <c r="G1997" i="27"/>
  <c r="J1996" i="27"/>
  <c r="G1996" i="27"/>
  <c r="J1995" i="27"/>
  <c r="G1995" i="27"/>
  <c r="J1994" i="27"/>
  <c r="G1994" i="27"/>
  <c r="J1993" i="27"/>
  <c r="G1993" i="27"/>
  <c r="J1992" i="27"/>
  <c r="G1992" i="27"/>
  <c r="J1991" i="27"/>
  <c r="G1991" i="27"/>
  <c r="J1990" i="27"/>
  <c r="G1990" i="27"/>
  <c r="J1989" i="27"/>
  <c r="G1989" i="27"/>
  <c r="J1988" i="27"/>
  <c r="G1988" i="27"/>
  <c r="J1987" i="27"/>
  <c r="G1987" i="27"/>
  <c r="J1986" i="27"/>
  <c r="G1986" i="27"/>
  <c r="J1985" i="27"/>
  <c r="G1985" i="27"/>
  <c r="J1984" i="27"/>
  <c r="G1984" i="27"/>
  <c r="J1983" i="27"/>
  <c r="G1983" i="27"/>
  <c r="J1982" i="27"/>
  <c r="G1982" i="27"/>
  <c r="J1981" i="27"/>
  <c r="G1981" i="27"/>
  <c r="J1980" i="27"/>
  <c r="G1980" i="27"/>
  <c r="J1979" i="27"/>
  <c r="G1979" i="27"/>
  <c r="J1978" i="27"/>
  <c r="G1978" i="27"/>
  <c r="J1977" i="27"/>
  <c r="G1977" i="27"/>
  <c r="J1976" i="27"/>
  <c r="G1976" i="27"/>
  <c r="J1975" i="27"/>
  <c r="G1975" i="27"/>
  <c r="J1974" i="27"/>
  <c r="G1974" i="27"/>
  <c r="J1973" i="27"/>
  <c r="G1973" i="27"/>
  <c r="J1972" i="27"/>
  <c r="G1972" i="27"/>
  <c r="J1971" i="27"/>
  <c r="G1971" i="27"/>
  <c r="J1970" i="27"/>
  <c r="G1970" i="27"/>
  <c r="J1969" i="27"/>
  <c r="G1969" i="27"/>
  <c r="J1968" i="27"/>
  <c r="G1968" i="27"/>
  <c r="J1967" i="27"/>
  <c r="G1967" i="27"/>
  <c r="J1966" i="27"/>
  <c r="G1966" i="27"/>
  <c r="J1965" i="27"/>
  <c r="G1965" i="27"/>
  <c r="J1964" i="27"/>
  <c r="G1964" i="27"/>
  <c r="J1963" i="27"/>
  <c r="G1963" i="27"/>
  <c r="J1962" i="27"/>
  <c r="G1962" i="27"/>
  <c r="J1961" i="27"/>
  <c r="G1961" i="27"/>
  <c r="J1960" i="27"/>
  <c r="G1960" i="27"/>
  <c r="J1959" i="27"/>
  <c r="G1959" i="27"/>
  <c r="J1958" i="27"/>
  <c r="G1958" i="27"/>
  <c r="J1957" i="27"/>
  <c r="G1957" i="27"/>
  <c r="J1956" i="27"/>
  <c r="G1956" i="27"/>
  <c r="J1955" i="27"/>
  <c r="G1955" i="27"/>
  <c r="J1954" i="27"/>
  <c r="G1954" i="27"/>
  <c r="J1953" i="27"/>
  <c r="G1953" i="27"/>
  <c r="J1952" i="27"/>
  <c r="G1952" i="27"/>
  <c r="J1951" i="27"/>
  <c r="G1951" i="27"/>
  <c r="J1950" i="27"/>
  <c r="G1950" i="27"/>
  <c r="J1949" i="27"/>
  <c r="G1949" i="27"/>
  <c r="J1948" i="27"/>
  <c r="G1948" i="27"/>
  <c r="J1947" i="27"/>
  <c r="G1947" i="27"/>
  <c r="J1946" i="27"/>
  <c r="G1946" i="27"/>
  <c r="J1945" i="27"/>
  <c r="G1945" i="27"/>
  <c r="J1944" i="27"/>
  <c r="G1944" i="27"/>
  <c r="J1943" i="27"/>
  <c r="G1943" i="27"/>
  <c r="J1942" i="27"/>
  <c r="G1942" i="27"/>
  <c r="J1941" i="27"/>
  <c r="G1941" i="27"/>
  <c r="J1940" i="27"/>
  <c r="G1940" i="27"/>
  <c r="J1939" i="27"/>
  <c r="G1939" i="27"/>
  <c r="J1938" i="27"/>
  <c r="G1938" i="27"/>
  <c r="J1937" i="27"/>
  <c r="G1937" i="27"/>
  <c r="J1936" i="27"/>
  <c r="G1936" i="27"/>
  <c r="J1935" i="27"/>
  <c r="G1935" i="27"/>
  <c r="J1934" i="27"/>
  <c r="G1934" i="27"/>
  <c r="J1933" i="27"/>
  <c r="G1933" i="27"/>
  <c r="J1932" i="27"/>
  <c r="G1932" i="27"/>
  <c r="J1931" i="27"/>
  <c r="G1931" i="27"/>
  <c r="J1930" i="27"/>
  <c r="G1930" i="27"/>
  <c r="J1929" i="27"/>
  <c r="G1929" i="27"/>
  <c r="J1928" i="27"/>
  <c r="G1928" i="27"/>
  <c r="J1927" i="27"/>
  <c r="G1927" i="27"/>
  <c r="J1926" i="27"/>
  <c r="G1926" i="27"/>
  <c r="J1925" i="27"/>
  <c r="G1925" i="27"/>
  <c r="J1924" i="27"/>
  <c r="G1924" i="27"/>
  <c r="J1923" i="27"/>
  <c r="G1923" i="27"/>
  <c r="J1922" i="27"/>
  <c r="G1922" i="27"/>
  <c r="J1921" i="27"/>
  <c r="G1921" i="27"/>
  <c r="J1920" i="27"/>
  <c r="G1920" i="27"/>
  <c r="J1919" i="27"/>
  <c r="G1919" i="27"/>
  <c r="J1918" i="27"/>
  <c r="G1918" i="27"/>
  <c r="J1917" i="27"/>
  <c r="G1917" i="27"/>
  <c r="J1916" i="27"/>
  <c r="G1916" i="27"/>
  <c r="J1915" i="27"/>
  <c r="G1915" i="27"/>
  <c r="J1914" i="27"/>
  <c r="G1914" i="27"/>
  <c r="J1913" i="27"/>
  <c r="G1913" i="27"/>
  <c r="J1912" i="27"/>
  <c r="G1912" i="27"/>
  <c r="J1911" i="27"/>
  <c r="G1911" i="27"/>
  <c r="J1910" i="27"/>
  <c r="G1910" i="27"/>
  <c r="J1909" i="27"/>
  <c r="G1909" i="27"/>
  <c r="J1908" i="27"/>
  <c r="G1908" i="27"/>
  <c r="J1907" i="27"/>
  <c r="G1907" i="27"/>
  <c r="J1906" i="27"/>
  <c r="G1906" i="27"/>
  <c r="J1905" i="27"/>
  <c r="G1905" i="27"/>
  <c r="J1904" i="27"/>
  <c r="G1904" i="27"/>
  <c r="J1903" i="27"/>
  <c r="G1903" i="27"/>
  <c r="J1902" i="27"/>
  <c r="G1902" i="27"/>
  <c r="J1901" i="27"/>
  <c r="G1901" i="27"/>
  <c r="J1900" i="27"/>
  <c r="G1900" i="27"/>
  <c r="J1899" i="27"/>
  <c r="G1899" i="27"/>
  <c r="J1898" i="27"/>
  <c r="G1898" i="27"/>
  <c r="J1897" i="27"/>
  <c r="G1897" i="27"/>
  <c r="J1896" i="27"/>
  <c r="G1896" i="27"/>
  <c r="J1895" i="27"/>
  <c r="G1895" i="27"/>
  <c r="J1894" i="27"/>
  <c r="G1894" i="27"/>
  <c r="J1893" i="27"/>
  <c r="G1893" i="27"/>
  <c r="J1892" i="27"/>
  <c r="G1892" i="27"/>
  <c r="J1891" i="27"/>
  <c r="G1891" i="27"/>
  <c r="J1890" i="27"/>
  <c r="G1890" i="27"/>
  <c r="J1889" i="27"/>
  <c r="G1889" i="27"/>
  <c r="J1888" i="27"/>
  <c r="G1888" i="27"/>
  <c r="J1887" i="27"/>
  <c r="G1887" i="27"/>
  <c r="J1886" i="27"/>
  <c r="G1886" i="27"/>
  <c r="J1885" i="27"/>
  <c r="G1885" i="27"/>
  <c r="J1884" i="27"/>
  <c r="G1884" i="27"/>
  <c r="J1883" i="27"/>
  <c r="G1883" i="27"/>
  <c r="J1882" i="27"/>
  <c r="G1882" i="27"/>
  <c r="J1881" i="27"/>
  <c r="G1881" i="27"/>
  <c r="J1880" i="27"/>
  <c r="G1880" i="27"/>
  <c r="J1879" i="27"/>
  <c r="G1879" i="27"/>
  <c r="J1878" i="27"/>
  <c r="G1878" i="27"/>
  <c r="J1877" i="27"/>
  <c r="G1877" i="27"/>
  <c r="J1876" i="27"/>
  <c r="G1876" i="27"/>
  <c r="J1875" i="27"/>
  <c r="G1875" i="27"/>
  <c r="J1874" i="27"/>
  <c r="G1874" i="27"/>
  <c r="J1873" i="27"/>
  <c r="G1873" i="27"/>
  <c r="J1872" i="27"/>
  <c r="G1872" i="27"/>
  <c r="J1871" i="27"/>
  <c r="G1871" i="27"/>
  <c r="J1870" i="27"/>
  <c r="G1870" i="27"/>
  <c r="J1869" i="27"/>
  <c r="G1869" i="27"/>
  <c r="J1868" i="27"/>
  <c r="G1868" i="27"/>
  <c r="J1867" i="27"/>
  <c r="G1867" i="27"/>
  <c r="J1866" i="27"/>
  <c r="G1866" i="27"/>
  <c r="J1865" i="27"/>
  <c r="G1865" i="27"/>
  <c r="J1864" i="27"/>
  <c r="G1864" i="27"/>
  <c r="J1863" i="27"/>
  <c r="G1863" i="27"/>
  <c r="J1862" i="27"/>
  <c r="G1862" i="27"/>
  <c r="J1861" i="27"/>
  <c r="G1861" i="27"/>
  <c r="J1860" i="27"/>
  <c r="G1860" i="27"/>
  <c r="J1859" i="27"/>
  <c r="G1859" i="27"/>
  <c r="J1858" i="27"/>
  <c r="G1858" i="27"/>
  <c r="J1857" i="27"/>
  <c r="G1857" i="27"/>
  <c r="J1856" i="27"/>
  <c r="G1856" i="27"/>
  <c r="J1855" i="27"/>
  <c r="G1855" i="27"/>
  <c r="J1854" i="27"/>
  <c r="G1854" i="27"/>
  <c r="J1853" i="27"/>
  <c r="G1853" i="27"/>
  <c r="J1852" i="27"/>
  <c r="G1852" i="27"/>
  <c r="J1851" i="27"/>
  <c r="G1851" i="27"/>
  <c r="J1850" i="27"/>
  <c r="G1850" i="27"/>
  <c r="J1849" i="27"/>
  <c r="G1849" i="27"/>
  <c r="J1848" i="27"/>
  <c r="G1848" i="27"/>
  <c r="J1847" i="27"/>
  <c r="G1847" i="27"/>
  <c r="J1846" i="27"/>
  <c r="G1846" i="27"/>
  <c r="J1845" i="27"/>
  <c r="G1845" i="27"/>
  <c r="J1844" i="27"/>
  <c r="G1844" i="27"/>
  <c r="J1843" i="27"/>
  <c r="G1843" i="27"/>
  <c r="J1842" i="27"/>
  <c r="G1842" i="27"/>
  <c r="J1841" i="27"/>
  <c r="G1841" i="27"/>
  <c r="J1840" i="27"/>
  <c r="G1840" i="27"/>
  <c r="J1839" i="27"/>
  <c r="G1839" i="27"/>
  <c r="J1838" i="27"/>
  <c r="G1838" i="27"/>
  <c r="J1837" i="27"/>
  <c r="G1837" i="27"/>
  <c r="J1836" i="27"/>
  <c r="G1836" i="27"/>
  <c r="J1835" i="27"/>
  <c r="G1835" i="27"/>
  <c r="J1834" i="27"/>
  <c r="G1834" i="27"/>
  <c r="J1833" i="27"/>
  <c r="G1833" i="27"/>
  <c r="J1832" i="27"/>
  <c r="G1832" i="27"/>
  <c r="J1831" i="27"/>
  <c r="G1831" i="27"/>
  <c r="J1830" i="27"/>
  <c r="G1830" i="27"/>
  <c r="J1829" i="27"/>
  <c r="G1829" i="27"/>
  <c r="J1828" i="27"/>
  <c r="G1828" i="27"/>
  <c r="J1827" i="27"/>
  <c r="G1827" i="27"/>
  <c r="J1826" i="27"/>
  <c r="G1826" i="27"/>
  <c r="J1825" i="27"/>
  <c r="G1825" i="27"/>
  <c r="J1824" i="27"/>
  <c r="G1824" i="27"/>
  <c r="J1823" i="27"/>
  <c r="G1823" i="27"/>
  <c r="J1822" i="27"/>
  <c r="G1822" i="27"/>
  <c r="J1821" i="27"/>
  <c r="G1821" i="27"/>
  <c r="J1820" i="27"/>
  <c r="G1820" i="27"/>
  <c r="J1819" i="27"/>
  <c r="G1819" i="27"/>
  <c r="J1818" i="27"/>
  <c r="G1818" i="27"/>
  <c r="J1817" i="27"/>
  <c r="G1817" i="27"/>
  <c r="J1816" i="27"/>
  <c r="G1816" i="27"/>
  <c r="J1815" i="27"/>
  <c r="G1815" i="27"/>
  <c r="J1814" i="27"/>
  <c r="G1814" i="27"/>
  <c r="J1813" i="27"/>
  <c r="G1813" i="27"/>
  <c r="J1812" i="27"/>
  <c r="G1812" i="27"/>
  <c r="J1811" i="27"/>
  <c r="G1811" i="27"/>
  <c r="J1810" i="27"/>
  <c r="G1810" i="27"/>
  <c r="J1809" i="27"/>
  <c r="G1809" i="27"/>
  <c r="J1808" i="27"/>
  <c r="G1808" i="27"/>
  <c r="J1807" i="27"/>
  <c r="G1807" i="27"/>
  <c r="J1806" i="27"/>
  <c r="G1806" i="27"/>
  <c r="J1805" i="27"/>
  <c r="G1805" i="27"/>
  <c r="J1804" i="27"/>
  <c r="G1804" i="27"/>
  <c r="J1803" i="27"/>
  <c r="G1803" i="27"/>
  <c r="J1802" i="27"/>
  <c r="G1802" i="27"/>
  <c r="J1801" i="27"/>
  <c r="G1801" i="27"/>
  <c r="J1800" i="27"/>
  <c r="G1800" i="27"/>
  <c r="J1799" i="27"/>
  <c r="G1799" i="27"/>
  <c r="J1798" i="27"/>
  <c r="G1798" i="27"/>
  <c r="J1797" i="27"/>
  <c r="G1797" i="27"/>
  <c r="J1796" i="27"/>
  <c r="G1796" i="27"/>
  <c r="J1795" i="27"/>
  <c r="G1795" i="27"/>
  <c r="J1794" i="27"/>
  <c r="G1794" i="27"/>
  <c r="J1793" i="27"/>
  <c r="G1793" i="27"/>
  <c r="J1792" i="27"/>
  <c r="G1792" i="27"/>
  <c r="J1791" i="27"/>
  <c r="G1791" i="27"/>
  <c r="J1790" i="27"/>
  <c r="G1790" i="27"/>
  <c r="J1789" i="27"/>
  <c r="G1789" i="27"/>
  <c r="J1788" i="27"/>
  <c r="G1788" i="27"/>
  <c r="J1787" i="27"/>
  <c r="G1787" i="27"/>
  <c r="J1786" i="27"/>
  <c r="G1786" i="27"/>
  <c r="J1785" i="27"/>
  <c r="G1785" i="27"/>
  <c r="J1784" i="27"/>
  <c r="G1784" i="27"/>
  <c r="J1783" i="27"/>
  <c r="G1783" i="27"/>
  <c r="J1782" i="27"/>
  <c r="G1782" i="27"/>
  <c r="J1781" i="27"/>
  <c r="G1781" i="27"/>
  <c r="J1780" i="27"/>
  <c r="G1780" i="27"/>
  <c r="J1779" i="27"/>
  <c r="G1779" i="27"/>
  <c r="J1778" i="27"/>
  <c r="G1778" i="27"/>
  <c r="J1777" i="27"/>
  <c r="G1777" i="27"/>
  <c r="J1776" i="27"/>
  <c r="G1776" i="27"/>
  <c r="J1775" i="27"/>
  <c r="G1775" i="27"/>
  <c r="J1774" i="27"/>
  <c r="G1774" i="27"/>
  <c r="J1773" i="27"/>
  <c r="G1773" i="27"/>
  <c r="J1772" i="27"/>
  <c r="G1772" i="27"/>
  <c r="J1771" i="27"/>
  <c r="G1771" i="27"/>
  <c r="J1770" i="27"/>
  <c r="G1770" i="27"/>
  <c r="J1769" i="27"/>
  <c r="G1769" i="27"/>
  <c r="J1768" i="27"/>
  <c r="G1768" i="27"/>
  <c r="J1767" i="27"/>
  <c r="G1767" i="27"/>
  <c r="J1766" i="27"/>
  <c r="G1766" i="27"/>
  <c r="J1765" i="27"/>
  <c r="G1765" i="27"/>
  <c r="J1764" i="27"/>
  <c r="G1764" i="27"/>
  <c r="J1763" i="27"/>
  <c r="G1763" i="27"/>
  <c r="J1762" i="27"/>
  <c r="G1762" i="27"/>
  <c r="J1761" i="27"/>
  <c r="G1761" i="27"/>
  <c r="J1760" i="27"/>
  <c r="G1760" i="27"/>
  <c r="J1759" i="27"/>
  <c r="G1759" i="27"/>
  <c r="J1758" i="27"/>
  <c r="G1758" i="27"/>
  <c r="J1757" i="27"/>
  <c r="G1757" i="27"/>
  <c r="J1756" i="27"/>
  <c r="G1756" i="27"/>
  <c r="J1755" i="27"/>
  <c r="G1755" i="27"/>
  <c r="J1754" i="27"/>
  <c r="G1754" i="27"/>
  <c r="J1753" i="27"/>
  <c r="G1753" i="27"/>
  <c r="J1752" i="27"/>
  <c r="G1752" i="27"/>
  <c r="J1751" i="27"/>
  <c r="G1751" i="27"/>
  <c r="J1750" i="27"/>
  <c r="G1750" i="27"/>
  <c r="J1749" i="27"/>
  <c r="G1749" i="27"/>
  <c r="J1748" i="27"/>
  <c r="G1748" i="27"/>
  <c r="J1747" i="27"/>
  <c r="G1747" i="27"/>
  <c r="J1746" i="27"/>
  <c r="G1746" i="27"/>
  <c r="J1745" i="27"/>
  <c r="G1745" i="27"/>
  <c r="J1744" i="27"/>
  <c r="G1744" i="27"/>
  <c r="J1743" i="27"/>
  <c r="G1743" i="27"/>
  <c r="J1742" i="27"/>
  <c r="G1742" i="27"/>
  <c r="J1741" i="27"/>
  <c r="G1741" i="27"/>
  <c r="J1740" i="27"/>
  <c r="G1740" i="27"/>
  <c r="J1739" i="27"/>
  <c r="G1739" i="27"/>
  <c r="J1738" i="27"/>
  <c r="G1738" i="27"/>
  <c r="J1737" i="27"/>
  <c r="G1737" i="27"/>
  <c r="J1736" i="27"/>
  <c r="G1736" i="27"/>
  <c r="J1735" i="27"/>
  <c r="G1735" i="27"/>
  <c r="J1734" i="27"/>
  <c r="G1734" i="27"/>
  <c r="J1733" i="27"/>
  <c r="G1733" i="27"/>
  <c r="J1732" i="27"/>
  <c r="G1732" i="27"/>
  <c r="J1731" i="27"/>
  <c r="G1731" i="27"/>
  <c r="J1730" i="27"/>
  <c r="G1730" i="27"/>
  <c r="J1729" i="27"/>
  <c r="G1729" i="27"/>
  <c r="J1728" i="27"/>
  <c r="G1728" i="27"/>
  <c r="J1727" i="27"/>
  <c r="G1727" i="27"/>
  <c r="J1726" i="27"/>
  <c r="G1726" i="27"/>
  <c r="J1725" i="27"/>
  <c r="G1725" i="27"/>
  <c r="J1724" i="27"/>
  <c r="G1724" i="27"/>
  <c r="J1723" i="27"/>
  <c r="G1723" i="27"/>
  <c r="J1722" i="27"/>
  <c r="G1722" i="27"/>
  <c r="J1721" i="27"/>
  <c r="G1721" i="27"/>
  <c r="J1720" i="27"/>
  <c r="G1720" i="27"/>
  <c r="J1719" i="27"/>
  <c r="G1719" i="27"/>
  <c r="J1718" i="27"/>
  <c r="G1718" i="27"/>
  <c r="J1717" i="27"/>
  <c r="G1717" i="27"/>
  <c r="J1716" i="27"/>
  <c r="G1716" i="27"/>
  <c r="J1715" i="27"/>
  <c r="G1715" i="27"/>
  <c r="J1714" i="27"/>
  <c r="G1714" i="27"/>
  <c r="J1713" i="27"/>
  <c r="G1713" i="27"/>
  <c r="J1712" i="27"/>
  <c r="G1712" i="27"/>
  <c r="J1711" i="27"/>
  <c r="G1711" i="27"/>
  <c r="J1710" i="27"/>
  <c r="G1710" i="27"/>
  <c r="J1709" i="27"/>
  <c r="G1709" i="27"/>
  <c r="J1708" i="27"/>
  <c r="G1708" i="27"/>
  <c r="J1707" i="27"/>
  <c r="G1707" i="27"/>
  <c r="J1706" i="27"/>
  <c r="G1706" i="27"/>
  <c r="J1705" i="27"/>
  <c r="G1705" i="27"/>
  <c r="J1704" i="27"/>
  <c r="G1704" i="27"/>
  <c r="J1703" i="27"/>
  <c r="G1703" i="27"/>
  <c r="J1702" i="27"/>
  <c r="G1702" i="27"/>
  <c r="J1701" i="27"/>
  <c r="G1701" i="27"/>
  <c r="J1700" i="27"/>
  <c r="G1700" i="27"/>
  <c r="J1699" i="27"/>
  <c r="G1699" i="27"/>
  <c r="J1698" i="27"/>
  <c r="G1698" i="27"/>
  <c r="J1697" i="27"/>
  <c r="G1697" i="27"/>
  <c r="J1696" i="27"/>
  <c r="G1696" i="27"/>
  <c r="J1695" i="27"/>
  <c r="G1695" i="27"/>
  <c r="J1694" i="27"/>
  <c r="G1694" i="27"/>
  <c r="J1693" i="27"/>
  <c r="G1693" i="27"/>
  <c r="J1692" i="27"/>
  <c r="G1692" i="27"/>
  <c r="J1691" i="27"/>
  <c r="G1691" i="27"/>
  <c r="J1690" i="27"/>
  <c r="G1690" i="27"/>
  <c r="J1689" i="27"/>
  <c r="G1689" i="27"/>
  <c r="J1688" i="27"/>
  <c r="G1688" i="27"/>
  <c r="J1687" i="27"/>
  <c r="G1687" i="27"/>
  <c r="J1686" i="27"/>
  <c r="G1686" i="27"/>
  <c r="J1685" i="27"/>
  <c r="G1685" i="27"/>
  <c r="J1684" i="27"/>
  <c r="G1684" i="27"/>
  <c r="J1683" i="27"/>
  <c r="G1683" i="27"/>
  <c r="J1682" i="27"/>
  <c r="G1682" i="27"/>
  <c r="J1681" i="27"/>
  <c r="G1681" i="27"/>
  <c r="J1680" i="27"/>
  <c r="G1680" i="27"/>
  <c r="J1679" i="27"/>
  <c r="G1679" i="27"/>
  <c r="J1678" i="27"/>
  <c r="G1678" i="27"/>
  <c r="J1677" i="27"/>
  <c r="G1677" i="27"/>
  <c r="J1676" i="27"/>
  <c r="G1676" i="27"/>
  <c r="J1675" i="27"/>
  <c r="G1675" i="27"/>
  <c r="J1674" i="27"/>
  <c r="G1674" i="27"/>
  <c r="J1673" i="27"/>
  <c r="G1673" i="27"/>
  <c r="J1672" i="27"/>
  <c r="G1672" i="27"/>
  <c r="J1671" i="27"/>
  <c r="G1671" i="27"/>
  <c r="J1670" i="27"/>
  <c r="G1670" i="27"/>
  <c r="J1669" i="27"/>
  <c r="G1669" i="27"/>
  <c r="J1668" i="27"/>
  <c r="G1668" i="27"/>
  <c r="J1667" i="27"/>
  <c r="G1667" i="27"/>
  <c r="J1666" i="27"/>
  <c r="G1666" i="27"/>
  <c r="J1665" i="27"/>
  <c r="G1665" i="27"/>
  <c r="J1664" i="27"/>
  <c r="G1664" i="27"/>
  <c r="J1663" i="27"/>
  <c r="G1663" i="27"/>
  <c r="J1662" i="27"/>
  <c r="G1662" i="27"/>
  <c r="J1661" i="27"/>
  <c r="G1661" i="27"/>
  <c r="J1660" i="27"/>
  <c r="G1660" i="27"/>
  <c r="J1659" i="27"/>
  <c r="G1659" i="27"/>
  <c r="J1658" i="27"/>
  <c r="G1658" i="27"/>
  <c r="J1657" i="27"/>
  <c r="G1657" i="27"/>
  <c r="J1656" i="27"/>
  <c r="G1656" i="27"/>
  <c r="J1655" i="27"/>
  <c r="G1655" i="27"/>
  <c r="J1654" i="27"/>
  <c r="G1654" i="27"/>
  <c r="J1653" i="27"/>
  <c r="G1653" i="27"/>
  <c r="J1652" i="27"/>
  <c r="G1652" i="27"/>
  <c r="J1651" i="27"/>
  <c r="G1651" i="27"/>
  <c r="J1650" i="27"/>
  <c r="G1650" i="27"/>
  <c r="J1649" i="27"/>
  <c r="G1649" i="27"/>
  <c r="J1648" i="27"/>
  <c r="G1648" i="27"/>
  <c r="J1647" i="27"/>
  <c r="G1647" i="27"/>
  <c r="J1646" i="27"/>
  <c r="G1646" i="27"/>
  <c r="J1645" i="27"/>
  <c r="G1645" i="27"/>
  <c r="J1644" i="27"/>
  <c r="G1644" i="27"/>
  <c r="J1643" i="27"/>
  <c r="G1643" i="27"/>
  <c r="J1642" i="27"/>
  <c r="G1642" i="27"/>
  <c r="J1641" i="27"/>
  <c r="G1641" i="27"/>
  <c r="J1640" i="27"/>
  <c r="G1640" i="27"/>
  <c r="J1639" i="27"/>
  <c r="G1639" i="27"/>
  <c r="J1638" i="27"/>
  <c r="G1638" i="27"/>
  <c r="J1637" i="27"/>
  <c r="G1637" i="27"/>
  <c r="J1636" i="27"/>
  <c r="G1636" i="27"/>
  <c r="J1635" i="27"/>
  <c r="G1635" i="27"/>
  <c r="J1634" i="27"/>
  <c r="G1634" i="27"/>
  <c r="J1633" i="27"/>
  <c r="G1633" i="27"/>
  <c r="J1632" i="27"/>
  <c r="G1632" i="27"/>
  <c r="J1631" i="27"/>
  <c r="G1631" i="27"/>
  <c r="J1630" i="27"/>
  <c r="G1630" i="27"/>
  <c r="J1629" i="27"/>
  <c r="G1629" i="27"/>
  <c r="J1628" i="27"/>
  <c r="G1628" i="27"/>
  <c r="J1627" i="27"/>
  <c r="G1627" i="27"/>
  <c r="J1626" i="27"/>
  <c r="G1626" i="27"/>
  <c r="J1625" i="27"/>
  <c r="G1625" i="27"/>
  <c r="J1624" i="27"/>
  <c r="G1624" i="27"/>
  <c r="J1623" i="27"/>
  <c r="G1623" i="27"/>
  <c r="J1622" i="27"/>
  <c r="G1622" i="27"/>
  <c r="J1621" i="27"/>
  <c r="G1621" i="27"/>
  <c r="J1620" i="27"/>
  <c r="G1620" i="27"/>
  <c r="J1619" i="27"/>
  <c r="G1619" i="27"/>
  <c r="J1618" i="27"/>
  <c r="G1618" i="27"/>
  <c r="J1617" i="27"/>
  <c r="G1617" i="27"/>
  <c r="J1616" i="27"/>
  <c r="G1616" i="27"/>
  <c r="J1615" i="27"/>
  <c r="G1615" i="27"/>
  <c r="J1614" i="27"/>
  <c r="G1614" i="27"/>
  <c r="J1613" i="27"/>
  <c r="G1613" i="27"/>
  <c r="J1612" i="27"/>
  <c r="G1612" i="27"/>
  <c r="J1611" i="27"/>
  <c r="G1611" i="27"/>
  <c r="J1610" i="27"/>
  <c r="G1610" i="27"/>
  <c r="J1609" i="27"/>
  <c r="G1609" i="27"/>
  <c r="J1608" i="27"/>
  <c r="G1608" i="27"/>
  <c r="J1607" i="27"/>
  <c r="G1607" i="27"/>
  <c r="J1606" i="27"/>
  <c r="G1606" i="27"/>
  <c r="J1605" i="27"/>
  <c r="G1605" i="27"/>
  <c r="J1604" i="27"/>
  <c r="G1604" i="27"/>
  <c r="J1603" i="27"/>
  <c r="G1603" i="27"/>
  <c r="J1602" i="27"/>
  <c r="G1602" i="27"/>
  <c r="J1601" i="27"/>
  <c r="G1601" i="27"/>
  <c r="J1600" i="27"/>
  <c r="G1600" i="27"/>
  <c r="J1599" i="27"/>
  <c r="G1599" i="27"/>
  <c r="J1598" i="27"/>
  <c r="G1598" i="27"/>
  <c r="J1597" i="27"/>
  <c r="G1597" i="27"/>
  <c r="J1596" i="27"/>
  <c r="G1596" i="27"/>
  <c r="J1595" i="27"/>
  <c r="G1595" i="27"/>
  <c r="J1594" i="27"/>
  <c r="G1594" i="27"/>
  <c r="J1593" i="27"/>
  <c r="G1593" i="27"/>
  <c r="J1592" i="27"/>
  <c r="G1592" i="27"/>
  <c r="J1591" i="27"/>
  <c r="G1591" i="27"/>
  <c r="J1590" i="27"/>
  <c r="G1590" i="27"/>
  <c r="J1589" i="27"/>
  <c r="G1589" i="27"/>
  <c r="J1588" i="27"/>
  <c r="G1588" i="27"/>
  <c r="J1587" i="27"/>
  <c r="G1587" i="27"/>
  <c r="J1586" i="27"/>
  <c r="G1586" i="27"/>
  <c r="J1585" i="27"/>
  <c r="G1585" i="27"/>
  <c r="J1584" i="27"/>
  <c r="G1584" i="27"/>
  <c r="J1583" i="27"/>
  <c r="G1583" i="27"/>
  <c r="J1582" i="27"/>
  <c r="G1582" i="27"/>
  <c r="J1581" i="27"/>
  <c r="G1581" i="27"/>
  <c r="J1580" i="27"/>
  <c r="G1580" i="27"/>
  <c r="J1579" i="27"/>
  <c r="G1579" i="27"/>
  <c r="J1578" i="27"/>
  <c r="G1578" i="27"/>
  <c r="J1577" i="27"/>
  <c r="G1577" i="27"/>
  <c r="J1576" i="27"/>
  <c r="G1576" i="27"/>
  <c r="J1575" i="27"/>
  <c r="G1575" i="27"/>
  <c r="J1574" i="27"/>
  <c r="G1574" i="27"/>
  <c r="J1573" i="27"/>
  <c r="G1573" i="27"/>
  <c r="J1572" i="27"/>
  <c r="G1572" i="27"/>
  <c r="J1571" i="27"/>
  <c r="G1571" i="27"/>
  <c r="J1570" i="27"/>
  <c r="G1570" i="27"/>
  <c r="J1569" i="27"/>
  <c r="G1569" i="27"/>
  <c r="J1568" i="27"/>
  <c r="G1568" i="27"/>
  <c r="J1567" i="27"/>
  <c r="G1567" i="27"/>
  <c r="J1566" i="27"/>
  <c r="G1566" i="27"/>
  <c r="J1565" i="27"/>
  <c r="G1565" i="27"/>
  <c r="J1564" i="27"/>
  <c r="G1564" i="27"/>
  <c r="J1563" i="27"/>
  <c r="G1563" i="27"/>
  <c r="J1562" i="27"/>
  <c r="G1562" i="27"/>
  <c r="J1561" i="27"/>
  <c r="G1561" i="27"/>
  <c r="J1560" i="27"/>
  <c r="G1560" i="27"/>
  <c r="J1559" i="27"/>
  <c r="G1559" i="27"/>
  <c r="J1558" i="27"/>
  <c r="G1558" i="27"/>
  <c r="J1557" i="27"/>
  <c r="G1557" i="27"/>
  <c r="J1556" i="27"/>
  <c r="G1556" i="27"/>
  <c r="J1555" i="27"/>
  <c r="G1555" i="27"/>
  <c r="J1554" i="27"/>
  <c r="G1554" i="27"/>
  <c r="J1553" i="27"/>
  <c r="G1553" i="27"/>
  <c r="J1552" i="27"/>
  <c r="G1552" i="27"/>
  <c r="J1551" i="27"/>
  <c r="G1551" i="27"/>
  <c r="J1550" i="27"/>
  <c r="G1550" i="27"/>
  <c r="J1549" i="27"/>
  <c r="G1549" i="27"/>
  <c r="J1548" i="27"/>
  <c r="G1548" i="27"/>
  <c r="J1547" i="27"/>
  <c r="G1547" i="27"/>
  <c r="J1546" i="27"/>
  <c r="G1546" i="27"/>
  <c r="J1545" i="27"/>
  <c r="G1545" i="27"/>
  <c r="J1544" i="27"/>
  <c r="G1544" i="27"/>
  <c r="J1543" i="27"/>
  <c r="G1543" i="27"/>
  <c r="J1542" i="27"/>
  <c r="G1542" i="27"/>
  <c r="J1541" i="27"/>
  <c r="G1541" i="27"/>
  <c r="J1540" i="27"/>
  <c r="G1540" i="27"/>
  <c r="J1539" i="27"/>
  <c r="G1539" i="27"/>
  <c r="J1538" i="27"/>
  <c r="G1538" i="27"/>
  <c r="J1537" i="27"/>
  <c r="G1537" i="27"/>
  <c r="J1536" i="27"/>
  <c r="G1536" i="27"/>
  <c r="J1535" i="27"/>
  <c r="G1535" i="27"/>
  <c r="J1534" i="27"/>
  <c r="G1534" i="27"/>
  <c r="J1533" i="27"/>
  <c r="G1533" i="27"/>
  <c r="J1532" i="27"/>
  <c r="G1532" i="27"/>
  <c r="J1531" i="27"/>
  <c r="G1531" i="27"/>
  <c r="J1530" i="27"/>
  <c r="G1530" i="27"/>
  <c r="J1529" i="27"/>
  <c r="G1529" i="27"/>
  <c r="J1528" i="27"/>
  <c r="G1528" i="27"/>
  <c r="J1527" i="27"/>
  <c r="G1527" i="27"/>
  <c r="J1526" i="27"/>
  <c r="G1526" i="27"/>
  <c r="J1525" i="27"/>
  <c r="G1525" i="27"/>
  <c r="J1524" i="27"/>
  <c r="G1524" i="27"/>
  <c r="J1523" i="27"/>
  <c r="G1523" i="27"/>
  <c r="J1522" i="27"/>
  <c r="G1522" i="27"/>
  <c r="J1521" i="27"/>
  <c r="G1521" i="27"/>
  <c r="J1520" i="27"/>
  <c r="G1520" i="27"/>
  <c r="J1519" i="27"/>
  <c r="G1519" i="27"/>
  <c r="J1518" i="27"/>
  <c r="G1518" i="27"/>
  <c r="J1517" i="27"/>
  <c r="G1517" i="27"/>
  <c r="J1516" i="27"/>
  <c r="G1516" i="27"/>
  <c r="J1515" i="27"/>
  <c r="G1515" i="27"/>
  <c r="J1514" i="27"/>
  <c r="G1514" i="27"/>
  <c r="J1513" i="27"/>
  <c r="G1513" i="27"/>
  <c r="J1512" i="27"/>
  <c r="G1512" i="27"/>
  <c r="J1511" i="27"/>
  <c r="G1511" i="27"/>
  <c r="J1510" i="27"/>
  <c r="G1510" i="27"/>
  <c r="J1509" i="27"/>
  <c r="G1509" i="27"/>
  <c r="J1508" i="27"/>
  <c r="G1508" i="27"/>
  <c r="J1507" i="27"/>
  <c r="G1507" i="27"/>
  <c r="J1506" i="27"/>
  <c r="G1506" i="27"/>
  <c r="J1505" i="27"/>
  <c r="G1505" i="27"/>
  <c r="J1504" i="27"/>
  <c r="G1504" i="27"/>
  <c r="J1503" i="27"/>
  <c r="G1503" i="27"/>
  <c r="J1502" i="27"/>
  <c r="G1502" i="27"/>
  <c r="J1501" i="27"/>
  <c r="G1501" i="27"/>
  <c r="J1500" i="27"/>
  <c r="G1500" i="27"/>
  <c r="J1499" i="27"/>
  <c r="G1499" i="27"/>
  <c r="J1498" i="27"/>
  <c r="G1498" i="27"/>
  <c r="J1497" i="27"/>
  <c r="G1497" i="27"/>
  <c r="J1496" i="27"/>
  <c r="G1496" i="27"/>
  <c r="J1495" i="27"/>
  <c r="G1495" i="27"/>
  <c r="J1494" i="27"/>
  <c r="G1494" i="27"/>
  <c r="J1493" i="27"/>
  <c r="G1493" i="27"/>
  <c r="J1492" i="27"/>
  <c r="G1492" i="27"/>
  <c r="J1491" i="27"/>
  <c r="G1491" i="27"/>
  <c r="J1490" i="27"/>
  <c r="G1490" i="27"/>
  <c r="J1489" i="27"/>
  <c r="G1489" i="27"/>
  <c r="J1488" i="27"/>
  <c r="G1488" i="27"/>
  <c r="J1487" i="27"/>
  <c r="G1487" i="27"/>
  <c r="J1486" i="27"/>
  <c r="G1486" i="27"/>
  <c r="J1485" i="27"/>
  <c r="G1485" i="27"/>
  <c r="J1484" i="27"/>
  <c r="G1484" i="27"/>
  <c r="J1483" i="27"/>
  <c r="G1483" i="27"/>
  <c r="J1482" i="27"/>
  <c r="G1482" i="27"/>
  <c r="J1481" i="27"/>
  <c r="G1481" i="27"/>
  <c r="J1480" i="27"/>
  <c r="G1480" i="27"/>
  <c r="J1479" i="27"/>
  <c r="G1479" i="27"/>
  <c r="J1478" i="27"/>
  <c r="G1478" i="27"/>
  <c r="J1477" i="27"/>
  <c r="G1477" i="27"/>
  <c r="J1476" i="27"/>
  <c r="G1476" i="27"/>
  <c r="J1475" i="27"/>
  <c r="G1475" i="27"/>
  <c r="J1474" i="27"/>
  <c r="G1474" i="27"/>
  <c r="J1473" i="27"/>
  <c r="G1473" i="27"/>
  <c r="J1472" i="27"/>
  <c r="G1472" i="27"/>
  <c r="J1471" i="27"/>
  <c r="G1471" i="27"/>
  <c r="J1470" i="27"/>
  <c r="G1470" i="27"/>
  <c r="J1469" i="27"/>
  <c r="G1469" i="27"/>
  <c r="J1468" i="27"/>
  <c r="G1468" i="27"/>
  <c r="J1467" i="27"/>
  <c r="G1467" i="27"/>
  <c r="J1466" i="27"/>
  <c r="G1466" i="27"/>
  <c r="J1465" i="27"/>
  <c r="G1465" i="27"/>
  <c r="J1464" i="27"/>
  <c r="G1464" i="27"/>
  <c r="J1463" i="27"/>
  <c r="G1463" i="27"/>
  <c r="J1462" i="27"/>
  <c r="G1462" i="27"/>
  <c r="J1461" i="27"/>
  <c r="G1461" i="27"/>
  <c r="J1460" i="27"/>
  <c r="G1460" i="27"/>
  <c r="J1459" i="27"/>
  <c r="G1459" i="27"/>
  <c r="J1458" i="27"/>
  <c r="G1458" i="27"/>
  <c r="J1457" i="27"/>
  <c r="G1457" i="27"/>
  <c r="J1456" i="27"/>
  <c r="G1456" i="27"/>
  <c r="J1455" i="27"/>
  <c r="G1455" i="27"/>
  <c r="J1454" i="27"/>
  <c r="G1454" i="27"/>
  <c r="J1453" i="27"/>
  <c r="G1453" i="27"/>
  <c r="J1452" i="27"/>
  <c r="G1452" i="27"/>
  <c r="J1451" i="27"/>
  <c r="G1451" i="27"/>
  <c r="J1450" i="27"/>
  <c r="G1450" i="27"/>
  <c r="J1449" i="27"/>
  <c r="G1449" i="27"/>
  <c r="J1448" i="27"/>
  <c r="G1448" i="27"/>
  <c r="J1447" i="27"/>
  <c r="G1447" i="27"/>
  <c r="J1446" i="27"/>
  <c r="G1446" i="27"/>
  <c r="J1445" i="27"/>
  <c r="G1445" i="27"/>
  <c r="J1444" i="27"/>
  <c r="G1444" i="27"/>
  <c r="J1443" i="27"/>
  <c r="G1443" i="27"/>
  <c r="J1442" i="27"/>
  <c r="G1442" i="27"/>
  <c r="J1441" i="27"/>
  <c r="G1441" i="27"/>
  <c r="J1440" i="27"/>
  <c r="G1440" i="27"/>
  <c r="J1439" i="27"/>
  <c r="G1439" i="27"/>
  <c r="J1438" i="27"/>
  <c r="G1438" i="27"/>
  <c r="J1437" i="27"/>
  <c r="G1437" i="27"/>
  <c r="J1436" i="27"/>
  <c r="G1436" i="27"/>
  <c r="J1435" i="27"/>
  <c r="G1435" i="27"/>
  <c r="J1434" i="27"/>
  <c r="G1434" i="27"/>
  <c r="J1433" i="27"/>
  <c r="G1433" i="27"/>
  <c r="J1432" i="27"/>
  <c r="G1432" i="27"/>
  <c r="J1431" i="27"/>
  <c r="G1431" i="27"/>
  <c r="J1430" i="27"/>
  <c r="G1430" i="27"/>
  <c r="J1429" i="27"/>
  <c r="G1429" i="27"/>
  <c r="J1428" i="27"/>
  <c r="G1428" i="27"/>
  <c r="J1427" i="27"/>
  <c r="G1427" i="27"/>
  <c r="J1426" i="27"/>
  <c r="G1426" i="27"/>
  <c r="J1425" i="27"/>
  <c r="G1425" i="27"/>
  <c r="J1424" i="27"/>
  <c r="G1424" i="27"/>
  <c r="J1423" i="27"/>
  <c r="G1423" i="27"/>
  <c r="J1422" i="27"/>
  <c r="G1422" i="27"/>
  <c r="J1421" i="27"/>
  <c r="G1421" i="27"/>
  <c r="J1420" i="27"/>
  <c r="G1420" i="27"/>
  <c r="J1419" i="27"/>
  <c r="G1419" i="27"/>
  <c r="J1418" i="27"/>
  <c r="G1418" i="27"/>
  <c r="J1417" i="27"/>
  <c r="G1417" i="27"/>
  <c r="J1416" i="27"/>
  <c r="G1416" i="27"/>
  <c r="J1415" i="27"/>
  <c r="G1415" i="27"/>
  <c r="J1414" i="27"/>
  <c r="G1414" i="27"/>
  <c r="J1413" i="27"/>
  <c r="G1413" i="27"/>
  <c r="J1412" i="27"/>
  <c r="G1412" i="27"/>
  <c r="J1411" i="27"/>
  <c r="G1411" i="27"/>
  <c r="J1410" i="27"/>
  <c r="G1410" i="27"/>
  <c r="J1409" i="27"/>
  <c r="G1409" i="27"/>
  <c r="J1408" i="27"/>
  <c r="G1408" i="27"/>
  <c r="J1407" i="27"/>
  <c r="G1407" i="27"/>
  <c r="J1406" i="27"/>
  <c r="G1406" i="27"/>
  <c r="J1405" i="27"/>
  <c r="G1405" i="27"/>
  <c r="J1404" i="27"/>
  <c r="G1404" i="27"/>
  <c r="J1403" i="27"/>
  <c r="G1403" i="27"/>
  <c r="J1402" i="27"/>
  <c r="G1402" i="27"/>
  <c r="J1401" i="27"/>
  <c r="G1401" i="27"/>
  <c r="J1400" i="27"/>
  <c r="G1400" i="27"/>
  <c r="J1399" i="27"/>
  <c r="G1399" i="27"/>
  <c r="J1398" i="27"/>
  <c r="G1398" i="27"/>
  <c r="J1397" i="27"/>
  <c r="G1397" i="27"/>
  <c r="J1396" i="27"/>
  <c r="G1396" i="27"/>
  <c r="J1395" i="27"/>
  <c r="G1395" i="27"/>
  <c r="J1394" i="27"/>
  <c r="G1394" i="27"/>
  <c r="J1393" i="27"/>
  <c r="G1393" i="27"/>
  <c r="J1392" i="27"/>
  <c r="G1392" i="27"/>
  <c r="J1391" i="27"/>
  <c r="G1391" i="27"/>
  <c r="J1390" i="27"/>
  <c r="G1390" i="27"/>
  <c r="J1389" i="27"/>
  <c r="G1389" i="27"/>
  <c r="J1388" i="27"/>
  <c r="G1388" i="27"/>
  <c r="J1387" i="27"/>
  <c r="G1387" i="27"/>
  <c r="J1386" i="27"/>
  <c r="G1386" i="27"/>
  <c r="J1385" i="27"/>
  <c r="G1385" i="27"/>
  <c r="J1384" i="27"/>
  <c r="G1384" i="27"/>
  <c r="J1383" i="27"/>
  <c r="G1383" i="27"/>
  <c r="J1382" i="27"/>
  <c r="G1382" i="27"/>
  <c r="J1381" i="27"/>
  <c r="G1381" i="27"/>
  <c r="J1380" i="27"/>
  <c r="G1380" i="27"/>
  <c r="J1379" i="27"/>
  <c r="G1379" i="27"/>
  <c r="J1378" i="27"/>
  <c r="G1378" i="27"/>
  <c r="J1377" i="27"/>
  <c r="G1377" i="27"/>
  <c r="J1376" i="27"/>
  <c r="G1376" i="27"/>
  <c r="J1375" i="27"/>
  <c r="G1375" i="27"/>
  <c r="J1374" i="27"/>
  <c r="G1374" i="27"/>
  <c r="J1373" i="27"/>
  <c r="G1373" i="27"/>
  <c r="J1372" i="27"/>
  <c r="G1372" i="27"/>
  <c r="J1371" i="27"/>
  <c r="G1371" i="27"/>
  <c r="J1370" i="27"/>
  <c r="G1370" i="27"/>
  <c r="J1369" i="27"/>
  <c r="G1369" i="27"/>
  <c r="J1368" i="27"/>
  <c r="G1368" i="27"/>
  <c r="J1367" i="27"/>
  <c r="G1367" i="27"/>
  <c r="J1366" i="27"/>
  <c r="G1366" i="27"/>
  <c r="J1365" i="27"/>
  <c r="G1365" i="27"/>
  <c r="J1364" i="27"/>
  <c r="G1364" i="27"/>
  <c r="J1363" i="27"/>
  <c r="G1363" i="27"/>
  <c r="J1362" i="27"/>
  <c r="G1362" i="27"/>
  <c r="J1361" i="27"/>
  <c r="G1361" i="27"/>
  <c r="J1360" i="27"/>
  <c r="G1360" i="27"/>
  <c r="J1359" i="27"/>
  <c r="G1359" i="27"/>
  <c r="J1358" i="27"/>
  <c r="G1358" i="27"/>
  <c r="J1357" i="27"/>
  <c r="G1357" i="27"/>
  <c r="J1356" i="27"/>
  <c r="G1356" i="27"/>
  <c r="J1355" i="27"/>
  <c r="G1355" i="27"/>
  <c r="J1354" i="27"/>
  <c r="G1354" i="27"/>
  <c r="J1353" i="27"/>
  <c r="G1353" i="27"/>
  <c r="J1352" i="27"/>
  <c r="G1352" i="27"/>
  <c r="J1351" i="27"/>
  <c r="G1351" i="27"/>
  <c r="J1350" i="27"/>
  <c r="G1350" i="27"/>
  <c r="J1349" i="27"/>
  <c r="G1349" i="27"/>
  <c r="J1348" i="27"/>
  <c r="G1348" i="27"/>
  <c r="J1347" i="27"/>
  <c r="G1347" i="27"/>
  <c r="J1346" i="27"/>
  <c r="G1346" i="27"/>
  <c r="J1345" i="27"/>
  <c r="G1345" i="27"/>
  <c r="J1344" i="27"/>
  <c r="G1344" i="27"/>
  <c r="J1343" i="27"/>
  <c r="G1343" i="27"/>
  <c r="J1342" i="27"/>
  <c r="G1342" i="27"/>
  <c r="J1341" i="27"/>
  <c r="G1341" i="27"/>
  <c r="J1340" i="27"/>
  <c r="G1340" i="27"/>
  <c r="J1339" i="27"/>
  <c r="G1339" i="27"/>
  <c r="J1338" i="27"/>
  <c r="G1338" i="27"/>
  <c r="J1337" i="27"/>
  <c r="G1337" i="27"/>
  <c r="J1336" i="27"/>
  <c r="G1336" i="27"/>
  <c r="J1335" i="27"/>
  <c r="G1335" i="27"/>
  <c r="J1334" i="27"/>
  <c r="G1334" i="27"/>
  <c r="J1333" i="27"/>
  <c r="G1333" i="27"/>
  <c r="J1332" i="27"/>
  <c r="G1332" i="27"/>
  <c r="J1331" i="27"/>
  <c r="G1331" i="27"/>
  <c r="J1330" i="27"/>
  <c r="G1330" i="27"/>
  <c r="J1329" i="27"/>
  <c r="G1329" i="27"/>
  <c r="J1328" i="27"/>
  <c r="G1328" i="27"/>
  <c r="J1327" i="27"/>
  <c r="G1327" i="27"/>
  <c r="J1326" i="27"/>
  <c r="G1326" i="27"/>
  <c r="J1325" i="27"/>
  <c r="G1325" i="27"/>
  <c r="J1324" i="27"/>
  <c r="G1324" i="27"/>
  <c r="J1323" i="27"/>
  <c r="G1323" i="27"/>
  <c r="J1322" i="27"/>
  <c r="G1322" i="27"/>
  <c r="J1321" i="27"/>
  <c r="G1321" i="27"/>
  <c r="J1320" i="27"/>
  <c r="G1320" i="27"/>
  <c r="J1319" i="27"/>
  <c r="G1319" i="27"/>
  <c r="J1318" i="27"/>
  <c r="G1318" i="27"/>
  <c r="J1317" i="27"/>
  <c r="G1317" i="27"/>
  <c r="J1316" i="27"/>
  <c r="G1316" i="27"/>
  <c r="J1315" i="27"/>
  <c r="G1315" i="27"/>
  <c r="J1314" i="27"/>
  <c r="G1314" i="27"/>
  <c r="J1313" i="27"/>
  <c r="G1313" i="27"/>
  <c r="J1312" i="27"/>
  <c r="G1312" i="27"/>
  <c r="J1311" i="27"/>
  <c r="G1311" i="27"/>
  <c r="J1310" i="27"/>
  <c r="G1310" i="27"/>
  <c r="J1309" i="27"/>
  <c r="G1309" i="27"/>
  <c r="J1308" i="27"/>
  <c r="G1308" i="27"/>
  <c r="J1307" i="27"/>
  <c r="G1307" i="27"/>
  <c r="J1306" i="27"/>
  <c r="G1306" i="27"/>
  <c r="J1305" i="27"/>
  <c r="G1305" i="27"/>
  <c r="J1304" i="27"/>
  <c r="G1304" i="27"/>
  <c r="J1303" i="27"/>
  <c r="G1303" i="27"/>
  <c r="J1302" i="27"/>
  <c r="G1302" i="27"/>
  <c r="J1301" i="27"/>
  <c r="G1301" i="27"/>
  <c r="J1300" i="27"/>
  <c r="G1300" i="27"/>
  <c r="J1299" i="27"/>
  <c r="G1299" i="27"/>
  <c r="J1298" i="27"/>
  <c r="G1298" i="27"/>
  <c r="J1297" i="27"/>
  <c r="G1297" i="27"/>
  <c r="J1296" i="27"/>
  <c r="G1296" i="27"/>
  <c r="J1295" i="27"/>
  <c r="G1295" i="27"/>
  <c r="J1294" i="27"/>
  <c r="G1294" i="27"/>
  <c r="J1293" i="27"/>
  <c r="G1293" i="27"/>
  <c r="J1292" i="27"/>
  <c r="G1292" i="27"/>
  <c r="J1291" i="27"/>
  <c r="G1291" i="27"/>
  <c r="J1290" i="27"/>
  <c r="G1290" i="27"/>
  <c r="J1289" i="27"/>
  <c r="G1289" i="27"/>
  <c r="J1288" i="27"/>
  <c r="G1288" i="27"/>
  <c r="J1287" i="27"/>
  <c r="G1287" i="27"/>
  <c r="J1286" i="27"/>
  <c r="G1286" i="27"/>
  <c r="J1285" i="27"/>
  <c r="G1285" i="27"/>
  <c r="J1284" i="27"/>
  <c r="G1284" i="27"/>
  <c r="J1283" i="27"/>
  <c r="G1283" i="27"/>
  <c r="J1282" i="27"/>
  <c r="G1282" i="27"/>
  <c r="J1281" i="27"/>
  <c r="G1281" i="27"/>
  <c r="J1280" i="27"/>
  <c r="G1280" i="27"/>
  <c r="J1279" i="27"/>
  <c r="G1279" i="27"/>
  <c r="J1278" i="27"/>
  <c r="G1278" i="27"/>
  <c r="J1277" i="27"/>
  <c r="G1277" i="27"/>
  <c r="J1276" i="27"/>
  <c r="G1276" i="27"/>
  <c r="J1275" i="27"/>
  <c r="G1275" i="27"/>
  <c r="J1274" i="27"/>
  <c r="G1274" i="27"/>
  <c r="J1273" i="27"/>
  <c r="G1273" i="27"/>
  <c r="J1272" i="27"/>
  <c r="G1272" i="27"/>
  <c r="J1271" i="27"/>
  <c r="G1271" i="27"/>
  <c r="J1270" i="27"/>
  <c r="G1270" i="27"/>
  <c r="J1269" i="27"/>
  <c r="G1269" i="27"/>
  <c r="J1268" i="27"/>
  <c r="G1268" i="27"/>
  <c r="J1267" i="27"/>
  <c r="G1267" i="27"/>
  <c r="J1266" i="27"/>
  <c r="G1266" i="27"/>
  <c r="J1265" i="27"/>
  <c r="G1265" i="27"/>
  <c r="J1264" i="27"/>
  <c r="G1264" i="27"/>
  <c r="J1263" i="27"/>
  <c r="G1263" i="27"/>
  <c r="J1262" i="27"/>
  <c r="G1262" i="27"/>
  <c r="J1261" i="27"/>
  <c r="G1261" i="27"/>
  <c r="J1260" i="27"/>
  <c r="G1260" i="27"/>
  <c r="J1259" i="27"/>
  <c r="G1259" i="27"/>
  <c r="J1258" i="27"/>
  <c r="G1258" i="27"/>
  <c r="J1257" i="27"/>
  <c r="G1257" i="27"/>
  <c r="J1256" i="27"/>
  <c r="G1256" i="27"/>
  <c r="J1255" i="27"/>
  <c r="G1255" i="27"/>
  <c r="J1254" i="27"/>
  <c r="G1254" i="27"/>
  <c r="J1253" i="27"/>
  <c r="G1253" i="27"/>
  <c r="J1252" i="27"/>
  <c r="G1252" i="27"/>
  <c r="J1251" i="27"/>
  <c r="G1251" i="27"/>
  <c r="J1250" i="27"/>
  <c r="G1250" i="27"/>
  <c r="J1249" i="27"/>
  <c r="G1249" i="27"/>
  <c r="J1248" i="27"/>
  <c r="G1248" i="27"/>
  <c r="J1247" i="27"/>
  <c r="G1247" i="27"/>
  <c r="J1246" i="27"/>
  <c r="G1246" i="27"/>
  <c r="J1245" i="27"/>
  <c r="G1245" i="27"/>
  <c r="J1244" i="27"/>
  <c r="G1244" i="27"/>
  <c r="J1243" i="27"/>
  <c r="G1243" i="27"/>
  <c r="J1242" i="27"/>
  <c r="G1242" i="27"/>
  <c r="J1241" i="27"/>
  <c r="G1241" i="27"/>
  <c r="J1240" i="27"/>
  <c r="G1240" i="27"/>
  <c r="J1239" i="27"/>
  <c r="G1239" i="27"/>
  <c r="J1238" i="27"/>
  <c r="G1238" i="27"/>
  <c r="J1237" i="27"/>
  <c r="G1237" i="27"/>
  <c r="J1236" i="27"/>
  <c r="G1236" i="27"/>
  <c r="J1235" i="27"/>
  <c r="G1235" i="27"/>
  <c r="J1234" i="27"/>
  <c r="G1234" i="27"/>
  <c r="J1233" i="27"/>
  <c r="G1233" i="27"/>
  <c r="J1232" i="27"/>
  <c r="G1232" i="27"/>
  <c r="J1231" i="27"/>
  <c r="G1231" i="27"/>
  <c r="J1230" i="27"/>
  <c r="G1230" i="27"/>
  <c r="J1229" i="27"/>
  <c r="G1229" i="27"/>
  <c r="J1228" i="27"/>
  <c r="G1228" i="27"/>
  <c r="J1227" i="27"/>
  <c r="G1227" i="27"/>
  <c r="J1226" i="27"/>
  <c r="G1226" i="27"/>
  <c r="J1225" i="27"/>
  <c r="G1225" i="27"/>
  <c r="J1224" i="27"/>
  <c r="G1224" i="27"/>
  <c r="J1223" i="27"/>
  <c r="G1223" i="27"/>
  <c r="J1222" i="27"/>
  <c r="G1222" i="27"/>
  <c r="J1221" i="27"/>
  <c r="G1221" i="27"/>
  <c r="J1220" i="27"/>
  <c r="G1220" i="27"/>
  <c r="J1219" i="27"/>
  <c r="G1219" i="27"/>
  <c r="J1218" i="27"/>
  <c r="G1218" i="27"/>
  <c r="J1217" i="27"/>
  <c r="G1217" i="27"/>
  <c r="J1216" i="27"/>
  <c r="G1216" i="27"/>
  <c r="J1215" i="27"/>
  <c r="G1215" i="27"/>
  <c r="J1214" i="27"/>
  <c r="G1214" i="27"/>
  <c r="J1213" i="27"/>
  <c r="G1213" i="27"/>
  <c r="J1212" i="27"/>
  <c r="G1212" i="27"/>
  <c r="J1211" i="27"/>
  <c r="G1211" i="27"/>
  <c r="J1210" i="27"/>
  <c r="G1210" i="27"/>
  <c r="J1209" i="27"/>
  <c r="G1209" i="27"/>
  <c r="J1208" i="27"/>
  <c r="G1208" i="27"/>
  <c r="J1207" i="27"/>
  <c r="G1207" i="27"/>
  <c r="J1206" i="27"/>
  <c r="G1206" i="27"/>
  <c r="J1205" i="27"/>
  <c r="G1205" i="27"/>
  <c r="J1204" i="27"/>
  <c r="G1204" i="27"/>
  <c r="J1203" i="27"/>
  <c r="G1203" i="27"/>
  <c r="J1202" i="27"/>
  <c r="G1202" i="27"/>
  <c r="J1201" i="27"/>
  <c r="G1201" i="27"/>
  <c r="J1200" i="27"/>
  <c r="G1200" i="27"/>
  <c r="J1199" i="27"/>
  <c r="G1199" i="27"/>
  <c r="J1198" i="27"/>
  <c r="G1198" i="27"/>
  <c r="J1197" i="27"/>
  <c r="G1197" i="27"/>
  <c r="J1196" i="27"/>
  <c r="G1196" i="27"/>
  <c r="J1195" i="27"/>
  <c r="G1195" i="27"/>
  <c r="J1194" i="27"/>
  <c r="G1194" i="27"/>
  <c r="J1193" i="27"/>
  <c r="G1193" i="27"/>
  <c r="J1192" i="27"/>
  <c r="G1192" i="27"/>
  <c r="J1191" i="27"/>
  <c r="G1191" i="27"/>
  <c r="J1190" i="27"/>
  <c r="G1190" i="27"/>
  <c r="J1189" i="27"/>
  <c r="G1189" i="27"/>
  <c r="J1188" i="27"/>
  <c r="G1188" i="27"/>
  <c r="J1187" i="27"/>
  <c r="G1187" i="27"/>
  <c r="J1186" i="27"/>
  <c r="G1186" i="27"/>
  <c r="J1185" i="27"/>
  <c r="G1185" i="27"/>
  <c r="J1184" i="27"/>
  <c r="G1184" i="27"/>
  <c r="J1183" i="27"/>
  <c r="G1183" i="27"/>
  <c r="J1182" i="27"/>
  <c r="G1182" i="27"/>
  <c r="J1181" i="27"/>
  <c r="G1181" i="27"/>
  <c r="J1180" i="27"/>
  <c r="G1180" i="27"/>
  <c r="J1179" i="27"/>
  <c r="G1179" i="27"/>
  <c r="J1178" i="27"/>
  <c r="G1178" i="27"/>
  <c r="J1177" i="27"/>
  <c r="G1177" i="27"/>
  <c r="J1176" i="27"/>
  <c r="G1176" i="27"/>
  <c r="J1175" i="27"/>
  <c r="G1175" i="27"/>
  <c r="J1174" i="27"/>
  <c r="G1174" i="27"/>
  <c r="J1173" i="27"/>
  <c r="G1173" i="27"/>
  <c r="J1172" i="27"/>
  <c r="G1172" i="27"/>
  <c r="J1171" i="27"/>
  <c r="G1171" i="27"/>
  <c r="J1170" i="27"/>
  <c r="G1170" i="27"/>
  <c r="J1169" i="27"/>
  <c r="G1169" i="27"/>
  <c r="J1168" i="27"/>
  <c r="G1168" i="27"/>
  <c r="J1167" i="27"/>
  <c r="G1167" i="27"/>
  <c r="J1166" i="27"/>
  <c r="G1166" i="27"/>
  <c r="J1165" i="27"/>
  <c r="G1165" i="27"/>
  <c r="J1164" i="27"/>
  <c r="G1164" i="27"/>
  <c r="J1163" i="27"/>
  <c r="G1163" i="27"/>
  <c r="J1162" i="27"/>
  <c r="G1162" i="27"/>
  <c r="J1161" i="27"/>
  <c r="G1161" i="27"/>
  <c r="J1160" i="27"/>
  <c r="G1160" i="27"/>
  <c r="J1159" i="27"/>
  <c r="G1159" i="27"/>
  <c r="J1158" i="27"/>
  <c r="G1158" i="27"/>
  <c r="J1157" i="27"/>
  <c r="G1157" i="27"/>
  <c r="J1156" i="27"/>
  <c r="G1156" i="27"/>
  <c r="J1155" i="27"/>
  <c r="G1155" i="27"/>
  <c r="J1154" i="27"/>
  <c r="G1154" i="27"/>
  <c r="J1153" i="27"/>
  <c r="G1153" i="27"/>
  <c r="J1152" i="27"/>
  <c r="G1152" i="27"/>
  <c r="J1151" i="27"/>
  <c r="G1151" i="27"/>
  <c r="J1150" i="27"/>
  <c r="G1150" i="27"/>
  <c r="J1149" i="27"/>
  <c r="G1149" i="27"/>
  <c r="J1148" i="27"/>
  <c r="G1148" i="27"/>
  <c r="J1147" i="27"/>
  <c r="G1147" i="27"/>
  <c r="J1146" i="27"/>
  <c r="G1146" i="27"/>
  <c r="J1145" i="27"/>
  <c r="G1145" i="27"/>
  <c r="J1144" i="27"/>
  <c r="G1144" i="27"/>
  <c r="J1143" i="27"/>
  <c r="G1143" i="27"/>
  <c r="J1142" i="27"/>
  <c r="G1142" i="27"/>
  <c r="J1141" i="27"/>
  <c r="G1141" i="27"/>
  <c r="J1140" i="27"/>
  <c r="G1140" i="27"/>
  <c r="J1139" i="27"/>
  <c r="G1139" i="27"/>
  <c r="J1138" i="27"/>
  <c r="G1138" i="27"/>
  <c r="J1137" i="27"/>
  <c r="G1137" i="27"/>
  <c r="J1136" i="27"/>
  <c r="G1136" i="27"/>
  <c r="J1135" i="27"/>
  <c r="G1135" i="27"/>
  <c r="J1134" i="27"/>
  <c r="G1134" i="27"/>
  <c r="J1133" i="27"/>
  <c r="G1133" i="27"/>
  <c r="J1132" i="27"/>
  <c r="G1132" i="27"/>
  <c r="J1131" i="27"/>
  <c r="G1131" i="27"/>
  <c r="J1130" i="27"/>
  <c r="G1130" i="27"/>
  <c r="J1129" i="27"/>
  <c r="G1129" i="27"/>
  <c r="J1128" i="27"/>
  <c r="G1128" i="27"/>
  <c r="J1127" i="27"/>
  <c r="G1127" i="27"/>
  <c r="J1126" i="27"/>
  <c r="G1126" i="27"/>
  <c r="J1125" i="27"/>
  <c r="G1125" i="27"/>
  <c r="J1124" i="27"/>
  <c r="G1124" i="27"/>
  <c r="J1123" i="27"/>
  <c r="G1123" i="27"/>
  <c r="J1122" i="27"/>
  <c r="G1122" i="27"/>
  <c r="J1121" i="27"/>
  <c r="G1121" i="27"/>
  <c r="J1120" i="27"/>
  <c r="G1120" i="27"/>
  <c r="J1119" i="27"/>
  <c r="G1119" i="27"/>
  <c r="J1118" i="27"/>
  <c r="G1118" i="27"/>
  <c r="J1117" i="27"/>
  <c r="G1117" i="27"/>
  <c r="J1116" i="27"/>
  <c r="G1116" i="27"/>
  <c r="J1115" i="27"/>
  <c r="G1115" i="27"/>
  <c r="J1114" i="27"/>
  <c r="G1114" i="27"/>
  <c r="J1113" i="27"/>
  <c r="G1113" i="27"/>
  <c r="J1112" i="27"/>
  <c r="G1112" i="27"/>
  <c r="J1111" i="27"/>
  <c r="G1111" i="27"/>
  <c r="J1110" i="27"/>
  <c r="G1110" i="27"/>
  <c r="J1109" i="27"/>
  <c r="G1109" i="27"/>
  <c r="J1108" i="27"/>
  <c r="G1108" i="27"/>
  <c r="J1107" i="27"/>
  <c r="G1107" i="27"/>
  <c r="J1106" i="27"/>
  <c r="G1106" i="27"/>
  <c r="J1105" i="27"/>
  <c r="G1105" i="27"/>
  <c r="J1104" i="27"/>
  <c r="G1104" i="27"/>
  <c r="J1103" i="27"/>
  <c r="G1103" i="27"/>
  <c r="J1102" i="27"/>
  <c r="G1102" i="27"/>
  <c r="J1101" i="27"/>
  <c r="G1101" i="27"/>
  <c r="J1100" i="27"/>
  <c r="G1100" i="27"/>
  <c r="J1099" i="27"/>
  <c r="G1099" i="27"/>
  <c r="J1098" i="27"/>
  <c r="G1098" i="27"/>
  <c r="J1097" i="27"/>
  <c r="G1097" i="27"/>
  <c r="J1096" i="27"/>
  <c r="G1096" i="27"/>
  <c r="J1095" i="27"/>
  <c r="G1095" i="27"/>
  <c r="J1094" i="27"/>
  <c r="G1094" i="27"/>
  <c r="J1093" i="27"/>
  <c r="G1093" i="27"/>
  <c r="J1092" i="27"/>
  <c r="G1092" i="27"/>
  <c r="J1091" i="27"/>
  <c r="G1091" i="27"/>
  <c r="J1090" i="27"/>
  <c r="G1090" i="27"/>
  <c r="J1089" i="27"/>
  <c r="G1089" i="27"/>
  <c r="J1088" i="27"/>
  <c r="G1088" i="27"/>
  <c r="J1087" i="27"/>
  <c r="G1087" i="27"/>
  <c r="J1086" i="27"/>
  <c r="G1086" i="27"/>
  <c r="J1085" i="27"/>
  <c r="G1085" i="27"/>
  <c r="J1084" i="27"/>
  <c r="G1084" i="27"/>
  <c r="J1083" i="27"/>
  <c r="G1083" i="27"/>
  <c r="J1082" i="27"/>
  <c r="G1082" i="27"/>
  <c r="J1081" i="27"/>
  <c r="G1081" i="27"/>
  <c r="J1080" i="27"/>
  <c r="G1080" i="27"/>
  <c r="J1079" i="27"/>
  <c r="G1079" i="27"/>
  <c r="J1078" i="27"/>
  <c r="G1078" i="27"/>
  <c r="J1077" i="27"/>
  <c r="G1077" i="27"/>
  <c r="J1076" i="27"/>
  <c r="G1076" i="27"/>
  <c r="J1075" i="27"/>
  <c r="G1075" i="27"/>
  <c r="J1074" i="27"/>
  <c r="G1074" i="27"/>
  <c r="J1073" i="27"/>
  <c r="G1073" i="27"/>
  <c r="J1072" i="27"/>
  <c r="G1072" i="27"/>
  <c r="J1071" i="27"/>
  <c r="G1071" i="27"/>
  <c r="J1070" i="27"/>
  <c r="G1070" i="27"/>
  <c r="J1069" i="27"/>
  <c r="G1069" i="27"/>
  <c r="J1068" i="27"/>
  <c r="G1068" i="27"/>
  <c r="J1067" i="27"/>
  <c r="G1067" i="27"/>
  <c r="J1066" i="27"/>
  <c r="G1066" i="27"/>
  <c r="J1065" i="27"/>
  <c r="G1065" i="27"/>
  <c r="J1064" i="27"/>
  <c r="G1064" i="27"/>
  <c r="J1063" i="27"/>
  <c r="G1063" i="27"/>
  <c r="J1062" i="27"/>
  <c r="G1062" i="27"/>
  <c r="J1061" i="27"/>
  <c r="G1061" i="27"/>
  <c r="J1060" i="27"/>
  <c r="G1060" i="27"/>
  <c r="J1059" i="27"/>
  <c r="G1059" i="27"/>
  <c r="J1058" i="27"/>
  <c r="G1058" i="27"/>
  <c r="J1057" i="27"/>
  <c r="G1057" i="27"/>
  <c r="J1056" i="27"/>
  <c r="G1056" i="27"/>
  <c r="J1055" i="27"/>
  <c r="G1055" i="27"/>
  <c r="J1054" i="27"/>
  <c r="G1054" i="27"/>
  <c r="J1053" i="27"/>
  <c r="G1053" i="27"/>
  <c r="J1052" i="27"/>
  <c r="G1052" i="27"/>
  <c r="J1051" i="27"/>
  <c r="G1051" i="27"/>
  <c r="J1050" i="27"/>
  <c r="G1050" i="27"/>
  <c r="J1049" i="27"/>
  <c r="G1049" i="27"/>
  <c r="J1048" i="27"/>
  <c r="G1048" i="27"/>
  <c r="J1047" i="27"/>
  <c r="G1047" i="27"/>
  <c r="J1046" i="27"/>
  <c r="G1046" i="27"/>
  <c r="J1045" i="27"/>
  <c r="G1045" i="27"/>
  <c r="J1044" i="27"/>
  <c r="G1044" i="27"/>
  <c r="J1043" i="27"/>
  <c r="G1043" i="27"/>
  <c r="J1042" i="27"/>
  <c r="G1042" i="27"/>
  <c r="J1041" i="27"/>
  <c r="G1041" i="27"/>
  <c r="J1040" i="27"/>
  <c r="G1040" i="27"/>
  <c r="J1039" i="27"/>
  <c r="G1039" i="27"/>
  <c r="J1038" i="27"/>
  <c r="G1038" i="27"/>
  <c r="J1037" i="27"/>
  <c r="G1037" i="27"/>
  <c r="J1036" i="27"/>
  <c r="G1036" i="27"/>
  <c r="J1035" i="27"/>
  <c r="G1035" i="27"/>
  <c r="J1034" i="27"/>
  <c r="G1034" i="27"/>
  <c r="J1033" i="27"/>
  <c r="G1033" i="27"/>
  <c r="J1032" i="27"/>
  <c r="G1032" i="27"/>
  <c r="J1031" i="27"/>
  <c r="G1031" i="27"/>
  <c r="J1030" i="27"/>
  <c r="G1030" i="27"/>
  <c r="J1029" i="27"/>
  <c r="G1029" i="27"/>
  <c r="J1028" i="27"/>
  <c r="G1028" i="27"/>
  <c r="J1027" i="27"/>
  <c r="G1027" i="27"/>
  <c r="J1026" i="27"/>
  <c r="G1026" i="27"/>
  <c r="J1025" i="27"/>
  <c r="G1025" i="27"/>
  <c r="J1024" i="27"/>
  <c r="G1024" i="27"/>
  <c r="J1023" i="27"/>
  <c r="G1023" i="27"/>
  <c r="J1022" i="27"/>
  <c r="G1022" i="27"/>
  <c r="J1021" i="27"/>
  <c r="G1021" i="27"/>
  <c r="J1020" i="27"/>
  <c r="G1020" i="27"/>
  <c r="J1019" i="27"/>
  <c r="G1019" i="27"/>
  <c r="J1018" i="27"/>
  <c r="G1018" i="27"/>
  <c r="J1017" i="27"/>
  <c r="G1017" i="27"/>
  <c r="J1016" i="27"/>
  <c r="G1016" i="27"/>
  <c r="J1015" i="27"/>
  <c r="G1015" i="27"/>
  <c r="J1014" i="27"/>
  <c r="G1014" i="27"/>
  <c r="J1013" i="27"/>
  <c r="G1013" i="27"/>
  <c r="J1012" i="27"/>
  <c r="G1012" i="27"/>
  <c r="J1011" i="27"/>
  <c r="G1011" i="27"/>
  <c r="J1010" i="27"/>
  <c r="G1010" i="27"/>
  <c r="J1009" i="27"/>
  <c r="G1009" i="27"/>
  <c r="J1008" i="27"/>
  <c r="G1008" i="27"/>
  <c r="J1007" i="27"/>
  <c r="G1007" i="27"/>
  <c r="J1006" i="27"/>
  <c r="G1006" i="27"/>
  <c r="J1005" i="27"/>
  <c r="G1005" i="27"/>
  <c r="J1004" i="27"/>
  <c r="G1004" i="27"/>
  <c r="J1003" i="27"/>
  <c r="G1003" i="27"/>
  <c r="J1002" i="27"/>
  <c r="G1002" i="27"/>
  <c r="J1001" i="27"/>
  <c r="G1001" i="27"/>
  <c r="J1000" i="27"/>
  <c r="G1000" i="27"/>
  <c r="J999" i="27"/>
  <c r="G999" i="27"/>
  <c r="J998" i="27"/>
  <c r="G998" i="27"/>
  <c r="J997" i="27"/>
  <c r="G997" i="27"/>
  <c r="J996" i="27"/>
  <c r="G996" i="27"/>
  <c r="J995" i="27"/>
  <c r="G995" i="27"/>
  <c r="J994" i="27"/>
  <c r="G994" i="27"/>
  <c r="J993" i="27"/>
  <c r="G993" i="27"/>
  <c r="J992" i="27"/>
  <c r="G992" i="27"/>
  <c r="J991" i="27"/>
  <c r="G991" i="27"/>
  <c r="J990" i="27"/>
  <c r="G990" i="27"/>
  <c r="J989" i="27"/>
  <c r="G989" i="27"/>
  <c r="J988" i="27"/>
  <c r="G988" i="27"/>
  <c r="J987" i="27"/>
  <c r="G987" i="27"/>
  <c r="J986" i="27"/>
  <c r="G986" i="27"/>
  <c r="J985" i="27"/>
  <c r="G985" i="27"/>
  <c r="J984" i="27"/>
  <c r="G984" i="27"/>
  <c r="J983" i="27"/>
  <c r="G983" i="27"/>
  <c r="J982" i="27"/>
  <c r="G982" i="27"/>
  <c r="J981" i="27"/>
  <c r="G981" i="27"/>
  <c r="J980" i="27"/>
  <c r="G980" i="27"/>
  <c r="J979" i="27"/>
  <c r="G979" i="27"/>
  <c r="J978" i="27"/>
  <c r="G978" i="27"/>
  <c r="J977" i="27"/>
  <c r="G977" i="27"/>
  <c r="J976" i="27"/>
  <c r="G976" i="27"/>
  <c r="J975" i="27"/>
  <c r="G975" i="27"/>
  <c r="J974" i="27"/>
  <c r="G974" i="27"/>
  <c r="J973" i="27"/>
  <c r="G973" i="27"/>
  <c r="J972" i="27"/>
  <c r="G972" i="27"/>
  <c r="J971" i="27"/>
  <c r="G971" i="27"/>
  <c r="J970" i="27"/>
  <c r="G970" i="27"/>
  <c r="J969" i="27"/>
  <c r="G969" i="27"/>
  <c r="J968" i="27"/>
  <c r="G968" i="27"/>
  <c r="J967" i="27"/>
  <c r="G967" i="27"/>
  <c r="J966" i="27"/>
  <c r="G966" i="27"/>
  <c r="J965" i="27"/>
  <c r="G965" i="27"/>
  <c r="J964" i="27"/>
  <c r="G964" i="27"/>
  <c r="J963" i="27"/>
  <c r="G963" i="27"/>
  <c r="J962" i="27"/>
  <c r="G962" i="27"/>
  <c r="J961" i="27"/>
  <c r="G961" i="27"/>
  <c r="J960" i="27"/>
  <c r="G960" i="27"/>
  <c r="J959" i="27"/>
  <c r="G959" i="27"/>
  <c r="J958" i="27"/>
  <c r="G958" i="27"/>
  <c r="J957" i="27"/>
  <c r="G957" i="27"/>
  <c r="J956" i="27"/>
  <c r="G956" i="27"/>
  <c r="J955" i="27"/>
  <c r="G955" i="27"/>
  <c r="J954" i="27"/>
  <c r="G954" i="27"/>
  <c r="J953" i="27"/>
  <c r="G953" i="27"/>
  <c r="J952" i="27"/>
  <c r="G952" i="27"/>
  <c r="J951" i="27"/>
  <c r="G951" i="27"/>
  <c r="J950" i="27"/>
  <c r="G950" i="27"/>
  <c r="J949" i="27"/>
  <c r="G949" i="27"/>
  <c r="J948" i="27"/>
  <c r="G948" i="27"/>
  <c r="J947" i="27"/>
  <c r="G947" i="27"/>
  <c r="J946" i="27"/>
  <c r="G946" i="27"/>
  <c r="J945" i="27"/>
  <c r="G945" i="27"/>
  <c r="J944" i="27"/>
  <c r="G944" i="27"/>
  <c r="J943" i="27"/>
  <c r="G943" i="27"/>
  <c r="J942" i="27"/>
  <c r="G942" i="27"/>
  <c r="J941" i="27"/>
  <c r="G941" i="27"/>
  <c r="J940" i="27"/>
  <c r="G940" i="27"/>
  <c r="J939" i="27"/>
  <c r="G939" i="27"/>
  <c r="J938" i="27"/>
  <c r="G938" i="27"/>
  <c r="J937" i="27"/>
  <c r="G937" i="27"/>
  <c r="J936" i="27"/>
  <c r="G936" i="27"/>
  <c r="J935" i="27"/>
  <c r="G935" i="27"/>
  <c r="J934" i="27"/>
  <c r="G934" i="27"/>
  <c r="J933" i="27"/>
  <c r="G933" i="27"/>
  <c r="J932" i="27"/>
  <c r="G932" i="27"/>
  <c r="J931" i="27"/>
  <c r="G931" i="27"/>
  <c r="J930" i="27"/>
  <c r="G930" i="27"/>
  <c r="J929" i="27"/>
  <c r="G929" i="27"/>
  <c r="J928" i="27"/>
  <c r="G928" i="27"/>
  <c r="J927" i="27"/>
  <c r="G927" i="27"/>
  <c r="J926" i="27"/>
  <c r="G926" i="27"/>
  <c r="J925" i="27"/>
  <c r="G925" i="27"/>
  <c r="J924" i="27"/>
  <c r="G924" i="27"/>
  <c r="J923" i="27"/>
  <c r="G923" i="27"/>
  <c r="J922" i="27"/>
  <c r="G922" i="27"/>
  <c r="J921" i="27"/>
  <c r="G921" i="27"/>
  <c r="J920" i="27"/>
  <c r="G920" i="27"/>
  <c r="J919" i="27"/>
  <c r="G919" i="27"/>
  <c r="J918" i="27"/>
  <c r="G918" i="27"/>
  <c r="J917" i="27"/>
  <c r="G917" i="27"/>
  <c r="J916" i="27"/>
  <c r="G916" i="27"/>
  <c r="J915" i="27"/>
  <c r="G915" i="27"/>
  <c r="J914" i="27"/>
  <c r="G914" i="27"/>
  <c r="J913" i="27"/>
  <c r="G913" i="27"/>
  <c r="J912" i="27"/>
  <c r="G912" i="27"/>
  <c r="J911" i="27"/>
  <c r="G911" i="27"/>
  <c r="J910" i="27"/>
  <c r="G910" i="27"/>
  <c r="J909" i="27"/>
  <c r="G909" i="27"/>
  <c r="J908" i="27"/>
  <c r="G908" i="27"/>
  <c r="J907" i="27"/>
  <c r="G907" i="27"/>
  <c r="J906" i="27"/>
  <c r="G906" i="27"/>
  <c r="J905" i="27"/>
  <c r="G905" i="27"/>
  <c r="J904" i="27"/>
  <c r="G904" i="27"/>
  <c r="J903" i="27"/>
  <c r="G903" i="27"/>
  <c r="J902" i="27"/>
  <c r="G902" i="27"/>
  <c r="J901" i="27"/>
  <c r="G901" i="27"/>
  <c r="J900" i="27"/>
  <c r="G900" i="27"/>
  <c r="J899" i="27"/>
  <c r="G899" i="27"/>
  <c r="J898" i="27"/>
  <c r="G898" i="27"/>
  <c r="J897" i="27"/>
  <c r="G897" i="27"/>
  <c r="J896" i="27"/>
  <c r="G896" i="27"/>
  <c r="J895" i="27"/>
  <c r="G895" i="27"/>
  <c r="J894" i="27"/>
  <c r="G894" i="27"/>
  <c r="J893" i="27"/>
  <c r="G893" i="27"/>
  <c r="J892" i="27"/>
  <c r="G892" i="27"/>
  <c r="J891" i="27"/>
  <c r="G891" i="27"/>
  <c r="J890" i="27"/>
  <c r="G890" i="27"/>
  <c r="J889" i="27"/>
  <c r="G889" i="27"/>
  <c r="J888" i="27"/>
  <c r="G888" i="27"/>
  <c r="J887" i="27"/>
  <c r="G887" i="27"/>
  <c r="J886" i="27"/>
  <c r="G886" i="27"/>
  <c r="J885" i="27"/>
  <c r="G885" i="27"/>
  <c r="J884" i="27"/>
  <c r="G884" i="27"/>
  <c r="J883" i="27"/>
  <c r="G883" i="27"/>
  <c r="J882" i="27"/>
  <c r="G882" i="27"/>
  <c r="J881" i="27"/>
  <c r="G881" i="27"/>
  <c r="J880" i="27"/>
  <c r="G880" i="27"/>
  <c r="J879" i="27"/>
  <c r="G879" i="27"/>
  <c r="J878" i="27"/>
  <c r="G878" i="27"/>
  <c r="J877" i="27"/>
  <c r="G877" i="27"/>
  <c r="J876" i="27"/>
  <c r="G876" i="27"/>
  <c r="J875" i="27"/>
  <c r="G875" i="27"/>
  <c r="J874" i="27"/>
  <c r="G874" i="27"/>
  <c r="J873" i="27"/>
  <c r="G873" i="27"/>
  <c r="J872" i="27"/>
  <c r="G872" i="27"/>
  <c r="J871" i="27"/>
  <c r="G871" i="27"/>
  <c r="J870" i="27"/>
  <c r="G870" i="27"/>
  <c r="J869" i="27"/>
  <c r="G869" i="27"/>
  <c r="J868" i="27"/>
  <c r="G868" i="27"/>
  <c r="J867" i="27"/>
  <c r="G867" i="27"/>
  <c r="J866" i="27"/>
  <c r="G866" i="27"/>
  <c r="J865" i="27"/>
  <c r="G865" i="27"/>
  <c r="J864" i="27"/>
  <c r="G864" i="27"/>
  <c r="J863" i="27"/>
  <c r="G863" i="27"/>
  <c r="J862" i="27"/>
  <c r="G862" i="27"/>
  <c r="J861" i="27"/>
  <c r="G861" i="27"/>
  <c r="J860" i="27"/>
  <c r="G860" i="27"/>
  <c r="J859" i="27"/>
  <c r="G859" i="27"/>
  <c r="J858" i="27"/>
  <c r="G858" i="27"/>
  <c r="J857" i="27"/>
  <c r="G857" i="27"/>
  <c r="J856" i="27"/>
  <c r="G856" i="27"/>
  <c r="J855" i="27"/>
  <c r="G855" i="27"/>
  <c r="J854" i="27"/>
  <c r="G854" i="27"/>
  <c r="J853" i="27"/>
  <c r="G853" i="27"/>
  <c r="J852" i="27"/>
  <c r="G852" i="27"/>
  <c r="J851" i="27"/>
  <c r="G851" i="27"/>
  <c r="J850" i="27"/>
  <c r="G850" i="27"/>
  <c r="J849" i="27"/>
  <c r="G849" i="27"/>
  <c r="J848" i="27"/>
  <c r="G848" i="27"/>
  <c r="J847" i="27"/>
  <c r="G847" i="27"/>
  <c r="J846" i="27"/>
  <c r="G846" i="27"/>
  <c r="J845" i="27"/>
  <c r="G845" i="27"/>
  <c r="J844" i="27"/>
  <c r="G844" i="27"/>
  <c r="J843" i="27"/>
  <c r="G843" i="27"/>
  <c r="J842" i="27"/>
  <c r="G842" i="27"/>
  <c r="J841" i="27"/>
  <c r="G841" i="27"/>
  <c r="J840" i="27"/>
  <c r="G840" i="27"/>
  <c r="J839" i="27"/>
  <c r="G839" i="27"/>
  <c r="J838" i="27"/>
  <c r="G838" i="27"/>
  <c r="J837" i="27"/>
  <c r="G837" i="27"/>
  <c r="J836" i="27"/>
  <c r="G836" i="27"/>
  <c r="J835" i="27"/>
  <c r="G835" i="27"/>
  <c r="J834" i="27"/>
  <c r="G834" i="27"/>
  <c r="J833" i="27"/>
  <c r="G833" i="27"/>
  <c r="J832" i="27"/>
  <c r="G832" i="27"/>
  <c r="J831" i="27"/>
  <c r="G831" i="27"/>
  <c r="J830" i="27"/>
  <c r="G830" i="27"/>
  <c r="J829" i="27"/>
  <c r="G829" i="27"/>
  <c r="J828" i="27"/>
  <c r="G828" i="27"/>
  <c r="J827" i="27"/>
  <c r="G827" i="27"/>
  <c r="J826" i="27"/>
  <c r="G826" i="27"/>
  <c r="J825" i="27"/>
  <c r="G825" i="27"/>
  <c r="J824" i="27"/>
  <c r="G824" i="27"/>
  <c r="J823" i="27"/>
  <c r="G823" i="27"/>
  <c r="J822" i="27"/>
  <c r="G822" i="27"/>
  <c r="J821" i="27"/>
  <c r="G821" i="27"/>
  <c r="J820" i="27"/>
  <c r="G820" i="27"/>
  <c r="J819" i="27"/>
  <c r="G819" i="27"/>
  <c r="J818" i="27"/>
  <c r="G818" i="27"/>
  <c r="J817" i="27"/>
  <c r="G817" i="27"/>
  <c r="J816" i="27"/>
  <c r="G816" i="27"/>
  <c r="J815" i="27"/>
  <c r="G815" i="27"/>
  <c r="J814" i="27"/>
  <c r="G814" i="27"/>
  <c r="J813" i="27"/>
  <c r="G813" i="27"/>
  <c r="J812" i="27"/>
  <c r="G812" i="27"/>
  <c r="J811" i="27"/>
  <c r="G811" i="27"/>
  <c r="J810" i="27"/>
  <c r="G810" i="27"/>
  <c r="J809" i="27"/>
  <c r="G809" i="27"/>
  <c r="J808" i="27"/>
  <c r="G808" i="27"/>
  <c r="J807" i="27"/>
  <c r="G807" i="27"/>
  <c r="J806" i="27"/>
  <c r="G806" i="27"/>
  <c r="J805" i="27"/>
  <c r="G805" i="27"/>
  <c r="J804" i="27"/>
  <c r="G804" i="27"/>
  <c r="J803" i="27"/>
  <c r="G803" i="27"/>
  <c r="J802" i="27"/>
  <c r="G802" i="27"/>
  <c r="J801" i="27"/>
  <c r="G801" i="27"/>
  <c r="J800" i="27"/>
  <c r="G800" i="27"/>
  <c r="J799" i="27"/>
  <c r="G799" i="27"/>
  <c r="J798" i="27"/>
  <c r="G798" i="27"/>
  <c r="J797" i="27"/>
  <c r="G797" i="27"/>
  <c r="J796" i="27"/>
  <c r="G796" i="27"/>
  <c r="J795" i="27"/>
  <c r="G795" i="27"/>
  <c r="J794" i="27"/>
  <c r="G794" i="27"/>
  <c r="J793" i="27"/>
  <c r="G793" i="27"/>
  <c r="J792" i="27"/>
  <c r="G792" i="27"/>
  <c r="J791" i="27"/>
  <c r="G791" i="27"/>
  <c r="J790" i="27"/>
  <c r="G790" i="27"/>
  <c r="J789" i="27"/>
  <c r="G789" i="27"/>
  <c r="J788" i="27"/>
  <c r="G788" i="27"/>
  <c r="J787" i="27"/>
  <c r="G787" i="27"/>
  <c r="J786" i="27"/>
  <c r="G786" i="27"/>
  <c r="J785" i="27"/>
  <c r="G785" i="27"/>
  <c r="J784" i="27"/>
  <c r="G784" i="27"/>
  <c r="J783" i="27"/>
  <c r="G783" i="27"/>
  <c r="J782" i="27"/>
  <c r="G782" i="27"/>
  <c r="J781" i="27"/>
  <c r="G781" i="27"/>
  <c r="J780" i="27"/>
  <c r="G780" i="27"/>
  <c r="J779" i="27"/>
  <c r="G779" i="27"/>
  <c r="J778" i="27"/>
  <c r="G778" i="27"/>
  <c r="J777" i="27"/>
  <c r="G777" i="27"/>
  <c r="J776" i="27"/>
  <c r="G776" i="27"/>
  <c r="J775" i="27"/>
  <c r="G775" i="27"/>
  <c r="J774" i="27"/>
  <c r="G774" i="27"/>
  <c r="J773" i="27"/>
  <c r="G773" i="27"/>
  <c r="J772" i="27"/>
  <c r="G772" i="27"/>
  <c r="J771" i="27"/>
  <c r="G771" i="27"/>
  <c r="J770" i="27"/>
  <c r="G770" i="27"/>
  <c r="J769" i="27"/>
  <c r="G769" i="27"/>
  <c r="J768" i="27"/>
  <c r="G768" i="27"/>
  <c r="J767" i="27"/>
  <c r="G767" i="27"/>
  <c r="J766" i="27"/>
  <c r="G766" i="27"/>
  <c r="J765" i="27"/>
  <c r="G765" i="27"/>
  <c r="J764" i="27"/>
  <c r="G764" i="27"/>
  <c r="J763" i="27"/>
  <c r="G763" i="27"/>
  <c r="J762" i="27"/>
  <c r="G762" i="27"/>
  <c r="J761" i="27"/>
  <c r="G761" i="27"/>
  <c r="J760" i="27"/>
  <c r="G760" i="27"/>
  <c r="J759" i="27"/>
  <c r="G759" i="27"/>
  <c r="J758" i="27"/>
  <c r="G758" i="27"/>
  <c r="J757" i="27"/>
  <c r="G757" i="27"/>
  <c r="J756" i="27"/>
  <c r="G756" i="27"/>
  <c r="J755" i="27"/>
  <c r="G755" i="27"/>
  <c r="J754" i="27"/>
  <c r="G754" i="27"/>
  <c r="J753" i="27"/>
  <c r="G753" i="27"/>
  <c r="J752" i="27"/>
  <c r="G752" i="27"/>
  <c r="J751" i="27"/>
  <c r="G751" i="27"/>
  <c r="J750" i="27"/>
  <c r="G750" i="27"/>
  <c r="J749" i="27"/>
  <c r="G749" i="27"/>
  <c r="J748" i="27"/>
  <c r="G748" i="27"/>
  <c r="J747" i="27"/>
  <c r="G747" i="27"/>
  <c r="J746" i="27"/>
  <c r="G746" i="27"/>
  <c r="J745" i="27"/>
  <c r="G745" i="27"/>
  <c r="J744" i="27"/>
  <c r="G744" i="27"/>
  <c r="J743" i="27"/>
  <c r="G743" i="27"/>
  <c r="J742" i="27"/>
  <c r="G742" i="27"/>
  <c r="J741" i="27"/>
  <c r="G741" i="27"/>
  <c r="J740" i="27"/>
  <c r="G740" i="27"/>
  <c r="J739" i="27"/>
  <c r="G739" i="27"/>
  <c r="J738" i="27"/>
  <c r="G738" i="27"/>
  <c r="J737" i="27"/>
  <c r="G737" i="27"/>
  <c r="J736" i="27"/>
  <c r="G736" i="27"/>
  <c r="J735" i="27"/>
  <c r="G735" i="27"/>
  <c r="J734" i="27"/>
  <c r="G734" i="27"/>
  <c r="J733" i="27"/>
  <c r="G733" i="27"/>
  <c r="J732" i="27"/>
  <c r="G732" i="27"/>
  <c r="J731" i="27"/>
  <c r="G731" i="27"/>
  <c r="J730" i="27"/>
  <c r="G730" i="27"/>
  <c r="J729" i="27"/>
  <c r="G729" i="27"/>
  <c r="J728" i="27"/>
  <c r="G728" i="27"/>
  <c r="J727" i="27"/>
  <c r="G727" i="27"/>
  <c r="J726" i="27"/>
  <c r="G726" i="27"/>
  <c r="J725" i="27"/>
  <c r="G725" i="27"/>
  <c r="J724" i="27"/>
  <c r="G724" i="27"/>
  <c r="J723" i="27"/>
  <c r="G723" i="27"/>
  <c r="J722" i="27"/>
  <c r="G722" i="27"/>
  <c r="J721" i="27"/>
  <c r="G721" i="27"/>
  <c r="J720" i="27"/>
  <c r="G720" i="27"/>
  <c r="J719" i="27"/>
  <c r="G719" i="27"/>
  <c r="J718" i="27"/>
  <c r="G718" i="27"/>
  <c r="J717" i="27"/>
  <c r="G717" i="27"/>
  <c r="J716" i="27"/>
  <c r="G716" i="27"/>
  <c r="J715" i="27"/>
  <c r="G715" i="27"/>
  <c r="J714" i="27"/>
  <c r="G714" i="27"/>
  <c r="J713" i="27"/>
  <c r="G713" i="27"/>
  <c r="J712" i="27"/>
  <c r="G712" i="27"/>
  <c r="J711" i="27"/>
  <c r="G711" i="27"/>
  <c r="J710" i="27"/>
  <c r="G710" i="27"/>
  <c r="J709" i="27"/>
  <c r="G709" i="27"/>
  <c r="J708" i="27"/>
  <c r="G708" i="27"/>
  <c r="J707" i="27"/>
  <c r="G707" i="27"/>
  <c r="J706" i="27"/>
  <c r="G706" i="27"/>
  <c r="J705" i="27"/>
  <c r="G705" i="27"/>
  <c r="J704" i="27"/>
  <c r="G704" i="27"/>
  <c r="J703" i="27"/>
  <c r="G703" i="27"/>
  <c r="J702" i="27"/>
  <c r="G702" i="27"/>
  <c r="J701" i="27"/>
  <c r="G701" i="27"/>
  <c r="J700" i="27"/>
  <c r="G700" i="27"/>
  <c r="J699" i="27"/>
  <c r="G699" i="27"/>
  <c r="J698" i="27"/>
  <c r="G698" i="27"/>
  <c r="J697" i="27"/>
  <c r="G697" i="27"/>
  <c r="J696" i="27"/>
  <c r="G696" i="27"/>
  <c r="J695" i="27"/>
  <c r="G695" i="27"/>
  <c r="J694" i="27"/>
  <c r="G694" i="27"/>
  <c r="J693" i="27"/>
  <c r="G693" i="27"/>
  <c r="J692" i="27"/>
  <c r="G692" i="27"/>
  <c r="J691" i="27"/>
  <c r="G691" i="27"/>
  <c r="J690" i="27"/>
  <c r="G690" i="27"/>
  <c r="J689" i="27"/>
  <c r="G689" i="27"/>
  <c r="J688" i="27"/>
  <c r="G688" i="27"/>
  <c r="J687" i="27"/>
  <c r="G687" i="27"/>
  <c r="J686" i="27"/>
  <c r="G686" i="27"/>
  <c r="J685" i="27"/>
  <c r="G685" i="27"/>
  <c r="J684" i="27"/>
  <c r="G684" i="27"/>
  <c r="J683" i="27"/>
  <c r="G683" i="27"/>
  <c r="J682" i="27"/>
  <c r="G682" i="27"/>
  <c r="J681" i="27"/>
  <c r="G681" i="27"/>
  <c r="J680" i="27"/>
  <c r="G680" i="27"/>
  <c r="J679" i="27"/>
  <c r="G679" i="27"/>
  <c r="J678" i="27"/>
  <c r="G678" i="27"/>
  <c r="J677" i="27"/>
  <c r="G677" i="27"/>
  <c r="J676" i="27"/>
  <c r="G676" i="27"/>
  <c r="J675" i="27"/>
  <c r="G675" i="27"/>
  <c r="J674" i="27"/>
  <c r="G674" i="27"/>
  <c r="J673" i="27"/>
  <c r="G673" i="27"/>
  <c r="J672" i="27"/>
  <c r="G672" i="27"/>
  <c r="J671" i="27"/>
  <c r="G671" i="27"/>
  <c r="J670" i="27"/>
  <c r="G670" i="27"/>
  <c r="J669" i="27"/>
  <c r="G669" i="27"/>
  <c r="J668" i="27"/>
  <c r="G668" i="27"/>
  <c r="J667" i="27"/>
  <c r="G667" i="27"/>
  <c r="J666" i="27"/>
  <c r="G666" i="27"/>
  <c r="J665" i="27"/>
  <c r="G665" i="27"/>
  <c r="J664" i="27"/>
  <c r="G664" i="27"/>
  <c r="J663" i="27"/>
  <c r="G663" i="27"/>
  <c r="J662" i="27"/>
  <c r="G662" i="27"/>
  <c r="J661" i="27"/>
  <c r="G661" i="27"/>
  <c r="J660" i="27"/>
  <c r="G660" i="27"/>
  <c r="J659" i="27"/>
  <c r="G659" i="27"/>
  <c r="J658" i="27"/>
  <c r="G658" i="27"/>
  <c r="J657" i="27"/>
  <c r="G657" i="27"/>
  <c r="J656" i="27"/>
  <c r="G656" i="27"/>
  <c r="J655" i="27"/>
  <c r="G655" i="27"/>
  <c r="J654" i="27"/>
  <c r="G654" i="27"/>
  <c r="J653" i="27"/>
  <c r="G653" i="27"/>
  <c r="J652" i="27"/>
  <c r="G652" i="27"/>
  <c r="J651" i="27"/>
  <c r="G651" i="27"/>
  <c r="J650" i="27"/>
  <c r="G650" i="27"/>
  <c r="J649" i="27"/>
  <c r="G649" i="27"/>
  <c r="J648" i="27"/>
  <c r="G648" i="27"/>
  <c r="J647" i="27"/>
  <c r="G647" i="27"/>
  <c r="J646" i="27"/>
  <c r="G646" i="27"/>
  <c r="J645" i="27"/>
  <c r="G645" i="27"/>
  <c r="J644" i="27"/>
  <c r="G644" i="27"/>
  <c r="J643" i="27"/>
  <c r="G643" i="27"/>
  <c r="J642" i="27"/>
  <c r="G642" i="27"/>
  <c r="J641" i="27"/>
  <c r="G641" i="27"/>
  <c r="J640" i="27"/>
  <c r="G640" i="27"/>
  <c r="J639" i="27"/>
  <c r="G639" i="27"/>
  <c r="J638" i="27"/>
  <c r="G638" i="27"/>
  <c r="J637" i="27"/>
  <c r="G637" i="27"/>
  <c r="J636" i="27"/>
  <c r="G636" i="27"/>
  <c r="J635" i="27"/>
  <c r="G635" i="27"/>
  <c r="J634" i="27"/>
  <c r="G634" i="27"/>
  <c r="J633" i="27"/>
  <c r="G633" i="27"/>
  <c r="J632" i="27"/>
  <c r="G632" i="27"/>
  <c r="J631" i="27"/>
  <c r="G631" i="27"/>
  <c r="J630" i="27"/>
  <c r="G630" i="27"/>
  <c r="J629" i="27"/>
  <c r="G629" i="27"/>
  <c r="J628" i="27"/>
  <c r="G628" i="27"/>
  <c r="J627" i="27"/>
  <c r="G627" i="27"/>
  <c r="J626" i="27"/>
  <c r="G626" i="27"/>
  <c r="J625" i="27"/>
  <c r="G625" i="27"/>
  <c r="J624" i="27"/>
  <c r="G624" i="27"/>
  <c r="J623" i="27"/>
  <c r="G623" i="27"/>
  <c r="J622" i="27"/>
  <c r="G622" i="27"/>
  <c r="J621" i="27"/>
  <c r="G621" i="27"/>
  <c r="J620" i="27"/>
  <c r="G620" i="27"/>
  <c r="J619" i="27"/>
  <c r="G619" i="27"/>
  <c r="J618" i="27"/>
  <c r="G618" i="27"/>
  <c r="J617" i="27"/>
  <c r="G617" i="27"/>
  <c r="J616" i="27"/>
  <c r="G616" i="27"/>
  <c r="J615" i="27"/>
  <c r="G615" i="27"/>
  <c r="J614" i="27"/>
  <c r="G614" i="27"/>
  <c r="J613" i="27"/>
  <c r="G613" i="27"/>
  <c r="J612" i="27"/>
  <c r="G612" i="27"/>
  <c r="J611" i="27"/>
  <c r="G611" i="27"/>
  <c r="J610" i="27"/>
  <c r="G610" i="27"/>
  <c r="J609" i="27"/>
  <c r="G609" i="27"/>
  <c r="J608" i="27"/>
  <c r="G608" i="27"/>
  <c r="J607" i="27"/>
  <c r="G607" i="27"/>
  <c r="J606" i="27"/>
  <c r="G606" i="27"/>
  <c r="J605" i="27"/>
  <c r="G605" i="27"/>
  <c r="J604" i="27"/>
  <c r="G604" i="27"/>
  <c r="J603" i="27"/>
  <c r="G603" i="27"/>
  <c r="J602" i="27"/>
  <c r="G602" i="27"/>
  <c r="J601" i="27"/>
  <c r="G601" i="27"/>
  <c r="J600" i="27"/>
  <c r="G600" i="27"/>
  <c r="J599" i="27"/>
  <c r="G599" i="27"/>
  <c r="J598" i="27"/>
  <c r="G598" i="27"/>
  <c r="J597" i="27"/>
  <c r="G597" i="27"/>
  <c r="J596" i="27"/>
  <c r="G596" i="27"/>
  <c r="J595" i="27"/>
  <c r="G595" i="27"/>
  <c r="J594" i="27"/>
  <c r="G594" i="27"/>
  <c r="J593" i="27"/>
  <c r="G593" i="27"/>
  <c r="J592" i="27"/>
  <c r="G592" i="27"/>
  <c r="J591" i="27"/>
  <c r="G591" i="27"/>
  <c r="J590" i="27"/>
  <c r="G590" i="27"/>
  <c r="J589" i="27"/>
  <c r="G589" i="27"/>
  <c r="J588" i="27"/>
  <c r="G588" i="27"/>
  <c r="J587" i="27"/>
  <c r="G587" i="27"/>
  <c r="J586" i="27"/>
  <c r="G586" i="27"/>
  <c r="J585" i="27"/>
  <c r="G585" i="27"/>
  <c r="J584" i="27"/>
  <c r="G584" i="27"/>
  <c r="J583" i="27"/>
  <c r="G583" i="27"/>
  <c r="J582" i="27"/>
  <c r="G582" i="27"/>
  <c r="J581" i="27"/>
  <c r="G581" i="27"/>
  <c r="J580" i="27"/>
  <c r="G580" i="27"/>
  <c r="J579" i="27"/>
  <c r="G579" i="27"/>
  <c r="J578" i="27"/>
  <c r="G578" i="27"/>
  <c r="J577" i="27"/>
  <c r="G577" i="27"/>
  <c r="J576" i="27"/>
  <c r="G576" i="27"/>
  <c r="J575" i="27"/>
  <c r="G575" i="27"/>
  <c r="J574" i="27"/>
  <c r="G574" i="27"/>
  <c r="J573" i="27"/>
  <c r="G573" i="27"/>
  <c r="J572" i="27"/>
  <c r="G572" i="27"/>
  <c r="J571" i="27"/>
  <c r="G571" i="27"/>
  <c r="J570" i="27"/>
  <c r="G570" i="27"/>
  <c r="J569" i="27"/>
  <c r="G569" i="27"/>
  <c r="J568" i="27"/>
  <c r="G568" i="27"/>
  <c r="J567" i="27"/>
  <c r="G567" i="27"/>
  <c r="J566" i="27"/>
  <c r="G566" i="27"/>
  <c r="J565" i="27"/>
  <c r="G565" i="27"/>
  <c r="J564" i="27"/>
  <c r="G564" i="27"/>
  <c r="J563" i="27"/>
  <c r="G563" i="27"/>
  <c r="J562" i="27"/>
  <c r="G562" i="27"/>
  <c r="J561" i="27"/>
  <c r="G561" i="27"/>
  <c r="J560" i="27"/>
  <c r="G560" i="27"/>
  <c r="J559" i="27"/>
  <c r="G559" i="27"/>
  <c r="J558" i="27"/>
  <c r="G558" i="27"/>
  <c r="J557" i="27"/>
  <c r="G557" i="27"/>
  <c r="J556" i="27"/>
  <c r="G556" i="27"/>
  <c r="J555" i="27"/>
  <c r="G555" i="27"/>
  <c r="J554" i="27"/>
  <c r="G554" i="27"/>
  <c r="J553" i="27"/>
  <c r="G553" i="27"/>
  <c r="J552" i="27"/>
  <c r="G552" i="27"/>
  <c r="J551" i="27"/>
  <c r="G551" i="27"/>
  <c r="J550" i="27"/>
  <c r="G550" i="27"/>
  <c r="J549" i="27"/>
  <c r="G549" i="27"/>
  <c r="J548" i="27"/>
  <c r="G548" i="27"/>
  <c r="J547" i="27"/>
  <c r="G547" i="27"/>
  <c r="J546" i="27"/>
  <c r="G546" i="27"/>
  <c r="J545" i="27"/>
  <c r="G545" i="27"/>
  <c r="J544" i="27"/>
  <c r="G544" i="27"/>
  <c r="J543" i="27"/>
  <c r="G543" i="27"/>
  <c r="J542" i="27"/>
  <c r="G542" i="27"/>
  <c r="J541" i="27"/>
  <c r="G541" i="27"/>
  <c r="J540" i="27"/>
  <c r="G540" i="27"/>
  <c r="J539" i="27"/>
  <c r="G539" i="27"/>
  <c r="J538" i="27"/>
  <c r="G538" i="27"/>
  <c r="J537" i="27"/>
  <c r="G537" i="27"/>
  <c r="J536" i="27"/>
  <c r="G536" i="27"/>
  <c r="J535" i="27"/>
  <c r="G535" i="27"/>
  <c r="J534" i="27"/>
  <c r="G534" i="27"/>
  <c r="J533" i="27"/>
  <c r="G533" i="27"/>
  <c r="J532" i="27"/>
  <c r="G532" i="27"/>
  <c r="J531" i="27"/>
  <c r="G531" i="27"/>
  <c r="J530" i="27"/>
  <c r="G530" i="27"/>
  <c r="J529" i="27"/>
  <c r="G529" i="27"/>
  <c r="J528" i="27"/>
  <c r="G528" i="27"/>
  <c r="J527" i="27"/>
  <c r="G527" i="27"/>
  <c r="J526" i="27"/>
  <c r="G526" i="27"/>
  <c r="J525" i="27"/>
  <c r="G525" i="27"/>
  <c r="J524" i="27"/>
  <c r="G524" i="27"/>
  <c r="J523" i="27"/>
  <c r="G523" i="27"/>
  <c r="J522" i="27"/>
  <c r="G522" i="27"/>
  <c r="J521" i="27"/>
  <c r="G521" i="27"/>
  <c r="J520" i="27"/>
  <c r="G520" i="27"/>
  <c r="J519" i="27"/>
  <c r="G519" i="27"/>
  <c r="J518" i="27"/>
  <c r="G518" i="27"/>
  <c r="J517" i="27"/>
  <c r="G517" i="27"/>
  <c r="J516" i="27"/>
  <c r="G516" i="27"/>
  <c r="J515" i="27"/>
  <c r="G515" i="27"/>
  <c r="J514" i="27"/>
  <c r="G514" i="27"/>
  <c r="J513" i="27"/>
  <c r="G513" i="27"/>
  <c r="J512" i="27"/>
  <c r="G512" i="27"/>
  <c r="J511" i="27"/>
  <c r="G511" i="27"/>
  <c r="J510" i="27"/>
  <c r="G510" i="27"/>
  <c r="J509" i="27"/>
  <c r="G509" i="27"/>
  <c r="J508" i="27"/>
  <c r="G508" i="27"/>
  <c r="J507" i="27"/>
  <c r="G507" i="27"/>
  <c r="J506" i="27"/>
  <c r="G506" i="27"/>
  <c r="J505" i="27"/>
  <c r="G505" i="27"/>
  <c r="J504" i="27"/>
  <c r="G504" i="27"/>
  <c r="J503" i="27"/>
  <c r="G503" i="27"/>
  <c r="J502" i="27"/>
  <c r="G502" i="27"/>
  <c r="J501" i="27"/>
  <c r="G501" i="27"/>
  <c r="J500" i="27"/>
  <c r="G500" i="27"/>
  <c r="J499" i="27"/>
  <c r="G499" i="27"/>
  <c r="J498" i="27"/>
  <c r="G498" i="27"/>
  <c r="J497" i="27"/>
  <c r="G497" i="27"/>
  <c r="J496" i="27"/>
  <c r="G496" i="27"/>
  <c r="J495" i="27"/>
  <c r="G495" i="27"/>
  <c r="J494" i="27"/>
  <c r="G494" i="27"/>
  <c r="J493" i="27"/>
  <c r="G493" i="27"/>
  <c r="J492" i="27"/>
  <c r="G492" i="27"/>
  <c r="J491" i="27"/>
  <c r="G491" i="27"/>
  <c r="J490" i="27"/>
  <c r="G490" i="27"/>
  <c r="J489" i="27"/>
  <c r="G489" i="27"/>
  <c r="J488" i="27"/>
  <c r="G488" i="27"/>
  <c r="J487" i="27"/>
  <c r="G487" i="27"/>
  <c r="J486" i="27"/>
  <c r="G486" i="27"/>
  <c r="J485" i="27"/>
  <c r="G485" i="27"/>
  <c r="J484" i="27"/>
  <c r="G484" i="27"/>
  <c r="J483" i="27"/>
  <c r="G483" i="27"/>
  <c r="J482" i="27"/>
  <c r="G482" i="27"/>
  <c r="J481" i="27"/>
  <c r="G481" i="27"/>
  <c r="J480" i="27"/>
  <c r="G480" i="27"/>
  <c r="J479" i="27"/>
  <c r="G479" i="27"/>
  <c r="J478" i="27"/>
  <c r="G478" i="27"/>
  <c r="J477" i="27"/>
  <c r="G477" i="27"/>
  <c r="J476" i="27"/>
  <c r="G476" i="27"/>
  <c r="J475" i="27"/>
  <c r="G475" i="27"/>
  <c r="J474" i="27"/>
  <c r="G474" i="27"/>
  <c r="J473" i="27"/>
  <c r="G473" i="27"/>
  <c r="J472" i="27"/>
  <c r="G472" i="27"/>
  <c r="J471" i="27"/>
  <c r="G471" i="27"/>
  <c r="J470" i="27"/>
  <c r="G470" i="27"/>
  <c r="J469" i="27"/>
  <c r="G469" i="27"/>
  <c r="J468" i="27"/>
  <c r="G468" i="27"/>
  <c r="J467" i="27"/>
  <c r="G467" i="27"/>
  <c r="J466" i="27"/>
  <c r="G466" i="27"/>
  <c r="J465" i="27"/>
  <c r="G465" i="27"/>
  <c r="J464" i="27"/>
  <c r="G464" i="27"/>
  <c r="J463" i="27"/>
  <c r="G463" i="27"/>
  <c r="J462" i="27"/>
  <c r="G462" i="27"/>
  <c r="J461" i="27"/>
  <c r="G461" i="27"/>
  <c r="J460" i="27"/>
  <c r="G460" i="27"/>
  <c r="J459" i="27"/>
  <c r="G459" i="27"/>
  <c r="J458" i="27"/>
  <c r="G458" i="27"/>
  <c r="J457" i="27"/>
  <c r="G457" i="27"/>
  <c r="J456" i="27"/>
  <c r="G456" i="27"/>
  <c r="J455" i="27"/>
  <c r="G455" i="27"/>
  <c r="J454" i="27"/>
  <c r="G454" i="27"/>
  <c r="J453" i="27"/>
  <c r="G453" i="27"/>
  <c r="J452" i="27"/>
  <c r="G452" i="27"/>
  <c r="J451" i="27"/>
  <c r="G451" i="27"/>
  <c r="J450" i="27"/>
  <c r="G450" i="27"/>
  <c r="J449" i="27"/>
  <c r="G449" i="27"/>
  <c r="J448" i="27"/>
  <c r="G448" i="27"/>
  <c r="J447" i="27"/>
  <c r="G447" i="27"/>
  <c r="J446" i="27"/>
  <c r="G446" i="27"/>
  <c r="J445" i="27"/>
  <c r="G445" i="27"/>
  <c r="J444" i="27"/>
  <c r="G444" i="27"/>
  <c r="J443" i="27"/>
  <c r="G443" i="27"/>
  <c r="J442" i="27"/>
  <c r="G442" i="27"/>
  <c r="J441" i="27"/>
  <c r="G441" i="27"/>
  <c r="J440" i="27"/>
  <c r="G440" i="27"/>
  <c r="J439" i="27"/>
  <c r="G439" i="27"/>
  <c r="J438" i="27"/>
  <c r="G438" i="27"/>
  <c r="J437" i="27"/>
  <c r="G437" i="27"/>
  <c r="J436" i="27"/>
  <c r="G436" i="27"/>
  <c r="J435" i="27"/>
  <c r="G435" i="27"/>
  <c r="J434" i="27"/>
  <c r="G434" i="27"/>
  <c r="J433" i="27"/>
  <c r="G433" i="27"/>
  <c r="J432" i="27"/>
  <c r="G432" i="27"/>
  <c r="J431" i="27"/>
  <c r="G431" i="27"/>
  <c r="J430" i="27"/>
  <c r="G430" i="27"/>
  <c r="J429" i="27"/>
  <c r="G429" i="27"/>
  <c r="J428" i="27"/>
  <c r="G428" i="27"/>
  <c r="J427" i="27"/>
  <c r="G427" i="27"/>
  <c r="J426" i="27"/>
  <c r="G426" i="27"/>
  <c r="J425" i="27"/>
  <c r="G425" i="27"/>
  <c r="J424" i="27"/>
  <c r="G424" i="27"/>
  <c r="J423" i="27"/>
  <c r="G423" i="27"/>
  <c r="J422" i="27"/>
  <c r="G422" i="27"/>
  <c r="J421" i="27"/>
  <c r="G421" i="27"/>
  <c r="J420" i="27"/>
  <c r="G420" i="27"/>
  <c r="J419" i="27"/>
  <c r="G419" i="27"/>
  <c r="J418" i="27"/>
  <c r="G418" i="27"/>
  <c r="J417" i="27"/>
  <c r="G417" i="27"/>
  <c r="J416" i="27"/>
  <c r="G416" i="27"/>
  <c r="J415" i="27"/>
  <c r="G415" i="27"/>
  <c r="J414" i="27"/>
  <c r="G414" i="27"/>
  <c r="J413" i="27"/>
  <c r="G413" i="27"/>
  <c r="J412" i="27"/>
  <c r="G412" i="27"/>
  <c r="J411" i="27"/>
  <c r="G411" i="27"/>
  <c r="J410" i="27"/>
  <c r="G410" i="27"/>
  <c r="J409" i="27"/>
  <c r="G409" i="27"/>
  <c r="J408" i="27"/>
  <c r="G408" i="27"/>
  <c r="J407" i="27"/>
  <c r="G407" i="27"/>
  <c r="J406" i="27"/>
  <c r="G406" i="27"/>
  <c r="J405" i="27"/>
  <c r="G405" i="27"/>
  <c r="J404" i="27"/>
  <c r="G404" i="27"/>
  <c r="J403" i="27"/>
  <c r="G403" i="27"/>
  <c r="J402" i="27"/>
  <c r="G402" i="27"/>
  <c r="J401" i="27"/>
  <c r="G401" i="27"/>
  <c r="J400" i="27"/>
  <c r="G400" i="27"/>
  <c r="J399" i="27"/>
  <c r="G399" i="27"/>
  <c r="J398" i="27"/>
  <c r="G398" i="27"/>
  <c r="J397" i="27"/>
  <c r="G397" i="27"/>
  <c r="J396" i="27"/>
  <c r="G396" i="27"/>
  <c r="J395" i="27"/>
  <c r="G395" i="27"/>
  <c r="J394" i="27"/>
  <c r="G394" i="27"/>
  <c r="J393" i="27"/>
  <c r="G393" i="27"/>
  <c r="J392" i="27"/>
  <c r="G392" i="27"/>
  <c r="J391" i="27"/>
  <c r="G391" i="27"/>
  <c r="J390" i="27"/>
  <c r="G390" i="27"/>
  <c r="J389" i="27"/>
  <c r="G389" i="27"/>
  <c r="J388" i="27"/>
  <c r="G388" i="27"/>
  <c r="J387" i="27"/>
  <c r="G387" i="27"/>
  <c r="J386" i="27"/>
  <c r="G386" i="27"/>
  <c r="J385" i="27"/>
  <c r="G385" i="27"/>
  <c r="J384" i="27"/>
  <c r="G384" i="27"/>
  <c r="J383" i="27"/>
  <c r="G383" i="27"/>
  <c r="J382" i="27"/>
  <c r="G382" i="27"/>
  <c r="J381" i="27"/>
  <c r="G381" i="27"/>
  <c r="J380" i="27"/>
  <c r="G380" i="27"/>
  <c r="J379" i="27"/>
  <c r="G379" i="27"/>
  <c r="J378" i="27"/>
  <c r="G378" i="27"/>
  <c r="J377" i="27"/>
  <c r="G377" i="27"/>
  <c r="J376" i="27"/>
  <c r="G376" i="27"/>
  <c r="J375" i="27"/>
  <c r="G375" i="27"/>
  <c r="J374" i="27"/>
  <c r="G374" i="27"/>
  <c r="J373" i="27"/>
  <c r="G373" i="27"/>
  <c r="J372" i="27"/>
  <c r="G372" i="27"/>
  <c r="J371" i="27"/>
  <c r="G371" i="27"/>
  <c r="J370" i="27"/>
  <c r="G370" i="27"/>
  <c r="J369" i="27"/>
  <c r="G369" i="27"/>
  <c r="J368" i="27"/>
  <c r="G368" i="27"/>
  <c r="J367" i="27"/>
  <c r="G367" i="27"/>
  <c r="J366" i="27"/>
  <c r="G366" i="27"/>
  <c r="J365" i="27"/>
  <c r="G365" i="27"/>
  <c r="J364" i="27"/>
  <c r="G364" i="27"/>
  <c r="J363" i="27"/>
  <c r="G363" i="27"/>
  <c r="J362" i="27"/>
  <c r="G362" i="27"/>
  <c r="J361" i="27"/>
  <c r="G361" i="27"/>
  <c r="J360" i="27"/>
  <c r="G360" i="27"/>
  <c r="J359" i="27"/>
  <c r="G359" i="27"/>
  <c r="J358" i="27"/>
  <c r="G358" i="27"/>
  <c r="J357" i="27"/>
  <c r="G357" i="27"/>
  <c r="J356" i="27"/>
  <c r="G356" i="27"/>
  <c r="J355" i="27"/>
  <c r="G355" i="27"/>
  <c r="J354" i="27"/>
  <c r="G354" i="27"/>
  <c r="J353" i="27"/>
  <c r="G353" i="27"/>
  <c r="J352" i="27"/>
  <c r="G352" i="27"/>
  <c r="J351" i="27"/>
  <c r="G351" i="27"/>
  <c r="J350" i="27"/>
  <c r="G350" i="27"/>
  <c r="J349" i="27"/>
  <c r="G349" i="27"/>
  <c r="J348" i="27"/>
  <c r="G348" i="27"/>
  <c r="J347" i="27"/>
  <c r="G347" i="27"/>
  <c r="J346" i="27"/>
  <c r="G346" i="27"/>
  <c r="J345" i="27"/>
  <c r="G345" i="27"/>
  <c r="J344" i="27"/>
  <c r="G344" i="27"/>
  <c r="J343" i="27"/>
  <c r="G343" i="27"/>
  <c r="J342" i="27"/>
  <c r="G342" i="27"/>
  <c r="J341" i="27"/>
  <c r="G341" i="27"/>
  <c r="J340" i="27"/>
  <c r="G340" i="27"/>
  <c r="J339" i="27"/>
  <c r="G339" i="27"/>
  <c r="J338" i="27"/>
  <c r="G338" i="27"/>
  <c r="J337" i="27"/>
  <c r="G337" i="27"/>
  <c r="J336" i="27"/>
  <c r="G336" i="27"/>
  <c r="J335" i="27"/>
  <c r="G335" i="27"/>
  <c r="J334" i="27"/>
  <c r="G334" i="27"/>
  <c r="J333" i="27"/>
  <c r="G333" i="27"/>
  <c r="J332" i="27"/>
  <c r="G332" i="27"/>
  <c r="J331" i="27"/>
  <c r="G331" i="27"/>
  <c r="J330" i="27"/>
  <c r="G330" i="27"/>
  <c r="J329" i="27"/>
  <c r="G329" i="27"/>
  <c r="J328" i="27"/>
  <c r="G328" i="27"/>
  <c r="J327" i="27"/>
  <c r="G327" i="27"/>
  <c r="J326" i="27"/>
  <c r="G326" i="27"/>
  <c r="J325" i="27"/>
  <c r="G325" i="27"/>
  <c r="J324" i="27"/>
  <c r="G324" i="27"/>
  <c r="J323" i="27"/>
  <c r="G323" i="27"/>
  <c r="J322" i="27"/>
  <c r="G322" i="27"/>
  <c r="J321" i="27"/>
  <c r="G321" i="27"/>
  <c r="J320" i="27"/>
  <c r="G320" i="27"/>
  <c r="J319" i="27"/>
  <c r="G319" i="27"/>
  <c r="J318" i="27"/>
  <c r="G318" i="27"/>
  <c r="J317" i="27"/>
  <c r="G317" i="27"/>
  <c r="J316" i="27"/>
  <c r="G316" i="27"/>
  <c r="J315" i="27"/>
  <c r="G315" i="27"/>
  <c r="J314" i="27"/>
  <c r="G314" i="27"/>
  <c r="J313" i="27"/>
  <c r="G313" i="27"/>
  <c r="J312" i="27"/>
  <c r="G312" i="27"/>
  <c r="J311" i="27"/>
  <c r="G311" i="27"/>
  <c r="J310" i="27"/>
  <c r="G310" i="27"/>
  <c r="J309" i="27"/>
  <c r="G309" i="27"/>
  <c r="J308" i="27"/>
  <c r="G308" i="27"/>
  <c r="J307" i="27"/>
  <c r="G307" i="27"/>
  <c r="J306" i="27"/>
  <c r="G306" i="27"/>
  <c r="J305" i="27"/>
  <c r="G305" i="27"/>
  <c r="J304" i="27"/>
  <c r="G304" i="27"/>
  <c r="J303" i="27"/>
  <c r="G303" i="27"/>
  <c r="J302" i="27"/>
  <c r="G302" i="27"/>
  <c r="J301" i="27"/>
  <c r="G301" i="27"/>
  <c r="J300" i="27"/>
  <c r="G300" i="27"/>
  <c r="J299" i="27"/>
  <c r="G299" i="27"/>
  <c r="J298" i="27"/>
  <c r="G298" i="27"/>
  <c r="J297" i="27"/>
  <c r="G297" i="27"/>
  <c r="J296" i="27"/>
  <c r="G296" i="27"/>
  <c r="J295" i="27"/>
  <c r="G295" i="27"/>
  <c r="J294" i="27"/>
  <c r="G294" i="27"/>
  <c r="J293" i="27"/>
  <c r="G293" i="27"/>
  <c r="J292" i="27"/>
  <c r="G292" i="27"/>
  <c r="J291" i="27"/>
  <c r="G291" i="27"/>
  <c r="J290" i="27"/>
  <c r="G290" i="27"/>
  <c r="J289" i="27"/>
  <c r="G289" i="27"/>
  <c r="J288" i="27"/>
  <c r="G288" i="27"/>
  <c r="J287" i="27"/>
  <c r="G287" i="27"/>
  <c r="J286" i="27"/>
  <c r="G286" i="27"/>
  <c r="J285" i="27"/>
  <c r="G285" i="27"/>
  <c r="J284" i="27"/>
  <c r="G284" i="27"/>
  <c r="J283" i="27"/>
  <c r="G283" i="27"/>
  <c r="J282" i="27"/>
  <c r="G282" i="27"/>
  <c r="J281" i="27"/>
  <c r="G281" i="27"/>
  <c r="J280" i="27"/>
  <c r="G280" i="27"/>
  <c r="J279" i="27"/>
  <c r="G279" i="27"/>
  <c r="J278" i="27"/>
  <c r="G278" i="27"/>
  <c r="J277" i="27"/>
  <c r="G277" i="27"/>
  <c r="J276" i="27"/>
  <c r="G276" i="27"/>
  <c r="J275" i="27"/>
  <c r="G275" i="27"/>
  <c r="J274" i="27"/>
  <c r="G274" i="27"/>
  <c r="J273" i="27"/>
  <c r="G273" i="27"/>
  <c r="J272" i="27"/>
  <c r="G272" i="27"/>
  <c r="J271" i="27"/>
  <c r="G271" i="27"/>
  <c r="J270" i="27"/>
  <c r="G270" i="27"/>
  <c r="J269" i="27"/>
  <c r="G269" i="27"/>
  <c r="J268" i="27"/>
  <c r="G268" i="27"/>
  <c r="J267" i="27"/>
  <c r="G267" i="27"/>
  <c r="J266" i="27"/>
  <c r="G266" i="27"/>
  <c r="J265" i="27"/>
  <c r="G265" i="27"/>
  <c r="J264" i="27"/>
  <c r="G264" i="27"/>
  <c r="J263" i="27"/>
  <c r="G263" i="27"/>
  <c r="J262" i="27"/>
  <c r="G262" i="27"/>
  <c r="J261" i="27"/>
  <c r="G261" i="27"/>
  <c r="J260" i="27"/>
  <c r="G260" i="27"/>
  <c r="J259" i="27"/>
  <c r="G259" i="27"/>
  <c r="J258" i="27"/>
  <c r="G258" i="27"/>
  <c r="J257" i="27"/>
  <c r="G257" i="27"/>
  <c r="J256" i="27"/>
  <c r="G256" i="27"/>
  <c r="J255" i="27"/>
  <c r="G255" i="27"/>
  <c r="J254" i="27"/>
  <c r="G254" i="27"/>
  <c r="J253" i="27"/>
  <c r="G253" i="27"/>
  <c r="J252" i="27"/>
  <c r="G252" i="27"/>
  <c r="J251" i="27"/>
  <c r="G251" i="27"/>
  <c r="J250" i="27"/>
  <c r="G250" i="27"/>
  <c r="J249" i="27"/>
  <c r="G249" i="27"/>
  <c r="J248" i="27"/>
  <c r="G248" i="27"/>
  <c r="J247" i="27"/>
  <c r="G247" i="27"/>
  <c r="J246" i="27"/>
  <c r="G246" i="27"/>
  <c r="J245" i="27"/>
  <c r="G245" i="27"/>
  <c r="J244" i="27"/>
  <c r="G244" i="27"/>
  <c r="J243" i="27"/>
  <c r="G243" i="27"/>
  <c r="J242" i="27"/>
  <c r="G242" i="27"/>
  <c r="J241" i="27"/>
  <c r="G241" i="27"/>
  <c r="J240" i="27"/>
  <c r="G240" i="27"/>
  <c r="J239" i="27"/>
  <c r="G239" i="27"/>
  <c r="J238" i="27"/>
  <c r="G238" i="27"/>
  <c r="J237" i="27"/>
  <c r="G237" i="27"/>
  <c r="J236" i="27"/>
  <c r="G236" i="27"/>
  <c r="J235" i="27"/>
  <c r="G235" i="27"/>
  <c r="J234" i="27"/>
  <c r="G234" i="27"/>
  <c r="J233" i="27"/>
  <c r="G233" i="27"/>
  <c r="J232" i="27"/>
  <c r="G232" i="27"/>
  <c r="J231" i="27"/>
  <c r="G231" i="27"/>
  <c r="J230" i="27"/>
  <c r="G230" i="27"/>
  <c r="J229" i="27"/>
  <c r="G229" i="27"/>
  <c r="J228" i="27"/>
  <c r="G228" i="27"/>
  <c r="J227" i="27"/>
  <c r="G227" i="27"/>
  <c r="J226" i="27"/>
  <c r="G226" i="27"/>
  <c r="J225" i="27"/>
  <c r="G225" i="27"/>
  <c r="J224" i="27"/>
  <c r="G224" i="27"/>
  <c r="J223" i="27"/>
  <c r="G223" i="27"/>
  <c r="J222" i="27"/>
  <c r="G222" i="27"/>
  <c r="J221" i="27"/>
  <c r="G221" i="27"/>
  <c r="J220" i="27"/>
  <c r="G220" i="27"/>
  <c r="J219" i="27"/>
  <c r="G219" i="27"/>
  <c r="J218" i="27"/>
  <c r="G218" i="27"/>
  <c r="J217" i="27"/>
  <c r="G217" i="27"/>
  <c r="J216" i="27"/>
  <c r="G216" i="27"/>
  <c r="J215" i="27"/>
  <c r="G215" i="27"/>
  <c r="J214" i="27"/>
  <c r="G214" i="27"/>
  <c r="J213" i="27"/>
  <c r="G213" i="27"/>
  <c r="J212" i="27"/>
  <c r="G212" i="27"/>
  <c r="J211" i="27"/>
  <c r="G211" i="27"/>
  <c r="J210" i="27"/>
  <c r="G210" i="27"/>
  <c r="J209" i="27"/>
  <c r="G209" i="27"/>
  <c r="J208" i="27"/>
  <c r="G208" i="27"/>
  <c r="J207" i="27"/>
  <c r="G207" i="27"/>
  <c r="J206" i="27"/>
  <c r="G206" i="27"/>
  <c r="J205" i="27"/>
  <c r="G205" i="27"/>
  <c r="J204" i="27"/>
  <c r="G204" i="27"/>
  <c r="J203" i="27"/>
  <c r="G203" i="27"/>
  <c r="J202" i="27"/>
  <c r="G202" i="27"/>
  <c r="J201" i="27"/>
  <c r="G201" i="27"/>
  <c r="J200" i="27"/>
  <c r="G200" i="27"/>
  <c r="J199" i="27"/>
  <c r="G199" i="27"/>
  <c r="J198" i="27"/>
  <c r="G198" i="27"/>
  <c r="J197" i="27"/>
  <c r="G197" i="27"/>
  <c r="J196" i="27"/>
  <c r="G196" i="27"/>
  <c r="J195" i="27"/>
  <c r="G195" i="27"/>
  <c r="J194" i="27"/>
  <c r="G194" i="27"/>
  <c r="J193" i="27"/>
  <c r="G193" i="27"/>
  <c r="J192" i="27"/>
  <c r="G192" i="27"/>
  <c r="J191" i="27"/>
  <c r="G191" i="27"/>
  <c r="J190" i="27"/>
  <c r="G190" i="27"/>
  <c r="J189" i="27"/>
  <c r="G189" i="27"/>
  <c r="J188" i="27"/>
  <c r="G188" i="27"/>
  <c r="J187" i="27"/>
  <c r="G187" i="27"/>
  <c r="J186" i="27"/>
  <c r="G186" i="27"/>
  <c r="J185" i="27"/>
  <c r="G185" i="27"/>
  <c r="J184" i="27"/>
  <c r="G184" i="27"/>
  <c r="J183" i="27"/>
  <c r="G183" i="27"/>
  <c r="J182" i="27"/>
  <c r="G182" i="27"/>
  <c r="J181" i="27"/>
  <c r="G181" i="27"/>
  <c r="J180" i="27"/>
  <c r="G180" i="27"/>
  <c r="J179" i="27"/>
  <c r="G179" i="27"/>
  <c r="J178" i="27"/>
  <c r="G178" i="27"/>
  <c r="J177" i="27"/>
  <c r="G177" i="27"/>
  <c r="J176" i="27"/>
  <c r="G176" i="27"/>
  <c r="J175" i="27"/>
  <c r="G175" i="27"/>
  <c r="J174" i="27"/>
  <c r="G174" i="27"/>
  <c r="J173" i="27"/>
  <c r="G173" i="27"/>
  <c r="J172" i="27"/>
  <c r="G172" i="27"/>
  <c r="J171" i="27"/>
  <c r="G171" i="27"/>
  <c r="J170" i="27"/>
  <c r="G170" i="27"/>
  <c r="J169" i="27"/>
  <c r="G169" i="27"/>
  <c r="J168" i="27"/>
  <c r="G168" i="27"/>
  <c r="J167" i="27"/>
  <c r="G167" i="27"/>
  <c r="J166" i="27"/>
  <c r="G166" i="27"/>
  <c r="J165" i="27"/>
  <c r="G165" i="27"/>
  <c r="J164" i="27"/>
  <c r="G164" i="27"/>
  <c r="J163" i="27"/>
  <c r="G163" i="27"/>
  <c r="J162" i="27"/>
  <c r="G162" i="27"/>
  <c r="J161" i="27"/>
  <c r="G161" i="27"/>
  <c r="J160" i="27"/>
  <c r="G160" i="27"/>
  <c r="J159" i="27"/>
  <c r="G159" i="27"/>
  <c r="J158" i="27"/>
  <c r="G158" i="27"/>
  <c r="J157" i="27"/>
  <c r="G157" i="27"/>
  <c r="J156" i="27"/>
  <c r="G156" i="27"/>
  <c r="J155" i="27"/>
  <c r="G155" i="27"/>
  <c r="J154" i="27"/>
  <c r="G154" i="27"/>
  <c r="J153" i="27"/>
  <c r="G153" i="27"/>
  <c r="J152" i="27"/>
  <c r="G152" i="27"/>
  <c r="J151" i="27"/>
  <c r="G151" i="27"/>
  <c r="J150" i="27"/>
  <c r="G150" i="27"/>
  <c r="J149" i="27"/>
  <c r="G149" i="27"/>
  <c r="J148" i="27"/>
  <c r="G148" i="27"/>
  <c r="J147" i="27"/>
  <c r="G147" i="27"/>
  <c r="J146" i="27"/>
  <c r="G146" i="27"/>
  <c r="J145" i="27"/>
  <c r="G145" i="27"/>
  <c r="J144" i="27"/>
  <c r="G144" i="27"/>
  <c r="J143" i="27"/>
  <c r="G143" i="27"/>
  <c r="J142" i="27"/>
  <c r="G142" i="27"/>
  <c r="J141" i="27"/>
  <c r="G141" i="27"/>
  <c r="J140" i="27"/>
  <c r="G140" i="27"/>
  <c r="J139" i="27"/>
  <c r="G139" i="27"/>
  <c r="J138" i="27"/>
  <c r="G138" i="27"/>
  <c r="J137" i="27"/>
  <c r="G137" i="27"/>
  <c r="J136" i="27"/>
  <c r="G136" i="27"/>
  <c r="J135" i="27"/>
  <c r="G135" i="27"/>
  <c r="J134" i="27"/>
  <c r="G134" i="27"/>
  <c r="J133" i="27"/>
  <c r="G133" i="27"/>
  <c r="J132" i="27"/>
  <c r="G132" i="27"/>
  <c r="J131" i="27"/>
  <c r="G131" i="27"/>
  <c r="J130" i="27"/>
  <c r="G130" i="27"/>
  <c r="J129" i="27"/>
  <c r="G129" i="27"/>
  <c r="J128" i="27"/>
  <c r="G128" i="27"/>
  <c r="J127" i="27"/>
  <c r="G127" i="27"/>
  <c r="J126" i="27"/>
  <c r="G126" i="27"/>
  <c r="J125" i="27"/>
  <c r="G125" i="27"/>
  <c r="J124" i="27"/>
  <c r="G124" i="27"/>
  <c r="J123" i="27"/>
  <c r="G123" i="27"/>
  <c r="J122" i="27"/>
  <c r="G122" i="27"/>
  <c r="J121" i="27"/>
  <c r="G121" i="27"/>
  <c r="J120" i="27"/>
  <c r="G120" i="27"/>
  <c r="J119" i="27"/>
  <c r="G119" i="27"/>
  <c r="J118" i="27"/>
  <c r="G118" i="27"/>
  <c r="J117" i="27"/>
  <c r="G117" i="27"/>
  <c r="J116" i="27"/>
  <c r="G116" i="27"/>
  <c r="J115" i="27"/>
  <c r="G115" i="27"/>
  <c r="J114" i="27"/>
  <c r="G114" i="27"/>
  <c r="J113" i="27"/>
  <c r="G113" i="27"/>
  <c r="J112" i="27"/>
  <c r="G112" i="27"/>
  <c r="J111" i="27"/>
  <c r="G111" i="27"/>
  <c r="J110" i="27"/>
  <c r="G110" i="27"/>
  <c r="J109" i="27"/>
  <c r="G109" i="27"/>
  <c r="J108" i="27"/>
  <c r="G108" i="27"/>
  <c r="J107" i="27"/>
  <c r="G107" i="27"/>
  <c r="J106" i="27"/>
  <c r="G106" i="27"/>
  <c r="J105" i="27"/>
  <c r="G105" i="27"/>
  <c r="J104" i="27"/>
  <c r="G104" i="27"/>
  <c r="J103" i="27"/>
  <c r="G103" i="27"/>
  <c r="J102" i="27"/>
  <c r="G102" i="27"/>
  <c r="J101" i="27"/>
  <c r="G101" i="27"/>
  <c r="J100" i="27"/>
  <c r="G100" i="27"/>
  <c r="J99" i="27"/>
  <c r="G99" i="27"/>
  <c r="J98" i="27"/>
  <c r="G98" i="27"/>
  <c r="J97" i="27"/>
  <c r="G97" i="27"/>
  <c r="J96" i="27"/>
  <c r="G96" i="27"/>
  <c r="J95" i="27"/>
  <c r="G95" i="27"/>
  <c r="J94" i="27"/>
  <c r="G94" i="27"/>
  <c r="J93" i="27"/>
  <c r="G93" i="27"/>
  <c r="J92" i="27"/>
  <c r="G92" i="27"/>
  <c r="J91" i="27"/>
  <c r="G91" i="27"/>
  <c r="J90" i="27"/>
  <c r="G90" i="27"/>
  <c r="J89" i="27"/>
  <c r="G89" i="27"/>
  <c r="J88" i="27"/>
  <c r="G88" i="27"/>
  <c r="J87" i="27"/>
  <c r="G87" i="27"/>
  <c r="J86" i="27"/>
  <c r="G86" i="27"/>
  <c r="J85" i="27"/>
  <c r="G85" i="27"/>
  <c r="J84" i="27"/>
  <c r="G84" i="27"/>
  <c r="J83" i="27"/>
  <c r="G83" i="27"/>
  <c r="J82" i="27"/>
  <c r="G82" i="27"/>
  <c r="J81" i="27"/>
  <c r="G81" i="27"/>
  <c r="J80" i="27"/>
  <c r="G80" i="27"/>
  <c r="J79" i="27"/>
  <c r="G79" i="27"/>
  <c r="J78" i="27"/>
  <c r="G78" i="27"/>
  <c r="J77" i="27"/>
  <c r="G77" i="27"/>
  <c r="J76" i="27"/>
  <c r="G76" i="27"/>
  <c r="J75" i="27"/>
  <c r="G75" i="27"/>
  <c r="J74" i="27"/>
  <c r="G74" i="27"/>
  <c r="J73" i="27"/>
  <c r="G73" i="27"/>
  <c r="J72" i="27"/>
  <c r="G72" i="27"/>
  <c r="J71" i="27"/>
  <c r="G71" i="27"/>
  <c r="J70" i="27"/>
  <c r="G70" i="27"/>
  <c r="J69" i="27"/>
  <c r="G69" i="27"/>
  <c r="J68" i="27"/>
  <c r="G68" i="27"/>
  <c r="J67" i="27"/>
  <c r="G67" i="27"/>
  <c r="J66" i="27"/>
  <c r="G66" i="27"/>
  <c r="J65" i="27"/>
  <c r="G65" i="27"/>
  <c r="J64" i="27"/>
  <c r="G64" i="27"/>
  <c r="J63" i="27"/>
  <c r="G63" i="27"/>
  <c r="J62" i="27"/>
  <c r="G62" i="27"/>
  <c r="J61" i="27"/>
  <c r="G61" i="27"/>
  <c r="J60" i="27"/>
  <c r="G60" i="27"/>
  <c r="J59" i="27"/>
  <c r="G59" i="27"/>
  <c r="J58" i="27"/>
  <c r="G58" i="27"/>
  <c r="J57" i="27"/>
  <c r="G57" i="27"/>
  <c r="J56" i="27"/>
  <c r="G56" i="27"/>
  <c r="J55" i="27"/>
  <c r="G55" i="27"/>
  <c r="J54" i="27"/>
  <c r="G54" i="27"/>
  <c r="J53" i="27"/>
  <c r="G53" i="27"/>
  <c r="J52" i="27"/>
  <c r="G52" i="27"/>
  <c r="J51" i="27"/>
  <c r="G51" i="27"/>
  <c r="J50" i="27"/>
  <c r="G50" i="27"/>
  <c r="J49" i="27"/>
  <c r="G49" i="27"/>
  <c r="J48" i="27"/>
  <c r="G48" i="27"/>
  <c r="J47" i="27"/>
  <c r="G47" i="27"/>
  <c r="J46" i="27"/>
  <c r="G46" i="27"/>
  <c r="J45" i="27"/>
  <c r="G45" i="27"/>
  <c r="J44" i="27"/>
  <c r="G44" i="27"/>
  <c r="J43" i="27"/>
  <c r="G43" i="27"/>
  <c r="J42" i="27"/>
  <c r="G42" i="27"/>
  <c r="J41" i="27"/>
  <c r="G41" i="27"/>
  <c r="J40" i="27"/>
  <c r="G40" i="27"/>
  <c r="J39" i="27"/>
  <c r="G39" i="27"/>
  <c r="J38" i="27"/>
  <c r="G38" i="27"/>
  <c r="J37" i="27"/>
  <c r="G37" i="27"/>
  <c r="J36" i="27"/>
  <c r="G36" i="27"/>
  <c r="J35" i="27"/>
  <c r="G35" i="27"/>
  <c r="J34" i="27"/>
  <c r="G34" i="27"/>
  <c r="J33" i="27"/>
  <c r="G33" i="27"/>
  <c r="J32" i="27"/>
  <c r="G32" i="27"/>
  <c r="J31" i="27"/>
  <c r="G31" i="27"/>
  <c r="J30" i="27"/>
  <c r="G30" i="27"/>
  <c r="J29" i="27"/>
  <c r="G29" i="27"/>
  <c r="J28" i="27"/>
  <c r="G28" i="27"/>
  <c r="J27" i="27"/>
  <c r="G27" i="27"/>
  <c r="J26" i="27"/>
  <c r="G26" i="27"/>
  <c r="J25" i="27"/>
  <c r="G25" i="27"/>
  <c r="J24" i="27"/>
  <c r="G24" i="27"/>
  <c r="J23" i="27"/>
  <c r="G23" i="27"/>
  <c r="J22" i="27"/>
  <c r="G22" i="27"/>
  <c r="J21" i="27"/>
  <c r="G21" i="27"/>
  <c r="J20" i="27"/>
  <c r="G20" i="27"/>
  <c r="J19" i="27"/>
  <c r="G19" i="27"/>
  <c r="J18" i="27"/>
  <c r="G18" i="27"/>
  <c r="J17" i="27"/>
  <c r="G17" i="27"/>
  <c r="J16" i="27"/>
  <c r="G16" i="27"/>
  <c r="J15" i="27"/>
  <c r="G15" i="27"/>
  <c r="J14" i="27"/>
  <c r="G14" i="27"/>
  <c r="J13" i="27"/>
  <c r="G13" i="27"/>
  <c r="J12" i="27"/>
  <c r="G12" i="27"/>
  <c r="J11" i="27"/>
  <c r="G11" i="27"/>
  <c r="J10" i="27"/>
  <c r="G10" i="27"/>
  <c r="J9" i="27"/>
  <c r="G9" i="27"/>
  <c r="J8" i="27"/>
  <c r="G8" i="27"/>
  <c r="J7" i="27"/>
  <c r="G7" i="27"/>
  <c r="J6" i="27"/>
  <c r="G6" i="27"/>
  <c r="J5" i="27"/>
  <c r="G5" i="27"/>
  <c r="J4" i="27"/>
  <c r="G4" i="27"/>
  <c r="Q61" i="23"/>
  <c r="P61" i="23"/>
  <c r="O61" i="23"/>
  <c r="N61" i="23"/>
  <c r="M61" i="23"/>
  <c r="L61" i="23"/>
  <c r="K61" i="23"/>
  <c r="I2441" i="27" l="1"/>
  <c r="H2441" i="27"/>
  <c r="F2441" i="27"/>
  <c r="J2187" i="27"/>
  <c r="G2218" i="27"/>
  <c r="G2187" i="27"/>
  <c r="J2218" i="27"/>
  <c r="J2178" i="27"/>
  <c r="G2178" i="27"/>
  <c r="G2441" i="27" l="1"/>
  <c r="J2441" i="27"/>
  <c r="C7" i="25" l="1"/>
  <c r="B52" i="16" l="1"/>
  <c r="B7" i="16"/>
  <c r="G52" i="16" l="1"/>
  <c r="C52" i="16"/>
  <c r="I52" i="16" s="1"/>
  <c r="H52" i="16"/>
  <c r="G36" i="16"/>
  <c r="C36" i="16"/>
  <c r="I36" i="16" s="1"/>
  <c r="B36" i="16"/>
  <c r="D36" i="16" s="1"/>
  <c r="G24" i="16"/>
  <c r="C24" i="16"/>
  <c r="I24" i="16" s="1"/>
  <c r="B24" i="16"/>
  <c r="G8" i="16"/>
  <c r="C8" i="16"/>
  <c r="I8" i="16" s="1"/>
  <c r="B8" i="16"/>
  <c r="C9" i="26"/>
  <c r="C8" i="26"/>
  <c r="B9" i="26"/>
  <c r="B8" i="26"/>
  <c r="C7" i="26"/>
  <c r="C6" i="26"/>
  <c r="B7" i="26"/>
  <c r="C5" i="26"/>
  <c r="B6" i="26"/>
  <c r="C4" i="26"/>
  <c r="B5" i="26"/>
  <c r="B4" i="26"/>
  <c r="D24" i="16" l="1"/>
  <c r="J52" i="16"/>
  <c r="D8" i="16"/>
  <c r="D52" i="16"/>
  <c r="H36" i="16"/>
  <c r="J36" i="16" s="1"/>
  <c r="H24" i="16"/>
  <c r="J24" i="16" s="1"/>
  <c r="H8" i="16"/>
  <c r="J8" i="16" s="1"/>
  <c r="AC8" i="18" l="1"/>
  <c r="AB8" i="18"/>
  <c r="AA8" i="18"/>
  <c r="Z8" i="18"/>
  <c r="X8" i="18"/>
  <c r="W8" i="18"/>
  <c r="V8" i="18"/>
  <c r="T8" i="18"/>
  <c r="U8" i="18" s="1"/>
  <c r="O8" i="18"/>
  <c r="J8" i="18"/>
  <c r="E8" i="18"/>
  <c r="Y8" i="18" s="1"/>
  <c r="D34" i="5"/>
  <c r="J75" i="4"/>
  <c r="J71" i="4"/>
  <c r="H12" i="19"/>
  <c r="D12" i="19"/>
  <c r="I12" i="19" s="1"/>
  <c r="I34" i="5"/>
  <c r="H34" i="5"/>
  <c r="J34" i="5" s="1"/>
  <c r="G34" i="5"/>
  <c r="J59" i="4"/>
  <c r="J29" i="4"/>
  <c r="I18" i="5"/>
  <c r="H18" i="5"/>
  <c r="G18" i="5"/>
  <c r="D18" i="5"/>
  <c r="B24" i="20" l="1"/>
  <c r="D24" i="20" s="1"/>
  <c r="C8" i="20"/>
  <c r="J18" i="5"/>
  <c r="AD8" i="18"/>
  <c r="K8" i="18"/>
  <c r="J73" i="4"/>
  <c r="J72" i="4"/>
  <c r="J70" i="4"/>
  <c r="J68" i="4"/>
  <c r="J66" i="4"/>
  <c r="J64" i="4"/>
  <c r="AE8" i="18" l="1"/>
  <c r="D8" i="20" s="1"/>
  <c r="B8" i="20"/>
  <c r="C54" i="28"/>
  <c r="AF8" i="18" l="1"/>
  <c r="F53" i="11" l="1"/>
  <c r="E53" i="11"/>
  <c r="D53" i="11"/>
  <c r="D57" i="10" l="1"/>
  <c r="E57" i="10"/>
  <c r="B8" i="25" l="1"/>
  <c r="J35" i="4" l="1"/>
  <c r="T6" i="18" l="1"/>
  <c r="E5" i="18" l="1"/>
  <c r="C13" i="26" l="1"/>
  <c r="B13" i="26"/>
  <c r="C12" i="26"/>
  <c r="B12" i="26"/>
  <c r="E13" i="25"/>
  <c r="C13" i="25"/>
  <c r="E12" i="25"/>
  <c r="C12" i="25"/>
  <c r="C11" i="25"/>
  <c r="C10" i="25"/>
  <c r="E9" i="25"/>
  <c r="C9" i="25"/>
  <c r="B6" i="25"/>
  <c r="B5" i="25"/>
  <c r="B4" i="25"/>
  <c r="C10" i="26"/>
  <c r="C5" i="25"/>
  <c r="E10" i="25" l="1"/>
  <c r="C4" i="25"/>
  <c r="B10" i="25"/>
  <c r="E4" i="25"/>
  <c r="B9" i="25"/>
  <c r="B11" i="25"/>
  <c r="C6" i="25"/>
  <c r="C8" i="25"/>
  <c r="J44" i="4" l="1"/>
  <c r="J28" i="4"/>
  <c r="E50" i="16" l="1"/>
  <c r="F22" i="16"/>
  <c r="F4" i="16"/>
  <c r="C54" i="16"/>
  <c r="C53" i="16"/>
  <c r="I53" i="16" s="1"/>
  <c r="C51" i="16"/>
  <c r="I51" i="16" s="1"/>
  <c r="C49" i="16"/>
  <c r="I49" i="16" s="1"/>
  <c r="C48" i="16"/>
  <c r="C47" i="16"/>
  <c r="C46" i="16"/>
  <c r="I46" i="16" s="1"/>
  <c r="C45" i="16"/>
  <c r="I45" i="16" s="1"/>
  <c r="C44" i="16"/>
  <c r="I44" i="16" s="1"/>
  <c r="C43" i="16"/>
  <c r="C42" i="16"/>
  <c r="I42" i="16" s="1"/>
  <c r="C41" i="16"/>
  <c r="I41" i="16" s="1"/>
  <c r="C40" i="16"/>
  <c r="I40" i="16" s="1"/>
  <c r="C39" i="16"/>
  <c r="C38" i="16"/>
  <c r="I38" i="16" s="1"/>
  <c r="C37" i="16"/>
  <c r="I37" i="16" s="1"/>
  <c r="C35" i="16"/>
  <c r="I35" i="16" s="1"/>
  <c r="C34" i="16"/>
  <c r="C33" i="16"/>
  <c r="I33" i="16" s="1"/>
  <c r="B54" i="16"/>
  <c r="H54" i="16" s="1"/>
  <c r="B53" i="16"/>
  <c r="H53" i="16" s="1"/>
  <c r="B51" i="16"/>
  <c r="B49" i="16"/>
  <c r="H49" i="16" s="1"/>
  <c r="B48" i="16"/>
  <c r="H48" i="16" s="1"/>
  <c r="B47" i="16"/>
  <c r="H47" i="16" s="1"/>
  <c r="B46" i="16"/>
  <c r="H46" i="16" s="1"/>
  <c r="B45" i="16"/>
  <c r="H45" i="16" s="1"/>
  <c r="B44" i="16"/>
  <c r="H44" i="16" s="1"/>
  <c r="B43" i="16"/>
  <c r="H43" i="16" s="1"/>
  <c r="B42" i="16"/>
  <c r="H42" i="16" s="1"/>
  <c r="B41" i="16"/>
  <c r="H41" i="16" s="1"/>
  <c r="B40" i="16"/>
  <c r="H40" i="16" s="1"/>
  <c r="B39" i="16"/>
  <c r="H39" i="16" s="1"/>
  <c r="B38" i="16"/>
  <c r="H38" i="16" s="1"/>
  <c r="B37" i="16"/>
  <c r="H37" i="16" s="1"/>
  <c r="B35" i="16"/>
  <c r="H35" i="16" s="1"/>
  <c r="B34" i="16"/>
  <c r="H34" i="16" s="1"/>
  <c r="B33" i="16"/>
  <c r="H33" i="16" s="1"/>
  <c r="G54" i="16"/>
  <c r="G53" i="16"/>
  <c r="G51" i="16"/>
  <c r="F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5" i="16"/>
  <c r="G34" i="16"/>
  <c r="G33" i="16"/>
  <c r="F32" i="16"/>
  <c r="E32" i="16"/>
  <c r="C26" i="16"/>
  <c r="I26" i="16" s="1"/>
  <c r="C25" i="16"/>
  <c r="I25" i="16" s="1"/>
  <c r="C23" i="16"/>
  <c r="I23" i="16" s="1"/>
  <c r="C21" i="16"/>
  <c r="I21" i="16" s="1"/>
  <c r="C20" i="16"/>
  <c r="C19" i="16"/>
  <c r="C18" i="16"/>
  <c r="I18" i="16" s="1"/>
  <c r="C17" i="16"/>
  <c r="I17" i="16" s="1"/>
  <c r="C16" i="16"/>
  <c r="I16" i="16" s="1"/>
  <c r="C15" i="16"/>
  <c r="C14" i="16"/>
  <c r="I14" i="16" s="1"/>
  <c r="C13" i="16"/>
  <c r="I13" i="16" s="1"/>
  <c r="C12" i="16"/>
  <c r="I12" i="16" s="1"/>
  <c r="C11" i="16"/>
  <c r="C10" i="16"/>
  <c r="I10" i="16" s="1"/>
  <c r="C9" i="16"/>
  <c r="I9" i="16" s="1"/>
  <c r="C7" i="16"/>
  <c r="I7" i="16" s="1"/>
  <c r="C6" i="16"/>
  <c r="C5" i="16"/>
  <c r="I5" i="16" s="1"/>
  <c r="B26" i="16"/>
  <c r="B25" i="16"/>
  <c r="H25" i="16" s="1"/>
  <c r="B23" i="16"/>
  <c r="B21" i="16"/>
  <c r="H21" i="16" s="1"/>
  <c r="B20" i="16"/>
  <c r="H20" i="16" s="1"/>
  <c r="B19" i="16"/>
  <c r="H19" i="16" s="1"/>
  <c r="B18" i="16"/>
  <c r="H18" i="16" s="1"/>
  <c r="B17" i="16"/>
  <c r="H17" i="16" s="1"/>
  <c r="B16" i="16"/>
  <c r="H16" i="16" s="1"/>
  <c r="B15" i="16"/>
  <c r="H15" i="16" s="1"/>
  <c r="B14" i="16"/>
  <c r="B13" i="16"/>
  <c r="B12" i="16"/>
  <c r="H12" i="16" s="1"/>
  <c r="B11" i="16"/>
  <c r="H11" i="16" s="1"/>
  <c r="B10" i="16"/>
  <c r="H10" i="16" s="1"/>
  <c r="B9" i="16"/>
  <c r="H9" i="16" s="1"/>
  <c r="B6" i="16"/>
  <c r="H6" i="16" s="1"/>
  <c r="B5" i="16"/>
  <c r="H5" i="16" s="1"/>
  <c r="G26" i="16"/>
  <c r="G25" i="16"/>
  <c r="G23" i="16"/>
  <c r="E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7" i="16"/>
  <c r="G6" i="16"/>
  <c r="G5" i="16"/>
  <c r="E4" i="16"/>
  <c r="G22" i="16" l="1"/>
  <c r="G50" i="16"/>
  <c r="H51" i="16"/>
  <c r="J51" i="16" s="1"/>
  <c r="D51" i="16"/>
  <c r="G32" i="16"/>
  <c r="B50" i="16"/>
  <c r="J53" i="16"/>
  <c r="D26" i="16"/>
  <c r="C22" i="16"/>
  <c r="H26" i="16"/>
  <c r="J26" i="16" s="1"/>
  <c r="D43" i="16"/>
  <c r="J21" i="16"/>
  <c r="J18" i="16"/>
  <c r="D17" i="16"/>
  <c r="J42" i="16"/>
  <c r="D14" i="16"/>
  <c r="D13" i="16"/>
  <c r="H13" i="16"/>
  <c r="J13" i="16" s="1"/>
  <c r="D12" i="16"/>
  <c r="D11" i="16"/>
  <c r="D10" i="16"/>
  <c r="J37" i="16"/>
  <c r="D9" i="16"/>
  <c r="D7" i="16"/>
  <c r="D6" i="16"/>
  <c r="D15" i="16"/>
  <c r="D19" i="16"/>
  <c r="H14" i="16"/>
  <c r="J14" i="16" s="1"/>
  <c r="D54" i="16"/>
  <c r="D48" i="16"/>
  <c r="J46" i="16"/>
  <c r="J45" i="16"/>
  <c r="C32" i="16"/>
  <c r="D47" i="16"/>
  <c r="D25" i="16"/>
  <c r="D18" i="16"/>
  <c r="I6" i="16"/>
  <c r="J6" i="16" s="1"/>
  <c r="J17" i="16"/>
  <c r="D16" i="16"/>
  <c r="D20" i="16"/>
  <c r="D21" i="16"/>
  <c r="H7" i="16"/>
  <c r="J7" i="16" s="1"/>
  <c r="B4" i="16"/>
  <c r="G4" i="16"/>
  <c r="C50" i="16"/>
  <c r="J35" i="16"/>
  <c r="J41" i="16"/>
  <c r="I48" i="16"/>
  <c r="J48" i="16" s="1"/>
  <c r="D35" i="16"/>
  <c r="D40" i="16"/>
  <c r="J44" i="16"/>
  <c r="J40" i="16"/>
  <c r="D44" i="16"/>
  <c r="D34" i="16"/>
  <c r="D39" i="16"/>
  <c r="H32" i="16"/>
  <c r="J33" i="16"/>
  <c r="J38" i="16"/>
  <c r="J49" i="16"/>
  <c r="D33" i="16"/>
  <c r="D38" i="16"/>
  <c r="D42" i="16"/>
  <c r="D46" i="16"/>
  <c r="D53" i="16"/>
  <c r="B32" i="16"/>
  <c r="D37" i="16"/>
  <c r="D41" i="16"/>
  <c r="D45" i="16"/>
  <c r="D49" i="16"/>
  <c r="I34" i="16"/>
  <c r="I39" i="16"/>
  <c r="J39" i="16" s="1"/>
  <c r="I43" i="16"/>
  <c r="J43" i="16" s="1"/>
  <c r="I47" i="16"/>
  <c r="J47" i="16" s="1"/>
  <c r="I54" i="16"/>
  <c r="J54" i="16" s="1"/>
  <c r="I22" i="16"/>
  <c r="D23" i="16"/>
  <c r="I11" i="16"/>
  <c r="J11" i="16" s="1"/>
  <c r="I15" i="16"/>
  <c r="J15" i="16" s="1"/>
  <c r="I19" i="16"/>
  <c r="J19" i="16" s="1"/>
  <c r="I20" i="16"/>
  <c r="J20" i="16" s="1"/>
  <c r="J9" i="16"/>
  <c r="J10" i="16"/>
  <c r="C4" i="16"/>
  <c r="H23" i="16"/>
  <c r="J23" i="16" s="1"/>
  <c r="B22" i="16"/>
  <c r="J16" i="16"/>
  <c r="J12" i="16"/>
  <c r="J5" i="16"/>
  <c r="D5" i="16"/>
  <c r="J25" i="16"/>
  <c r="Z5" i="18"/>
  <c r="V6" i="18"/>
  <c r="H50" i="16" l="1"/>
  <c r="D22" i="16"/>
  <c r="H4" i="16"/>
  <c r="H22" i="16"/>
  <c r="D4" i="16"/>
  <c r="I32" i="16"/>
  <c r="J34" i="16"/>
  <c r="J32" i="16" s="1"/>
  <c r="D32" i="16"/>
  <c r="J50" i="16"/>
  <c r="I50" i="16"/>
  <c r="D50" i="16"/>
  <c r="I4" i="16"/>
  <c r="J22" i="16"/>
  <c r="J4" i="16"/>
  <c r="H14" i="19"/>
  <c r="D14" i="19"/>
  <c r="H13" i="19"/>
  <c r="D13" i="19"/>
  <c r="H11" i="19"/>
  <c r="D11" i="19"/>
  <c r="H10" i="19"/>
  <c r="D10" i="19"/>
  <c r="H9" i="19"/>
  <c r="D9" i="19"/>
  <c r="H8" i="19"/>
  <c r="D8" i="19"/>
  <c r="H7" i="19"/>
  <c r="D7" i="19"/>
  <c r="H6" i="19"/>
  <c r="D6" i="19"/>
  <c r="H5" i="19"/>
  <c r="D5" i="19"/>
  <c r="AC11" i="18"/>
  <c r="AB11" i="18"/>
  <c r="AA11" i="18"/>
  <c r="Z11" i="18"/>
  <c r="X11" i="18"/>
  <c r="W11" i="18"/>
  <c r="V11" i="18"/>
  <c r="T11" i="18"/>
  <c r="O11" i="18"/>
  <c r="J11" i="18"/>
  <c r="E11" i="18"/>
  <c r="AC14" i="18"/>
  <c r="AB14" i="18"/>
  <c r="AA14" i="18"/>
  <c r="Z14" i="18"/>
  <c r="X14" i="18"/>
  <c r="W14" i="18"/>
  <c r="V14" i="18"/>
  <c r="T14" i="18"/>
  <c r="O14" i="18"/>
  <c r="J14" i="18"/>
  <c r="E14" i="18"/>
  <c r="AC13" i="18"/>
  <c r="AB13" i="18"/>
  <c r="AA13" i="18"/>
  <c r="Z13" i="18"/>
  <c r="X13" i="18"/>
  <c r="W13" i="18"/>
  <c r="V13" i="18"/>
  <c r="T13" i="18"/>
  <c r="O13" i="18"/>
  <c r="J13" i="18"/>
  <c r="E13" i="18"/>
  <c r="AC12" i="18"/>
  <c r="AB12" i="18"/>
  <c r="AA12" i="18"/>
  <c r="Z12" i="18"/>
  <c r="X12" i="18"/>
  <c r="W12" i="18"/>
  <c r="V12" i="18"/>
  <c r="T12" i="18"/>
  <c r="O12" i="18"/>
  <c r="J12" i="18"/>
  <c r="E12" i="18"/>
  <c r="AC10" i="18"/>
  <c r="AB10" i="18"/>
  <c r="AA10" i="18"/>
  <c r="Z10" i="18"/>
  <c r="X10" i="18"/>
  <c r="W10" i="18"/>
  <c r="V10" i="18"/>
  <c r="T10" i="18"/>
  <c r="O10" i="18"/>
  <c r="J10" i="18"/>
  <c r="E10" i="18"/>
  <c r="AC9" i="18"/>
  <c r="AB9" i="18"/>
  <c r="AA9" i="18"/>
  <c r="Z9" i="18"/>
  <c r="X9" i="18"/>
  <c r="W9" i="18"/>
  <c r="V9" i="18"/>
  <c r="T9" i="18"/>
  <c r="O9" i="18"/>
  <c r="J9" i="18"/>
  <c r="E9" i="18"/>
  <c r="AC7" i="18"/>
  <c r="AB7" i="18"/>
  <c r="AA7" i="18"/>
  <c r="Z7" i="18"/>
  <c r="X7" i="18"/>
  <c r="W7" i="18"/>
  <c r="V7" i="18"/>
  <c r="T7" i="18"/>
  <c r="O7" i="18"/>
  <c r="J7" i="18"/>
  <c r="E7" i="18"/>
  <c r="AC6" i="18"/>
  <c r="AB6" i="18"/>
  <c r="AA6" i="18"/>
  <c r="Z6" i="18"/>
  <c r="X6" i="18"/>
  <c r="W6" i="18"/>
  <c r="O6" i="18"/>
  <c r="J6" i="18"/>
  <c r="E6" i="18"/>
  <c r="AC5" i="18"/>
  <c r="AB5" i="18"/>
  <c r="AA5" i="18"/>
  <c r="X5" i="18"/>
  <c r="W5" i="18"/>
  <c r="V5" i="18"/>
  <c r="T5" i="18"/>
  <c r="O5" i="18"/>
  <c r="J5" i="18"/>
  <c r="I9" i="19" l="1"/>
  <c r="U5" i="18"/>
  <c r="I11" i="19"/>
  <c r="I7" i="19"/>
  <c r="I5" i="19"/>
  <c r="AD13" i="18"/>
  <c r="U13" i="18"/>
  <c r="Y13" i="18"/>
  <c r="AD11" i="18"/>
  <c r="U11" i="18"/>
  <c r="Y11" i="18"/>
  <c r="K11" i="18"/>
  <c r="AD10" i="18"/>
  <c r="U10" i="18"/>
  <c r="Y5" i="18"/>
  <c r="I6" i="19"/>
  <c r="I8" i="19"/>
  <c r="I10" i="19"/>
  <c r="I13" i="19"/>
  <c r="I14" i="19"/>
  <c r="U7" i="18"/>
  <c r="Y10" i="18"/>
  <c r="AD12" i="18"/>
  <c r="AD14" i="18"/>
  <c r="AD6" i="18"/>
  <c r="Y7" i="18"/>
  <c r="AD9" i="18"/>
  <c r="AD5" i="18"/>
  <c r="U6" i="18"/>
  <c r="K5" i="18"/>
  <c r="K13" i="18"/>
  <c r="K7" i="18"/>
  <c r="AD7" i="18"/>
  <c r="K12" i="18"/>
  <c r="Y12" i="18"/>
  <c r="K9" i="18"/>
  <c r="Y9" i="18"/>
  <c r="K10" i="18"/>
  <c r="U14" i="18"/>
  <c r="K6" i="18"/>
  <c r="Y6" i="18"/>
  <c r="U12" i="18"/>
  <c r="U9" i="18"/>
  <c r="K14" i="18"/>
  <c r="Y14" i="18"/>
  <c r="H17" i="4"/>
  <c r="AE13" i="18" l="1"/>
  <c r="AF13" i="18" s="1"/>
  <c r="AE10" i="18"/>
  <c r="AF10" i="18" s="1"/>
  <c r="AE5" i="18"/>
  <c r="AF5" i="18" s="1"/>
  <c r="AE11" i="18"/>
  <c r="AF11" i="18" s="1"/>
  <c r="AE6" i="18"/>
  <c r="AF6" i="18" s="1"/>
  <c r="AE7" i="18"/>
  <c r="AF7" i="18" s="1"/>
  <c r="AE14" i="18"/>
  <c r="AF14" i="18" s="1"/>
  <c r="AE9" i="18"/>
  <c r="AF9" i="18" s="1"/>
  <c r="AE12" i="18"/>
  <c r="AF12" i="18" s="1"/>
  <c r="J40" i="4"/>
  <c r="J39" i="4"/>
  <c r="J43" i="4"/>
  <c r="J57" i="4"/>
  <c r="J56" i="4"/>
  <c r="G41" i="9"/>
  <c r="F41" i="9"/>
  <c r="G33" i="9"/>
  <c r="F33" i="9"/>
  <c r="G25" i="9"/>
  <c r="F25" i="9"/>
  <c r="G17" i="9"/>
  <c r="F17" i="9"/>
  <c r="J55" i="4" l="1"/>
  <c r="J54" i="4"/>
  <c r="J53" i="4"/>
  <c r="J52" i="4"/>
  <c r="J50" i="4" l="1"/>
  <c r="J36" i="4" l="1"/>
  <c r="J38" i="4" l="1"/>
  <c r="I22" i="5" l="1"/>
  <c r="C12" i="20" s="1"/>
  <c r="H22" i="5"/>
  <c r="B12" i="20" s="1"/>
  <c r="G22" i="5"/>
  <c r="D22" i="5"/>
  <c r="J49" i="4"/>
  <c r="J22" i="5" l="1"/>
  <c r="D12" i="20" s="1"/>
  <c r="J45" i="4"/>
  <c r="J27" i="4"/>
  <c r="I17" i="5"/>
  <c r="C7" i="20" s="1"/>
  <c r="H17" i="5"/>
  <c r="B7" i="20" s="1"/>
  <c r="G17" i="5"/>
  <c r="D17" i="5"/>
  <c r="J17" i="5" l="1"/>
  <c r="D7" i="20" s="1"/>
  <c r="I24" i="5"/>
  <c r="C14" i="20" s="1"/>
  <c r="H24" i="5"/>
  <c r="B14" i="20" s="1"/>
  <c r="G24" i="5"/>
  <c r="D24" i="5"/>
  <c r="J24" i="5" l="1"/>
  <c r="D14" i="20" s="1"/>
  <c r="J62" i="4"/>
  <c r="F32" i="5" l="1"/>
  <c r="E32" i="5"/>
  <c r="J51" i="4" l="1"/>
  <c r="G41" i="6" l="1"/>
  <c r="F41" i="6"/>
  <c r="G33" i="6"/>
  <c r="F33" i="6"/>
  <c r="G25" i="6"/>
  <c r="F25" i="6"/>
  <c r="G17" i="6"/>
  <c r="F17" i="6"/>
  <c r="J46" i="4"/>
  <c r="J76" i="4" l="1"/>
  <c r="J33" i="4" l="1"/>
  <c r="J31" i="4"/>
  <c r="J32" i="4"/>
  <c r="J37" i="4"/>
  <c r="J30" i="4"/>
  <c r="J16" i="4" l="1"/>
  <c r="H23" i="4" l="1"/>
  <c r="H77" i="4" s="1"/>
  <c r="F23" i="4"/>
  <c r="J74" i="4"/>
  <c r="J69" i="4"/>
  <c r="J67" i="4"/>
  <c r="J65" i="4"/>
  <c r="J63" i="4"/>
  <c r="J61" i="4"/>
  <c r="J60" i="4"/>
  <c r="J58" i="4"/>
  <c r="J48" i="4"/>
  <c r="J47" i="4"/>
  <c r="J42" i="4"/>
  <c r="J41" i="4"/>
  <c r="J34" i="4"/>
  <c r="J26" i="4"/>
  <c r="J25" i="4"/>
  <c r="J24" i="4"/>
  <c r="F17" i="4"/>
  <c r="J22" i="4"/>
  <c r="J21" i="4"/>
  <c r="J20" i="4"/>
  <c r="J19" i="4"/>
  <c r="J18" i="4"/>
  <c r="I36" i="5"/>
  <c r="H36" i="5"/>
  <c r="G36" i="5"/>
  <c r="D36" i="5"/>
  <c r="I35" i="5"/>
  <c r="H35" i="5"/>
  <c r="G35" i="5"/>
  <c r="D35" i="5"/>
  <c r="I33" i="5"/>
  <c r="H33" i="5"/>
  <c r="G33" i="5"/>
  <c r="D33" i="5"/>
  <c r="C32" i="5"/>
  <c r="B32" i="5"/>
  <c r="I31" i="5"/>
  <c r="C21" i="20" s="1"/>
  <c r="H31" i="5"/>
  <c r="B21" i="20" s="1"/>
  <c r="G31" i="5"/>
  <c r="D31" i="5"/>
  <c r="I30" i="5"/>
  <c r="H30" i="5"/>
  <c r="G30" i="5"/>
  <c r="D30" i="5"/>
  <c r="I29" i="5"/>
  <c r="H29" i="5"/>
  <c r="G29" i="5"/>
  <c r="D29" i="5"/>
  <c r="I28" i="5"/>
  <c r="H28" i="5"/>
  <c r="G28" i="5"/>
  <c r="D28" i="5"/>
  <c r="I27" i="5"/>
  <c r="H27" i="5"/>
  <c r="G27" i="5"/>
  <c r="D27" i="5"/>
  <c r="I26" i="5"/>
  <c r="H26" i="5"/>
  <c r="G26" i="5"/>
  <c r="D26" i="5"/>
  <c r="I25" i="5"/>
  <c r="H25" i="5"/>
  <c r="B15" i="20" s="1"/>
  <c r="D15" i="20" s="1"/>
  <c r="G25" i="5"/>
  <c r="D25" i="5"/>
  <c r="I23" i="5"/>
  <c r="C13" i="20" s="1"/>
  <c r="H23" i="5"/>
  <c r="B13" i="20" s="1"/>
  <c r="G23" i="5"/>
  <c r="D23" i="5"/>
  <c r="I21" i="5"/>
  <c r="C11" i="20" s="1"/>
  <c r="H21" i="5"/>
  <c r="B11" i="20" s="1"/>
  <c r="G21" i="5"/>
  <c r="D21" i="5"/>
  <c r="I20" i="5"/>
  <c r="C10" i="20" s="1"/>
  <c r="H20" i="5"/>
  <c r="B10" i="20" s="1"/>
  <c r="G20" i="5"/>
  <c r="D20" i="5"/>
  <c r="I19" i="5"/>
  <c r="C9" i="20" s="1"/>
  <c r="H19" i="5"/>
  <c r="B9" i="20" s="1"/>
  <c r="G19" i="5"/>
  <c r="D19" i="5"/>
  <c r="I16" i="5"/>
  <c r="C6" i="20" s="1"/>
  <c r="H16" i="5"/>
  <c r="B6" i="20" s="1"/>
  <c r="G16" i="5"/>
  <c r="D16" i="5"/>
  <c r="I15" i="5"/>
  <c r="C5" i="20" s="1"/>
  <c r="H15" i="5"/>
  <c r="B5" i="20" s="1"/>
  <c r="G15" i="5"/>
  <c r="D15" i="5"/>
  <c r="F14" i="5"/>
  <c r="E14" i="5"/>
  <c r="C14" i="5"/>
  <c r="B14" i="5"/>
  <c r="B23" i="20" l="1"/>
  <c r="D23" i="20" s="1"/>
  <c r="B26" i="20"/>
  <c r="D26" i="20" s="1"/>
  <c r="B25" i="20"/>
  <c r="D25" i="20" s="1"/>
  <c r="B16" i="20"/>
  <c r="D16" i="20" s="1"/>
  <c r="B17" i="20"/>
  <c r="D17" i="20" s="1"/>
  <c r="B19" i="20"/>
  <c r="D19" i="20" s="1"/>
  <c r="B20" i="20"/>
  <c r="D20" i="20" s="1"/>
  <c r="F77" i="4"/>
  <c r="B18" i="20"/>
  <c r="D18" i="20" s="1"/>
  <c r="G32" i="5"/>
  <c r="H32" i="5"/>
  <c r="J35" i="5"/>
  <c r="J36" i="5"/>
  <c r="I32" i="5"/>
  <c r="D32" i="5"/>
  <c r="J33" i="5"/>
  <c r="D14" i="5"/>
  <c r="G14" i="5"/>
  <c r="J23" i="4"/>
  <c r="J17" i="4"/>
  <c r="J29" i="5"/>
  <c r="J28" i="5"/>
  <c r="J19" i="5"/>
  <c r="D9" i="20" s="1"/>
  <c r="J16" i="5"/>
  <c r="D6" i="20" s="1"/>
  <c r="I14" i="5"/>
  <c r="J20" i="5"/>
  <c r="D10" i="20" s="1"/>
  <c r="J21" i="5"/>
  <c r="D11" i="20" s="1"/>
  <c r="J23" i="5"/>
  <c r="D13" i="20" s="1"/>
  <c r="J25" i="5"/>
  <c r="J26" i="5"/>
  <c r="J27" i="5"/>
  <c r="J15" i="5"/>
  <c r="D5" i="20" s="1"/>
  <c r="J30" i="5"/>
  <c r="J31" i="5"/>
  <c r="D21" i="20" s="1"/>
  <c r="H14" i="5"/>
  <c r="J32" i="5" l="1"/>
  <c r="J77" i="4"/>
  <c r="J14" i="5"/>
</calcChain>
</file>

<file path=xl/sharedStrings.xml><?xml version="1.0" encoding="utf-8"?>
<sst xmlns="http://schemas.openxmlformats.org/spreadsheetml/2006/main" count="9778" uniqueCount="6591">
  <si>
    <t>Государственное унитарное предприятие города Москвы «Мосгортранс»</t>
  </si>
  <si>
    <t>Форма НУ1</t>
  </si>
  <si>
    <t>Приложение №1НУ</t>
  </si>
  <si>
    <t>к учетной политике</t>
  </si>
  <si>
    <t>для целей налогообложения</t>
  </si>
  <si>
    <t>ГУП "Мосгортранс"</t>
  </si>
  <si>
    <t>БУХГАЛТЕРСКАЯ СПРАВКА</t>
  </si>
  <si>
    <t xml:space="preserve">       по филиалу      </t>
  </si>
  <si>
    <t>единица денежного измерения: руб. коп.</t>
  </si>
  <si>
    <t>Наименование показателя</t>
  </si>
  <si>
    <t>По бухгалтерскому учету</t>
  </si>
  <si>
    <t>По налоговому учету</t>
  </si>
  <si>
    <t>Разница + / -</t>
  </si>
  <si>
    <t>Прибыль (убыток)</t>
  </si>
  <si>
    <t>Постоянные разницы</t>
  </si>
  <si>
    <t>Убытки по объектам обслуживающих хозяйств</t>
  </si>
  <si>
    <t>Временные разницы</t>
  </si>
  <si>
    <t>Амортизационные отчисления основных средств (без переоценки)</t>
  </si>
  <si>
    <t>Амортизационные отчисления (без переоценки) по основным средствам, переданным по договору аренды</t>
  </si>
  <si>
    <t>Доходы в сумме начисления амортизации основных средств, полученных за счет  целевого финансирования</t>
  </si>
  <si>
    <t>Амортизационные отчисления за счет переоценки</t>
  </si>
  <si>
    <t>Амортизационные отчисления за счет переоценки имущества в аренде</t>
  </si>
  <si>
    <t>Основные средства с первоначальной стоимостью от 40 тыс.руб. до 100 тыс.руб. (приобретенные в 2016 году)</t>
  </si>
  <si>
    <t>Основные средства с первоначальной стоимостью от 40 тыс.руб. до 100 тыс.руб. (приобретенные после 2016 года)</t>
  </si>
  <si>
    <t>Спецодежда и корпоративная одежда непригодная для использования</t>
  </si>
  <si>
    <t>Амортизационные отчисления по нематериальным активам</t>
  </si>
  <si>
    <t>Резерв под снижение стоимости сырья и материалов</t>
  </si>
  <si>
    <t>Резерв под снижение стоимости незавершенного производства</t>
  </si>
  <si>
    <t>Резерв под снижение стоимости готовой продукции</t>
  </si>
  <si>
    <t>Резерв под снижение стоимости товаров отгруженных</t>
  </si>
  <si>
    <t>Резерв по сомнительным долгам</t>
  </si>
  <si>
    <t>Расходы  на оплату отпусков</t>
  </si>
  <si>
    <t xml:space="preserve">Расходы  на  выплату вознаграждения по итогам работы за год </t>
  </si>
  <si>
    <t>Итого постоянных и временных разниц</t>
  </si>
  <si>
    <t>Руководитель филиала</t>
  </si>
  <si>
    <t>(подпись)</t>
  </si>
  <si>
    <t>(расшифровка подписи)</t>
  </si>
  <si>
    <t>Главный бухгалтер филиала</t>
  </si>
  <si>
    <t>Форма НУ18</t>
  </si>
  <si>
    <t>о постоянных и временных разницах между бухгалтерской и налоговой прибылью (убытками)</t>
  </si>
  <si>
    <t>Бухгалтерский учет</t>
  </si>
  <si>
    <t>Налоговый учет</t>
  </si>
  <si>
    <t>Отклонение</t>
  </si>
  <si>
    <t>гр. 1</t>
  </si>
  <si>
    <t>гр. 2</t>
  </si>
  <si>
    <t>гр. 3</t>
  </si>
  <si>
    <t>гр. 4 = гр. 2 - гр. 3</t>
  </si>
  <si>
    <t>гр. 6</t>
  </si>
  <si>
    <t>АКТИВЫ</t>
  </si>
  <si>
    <t>Основные средства</t>
  </si>
  <si>
    <t xml:space="preserve">Переоценка ОС </t>
  </si>
  <si>
    <t>Нематериальные активы</t>
  </si>
  <si>
    <t>Резерв под незавершенные капитальные вложения</t>
  </si>
  <si>
    <t>Сумма убытка по налоговому учету</t>
  </si>
  <si>
    <t>ОБЯЗАТЕЛЬСТВА</t>
  </si>
  <si>
    <t>Доходы будущих периодов (целевое финансирование)</t>
  </si>
  <si>
    <t>Оценочные обязательства на оплату отпускных</t>
  </si>
  <si>
    <t>Оценочные обязательства на выплату вознаграждения по итогам работы за год</t>
  </si>
  <si>
    <t>гр. 5</t>
  </si>
  <si>
    <t>гр. 7 = гр. 5- гр. 6</t>
  </si>
  <si>
    <t>гр. 8 = гр. 5 - гр. 2</t>
  </si>
  <si>
    <t>гр. 9 = гр. 6 - гр. 3</t>
  </si>
  <si>
    <t>гр. 10 = гр. 8 - гр. 9</t>
  </si>
  <si>
    <t>Амортизационные отчисления  по основным средствам отраженные в убытках прошлых лет</t>
  </si>
  <si>
    <t>Амортизационные отчисления  по основным средствам отраженные в прибыли прошлых лет</t>
  </si>
  <si>
    <t>Расходы не учитываемые при налогообложении (без амортизационных отчислений)</t>
  </si>
  <si>
    <t>Убыток  прошлых лет, выявленный в отчетном году (без амортизационных отчислений)</t>
  </si>
  <si>
    <t>Прибыль прошлых лет, выявленная в отчетном году (без амортизационных отчислений)</t>
  </si>
  <si>
    <t>к регистру НУ18</t>
  </si>
  <si>
    <t>№№</t>
  </si>
  <si>
    <t>п/п</t>
  </si>
  <si>
    <t>Филиал</t>
  </si>
  <si>
    <t>Номер БЕ</t>
  </si>
  <si>
    <t>Наименование</t>
  </si>
  <si>
    <t>Извещение</t>
  </si>
  <si>
    <t>Номер</t>
  </si>
  <si>
    <t>Дата</t>
  </si>
  <si>
    <t>о переданных активах и обязательствах</t>
  </si>
  <si>
    <t>1. Резерв под снижение стоимости сырья и материалов</t>
  </si>
  <si>
    <t>и тд</t>
  </si>
  <si>
    <t>Сумма, руб.коп.</t>
  </si>
  <si>
    <t>БУ</t>
  </si>
  <si>
    <t>НУ</t>
  </si>
  <si>
    <t>Амортизационные отчисления   (без переоценки) по основным средствам отраженные в расходах не учитываемых при налогообложении</t>
  </si>
  <si>
    <t>Государственное унитарное предприятие города Москвы "Мосгортранс"</t>
  </si>
  <si>
    <t>форма № 13</t>
  </si>
  <si>
    <t>Приложение №4</t>
  </si>
  <si>
    <t xml:space="preserve"> к учётной политике для целей</t>
  </si>
  <si>
    <t xml:space="preserve"> бухгалтерского учёта</t>
  </si>
  <si>
    <t>Расшифровка</t>
  </si>
  <si>
    <t>приобретенных основных средств</t>
  </si>
  <si>
    <t>Единица измерения: руб. коп.</t>
  </si>
  <si>
    <t>№ п/п</t>
  </si>
  <si>
    <t>Количество</t>
  </si>
  <si>
    <t>Сумма</t>
  </si>
  <si>
    <t>Источник финансирования (программа ЦФРП)</t>
  </si>
  <si>
    <t>номер приказа</t>
  </si>
  <si>
    <t>дата приказа</t>
  </si>
  <si>
    <t>пункт приказа</t>
  </si>
  <si>
    <t>Здания</t>
  </si>
  <si>
    <t>ИТОГО</t>
  </si>
  <si>
    <t>Сооружения и передаточные устройства</t>
  </si>
  <si>
    <t>Машины и оборудование</t>
  </si>
  <si>
    <t>Транспортные средства</t>
  </si>
  <si>
    <t>Инвентарь</t>
  </si>
  <si>
    <t>ВСЕГО</t>
  </si>
  <si>
    <t xml:space="preserve">Руководитель </t>
  </si>
  <si>
    <t>(должность)</t>
  </si>
  <si>
    <t>Главный бухгалтер</t>
  </si>
  <si>
    <t>форма № 17</t>
  </si>
  <si>
    <t>Первоначальная (восстановительная) стоимость</t>
  </si>
  <si>
    <t xml:space="preserve">Начисленный износ   </t>
  </si>
  <si>
    <t>Основание</t>
  </si>
  <si>
    <t>номер документа</t>
  </si>
  <si>
    <t>дата документа</t>
  </si>
  <si>
    <t>форма № 16</t>
  </si>
  <si>
    <t>руб.коп.</t>
  </si>
  <si>
    <t>№№ п/п</t>
  </si>
  <si>
    <t>Наименование основных средств</t>
  </si>
  <si>
    <r>
      <rPr>
        <b/>
        <sz val="12"/>
        <color indexed="8"/>
        <rFont val="Times New Roman"/>
        <family val="1"/>
        <charset val="204"/>
      </rPr>
      <t>Вид работы</t>
    </r>
    <r>
      <rPr>
        <sz val="12"/>
        <color indexed="8"/>
        <rFont val="Times New Roman"/>
        <family val="1"/>
        <charset val="204"/>
      </rPr>
      <t xml:space="preserve">                                     (дооборудование, реконструкция,модернизация)</t>
    </r>
  </si>
  <si>
    <r>
      <t xml:space="preserve">Материальная ценность </t>
    </r>
    <r>
      <rPr>
        <sz val="12"/>
        <color indexed="8"/>
        <rFont val="Times New Roman"/>
        <family val="1"/>
        <charset val="204"/>
      </rPr>
      <t>(наименование)</t>
    </r>
  </si>
  <si>
    <t>Кол-во</t>
  </si>
  <si>
    <r>
      <rPr>
        <b/>
        <sz val="12"/>
        <color indexed="8"/>
        <rFont val="Times New Roman"/>
        <family val="1"/>
        <charset val="204"/>
      </rPr>
      <t>Затраты</t>
    </r>
    <r>
      <rPr>
        <sz val="12"/>
        <color indexed="8"/>
        <rFont val="Times New Roman"/>
        <family val="1"/>
        <charset val="204"/>
      </rPr>
      <t xml:space="preserve">                              по дооборудованию, реконструкции, модернизации</t>
    </r>
  </si>
  <si>
    <t>I</t>
  </si>
  <si>
    <t>Здание</t>
  </si>
  <si>
    <t>II</t>
  </si>
  <si>
    <t>Сооружение</t>
  </si>
  <si>
    <t>III</t>
  </si>
  <si>
    <t>IV</t>
  </si>
  <si>
    <t>форма № 14</t>
  </si>
  <si>
    <t>полученных основных средств</t>
  </si>
  <si>
    <t>Балансовая стоимость</t>
  </si>
  <si>
    <t>Номер документа</t>
  </si>
  <si>
    <t>Дата документа</t>
  </si>
  <si>
    <t>Подвижной состав и подсобный транспорт, полученный за счет собственных средств</t>
  </si>
  <si>
    <t>Подвижной состав и подсобный транспорт, полученный в особом порядке (за счет субсидии)</t>
  </si>
  <si>
    <t>Получено оборудование АСКП</t>
  </si>
  <si>
    <t>Основные средства с первоначальной стоимостью от 40 тыс.руб. до 100 тыс.руб., переданным по договору аренды (приобретенные после 2016 года)</t>
  </si>
  <si>
    <t>о полученных активах и обязательствах</t>
  </si>
  <si>
    <t>Амортизационные отчисления по нематериальным активам от 40 тыс.руб. до 100 тыс.руб.</t>
  </si>
  <si>
    <t>Основные средства, полученные на праве хозведения</t>
  </si>
  <si>
    <t>Основные средства, приобретенные за счет целевого финансирования</t>
  </si>
  <si>
    <t>Основные средства, приобретенные в  2016 году стоимостью от 40 до 100 тыс. рублей</t>
  </si>
  <si>
    <t>Основные средства, приобретенные после 2016 года стоимостью от 40 до 100 тыс. рублей</t>
  </si>
  <si>
    <t>Нематериальные активы стоимостью от 40 до 100 тыс. рублей</t>
  </si>
  <si>
    <t>Амортизационные отчисления  по основным средствам, приобретенным за счет целевого финансирования</t>
  </si>
  <si>
    <t>Амортизационные отчисления   за счет переоценки по основным средствам,  отраженным в расходах не учитываемых при налогообложении</t>
  </si>
  <si>
    <t>Амортизационные отчисления за счет переоценки основных средств с первоначальной стоимостью от 40 тыс.руб. до 100 тыс.руб.</t>
  </si>
  <si>
    <t>Основные средства с первоначальной стоимостью от 40 тыс.руб. до 100 тыс.руб., полученные на праве хозведения (приобретенные после 2016 года)</t>
  </si>
  <si>
    <t>Основные средства, полученные на праве хозведения после 2016 года стоимостью от 40 до 100 тыс. рублей</t>
  </si>
  <si>
    <t>Остаточная стоимость объектов (без переоценки) в размере недоамортизационной части при выбытии основных средств отраженная в расходах не учитываемых при налогообложении</t>
  </si>
  <si>
    <t>Остаточная стоимость объектов (переоценка) в размере недоамортизационной части при выбытии основных средств отраженная в расходах не учитываемых при налогообложении</t>
  </si>
  <si>
    <t>Остаточная стоимость объектов в размере недоамортизационной части при выбытии основных средств, полученных за счет  целевого финансирования</t>
  </si>
  <si>
    <t>Область оценки</t>
  </si>
  <si>
    <t>ПР</t>
  </si>
  <si>
    <t>ВР</t>
  </si>
  <si>
    <t>Основные средства с первоначальной стоимостью от 40 тыс.руб. до 100 тыс.руб., отраженные в расходах не учитываемых при налогообложении (приобретенные после 2016 года)</t>
  </si>
  <si>
    <t>Начисленнная амортизация</t>
  </si>
  <si>
    <t>Остаточная стоимость</t>
  </si>
  <si>
    <t>Главный бухгалтер филиала передающего объекты</t>
  </si>
  <si>
    <t>Главный бухгалтер филиала принимающего объекты</t>
  </si>
  <si>
    <t>Объект основных средств</t>
  </si>
  <si>
    <t>Номер SAP</t>
  </si>
  <si>
    <t>Наименование (инвентарный номер)</t>
  </si>
  <si>
    <t>2.Резерв по незавершенным капитальным вложениям</t>
  </si>
  <si>
    <t>3.Расходы  на оплату отпусков</t>
  </si>
  <si>
    <t xml:space="preserve">4.Расходы  на  выплату вознаграждения по итогам работы за год </t>
  </si>
  <si>
    <t>о постоянных и временных разницах по переданным основным средствам и нематериальным активам</t>
  </si>
  <si>
    <t>о постоянных и временных разницах по полученным основным средствам и нематериальным активам</t>
  </si>
  <si>
    <t>Остаточная стоимость объектов в размере недоамортизационной части при выбытии основных средств с первоначальной стоимостью от 40 тыс.руб. до 100 тыс.руб. (приобретенные в 2016 году)</t>
  </si>
  <si>
    <t>Остаточная стоимость объектов в размере недоамортизационной части при выбытии основных средств с первоначальной стоимостью от 40 тыс.руб. до 100 тыс.руб. (приобретенные в 2016 году), отраженная в расходах не учитываемых при налогообложении</t>
  </si>
  <si>
    <t>Остаточная стоимость объектов в размере недоамортизационной части при выбытии основных средств с первоначальной стоимостью от 40 тыс.руб. до 100 тыс.руб. (приобретенные после 2016 года), отраженная в расходах не учитываемых при налогообложении</t>
  </si>
  <si>
    <t>Остаточная стоимость объектов в размере недоамортизационной части при выбытии основных средств с первоначальной стоимостью от 40 тыс.руб. до 100 тыс.руб. (приобретенные после 2016 года)</t>
  </si>
  <si>
    <t>Остаточная стоимость объектов в размере недоамортизационной части при выбытии основных средств с первоначальной стоимостью от 40 тыс.руб. до 100 тыс.руб. (приобретенные после 2016 года), полученных на праве хозведения</t>
  </si>
  <si>
    <t>Остаточная стоимость объектов в размере недоамортизационной части при выбытии основных средств с первоначальной стоимостью от 40 тыс.руб. до 100 тыс.руб. (приобретенные после 2016 года), полученных на праве хозведения и отраженная в расходах не учитываемых при налогообложении</t>
  </si>
  <si>
    <t>Амортизационные отчисления за счет переоценки имущества полученного на праве хозведения</t>
  </si>
  <si>
    <t>Остаточная стоимость объектов (без переоценки) в размере недоамортизационной части при выбытии основных средств, полученных на праве хозведения и отраженная в расходах не учитываемых при налогообложении</t>
  </si>
  <si>
    <t>Остаточная стоимость объектов (переоценка) в размере недоамортизационной части при выбытии основных средств, полученных на праве хозведения и отраженная в расходах не учитываемых при налогообложении</t>
  </si>
  <si>
    <t>ОТКЛОНЕНИЯ</t>
  </si>
  <si>
    <t>ПРИХОД</t>
  </si>
  <si>
    <t>РАСХОД</t>
  </si>
  <si>
    <t>РЕЗУЛЬТАТ</t>
  </si>
  <si>
    <t>НОВЫЙ</t>
  </si>
  <si>
    <t>КОРРЕКТИРОВКА</t>
  </si>
  <si>
    <t>ВЫБЫТИЕ</t>
  </si>
  <si>
    <t>АМОРТИЗАЦИЯ</t>
  </si>
  <si>
    <t>Основные средства, приобретенные в  2016 году стоимостью от 40 до 100 тысяч рублей</t>
  </si>
  <si>
    <t>Основные средства, полученные на праве хозведения после 2016 года стоимостью от 40 до 100 тысяч рублей</t>
  </si>
  <si>
    <t>Нематериальные активы стоимостью от 40 до 100 тысяч рублей</t>
  </si>
  <si>
    <t>Основные средства, приобретенные после 2016 года стоимостью от 40 до 100 тысяч рублей</t>
  </si>
  <si>
    <t>ИСПОЛЬЗОВАНИЕ</t>
  </si>
  <si>
    <t>ПЕРЕДАЧА (СЧЕТ 79)</t>
  </si>
  <si>
    <t>ПРОВЕРКА</t>
  </si>
  <si>
    <t>Х</t>
  </si>
  <si>
    <t xml:space="preserve">Сумма убытка </t>
  </si>
  <si>
    <t>5=3-4</t>
  </si>
  <si>
    <t>Источник приобретения</t>
  </si>
  <si>
    <t>Вид</t>
  </si>
  <si>
    <t>Нало-говая группа</t>
  </si>
  <si>
    <t>Класс ОС</t>
  </si>
  <si>
    <t>Инвентарный №</t>
  </si>
  <si>
    <t>Наименование ОС</t>
  </si>
  <si>
    <t>Основание вида источника (первичный документ)</t>
  </si>
  <si>
    <t>Дата оприхо-дования</t>
  </si>
  <si>
    <t>№ дата распоряжения (наименование распорядителя)</t>
  </si>
  <si>
    <t>№ и дата акты приема-передачи ОС</t>
  </si>
  <si>
    <t>Вид источника финансирования</t>
  </si>
  <si>
    <t>Номер П/П</t>
  </si>
  <si>
    <t>ХВ</t>
  </si>
  <si>
    <t>Амортизационные отчисления  (без переоценки) по основным средствам, полученным на праве хозведения</t>
  </si>
  <si>
    <t>Амортизационные отчисления  (без переоценки) по основным средствам, полученным на праве хозведения и переданным по договору аренды</t>
  </si>
  <si>
    <t>Амортизационные отчисления за счет переоценки имущества полученного на праве хозведения в аренде</t>
  </si>
  <si>
    <t>X</t>
  </si>
  <si>
    <t>Остаточная стоимость объектов (без переоценки) в размере недоамортизационной части при выбытии основных средств</t>
  </si>
  <si>
    <t>Остаточная стоимость объектов (переоценка) в размере недоамортизационной части при выбытии основных средств</t>
  </si>
  <si>
    <t>ФИЛИАЛ по состоянию на начало года</t>
  </si>
  <si>
    <t>ЦА по состоянию на начало года</t>
  </si>
  <si>
    <t>ОТКЛОНЕНИЯ по состоянию на начало года</t>
  </si>
  <si>
    <t>ФИЛИАЛ по состоянию на конец года</t>
  </si>
  <si>
    <t>ЦА по состоянию на конец года</t>
  </si>
  <si>
    <t>ОТКЛОНЕНИЯ по состоянию на конец года</t>
  </si>
  <si>
    <t>ИТОГО В ТОМ ЧИСЛЕ</t>
  </si>
  <si>
    <t>СС</t>
  </si>
  <si>
    <t>СУБ</t>
  </si>
  <si>
    <t>ЦФ</t>
  </si>
  <si>
    <t>ОС&gt;100</t>
  </si>
  <si>
    <t>ОС&lt;100</t>
  </si>
  <si>
    <t>СПРАВОЧНО</t>
  </si>
  <si>
    <t>ВИД ОС И НМА</t>
  </si>
  <si>
    <t>НМА&gt;100</t>
  </si>
  <si>
    <t>НМА&lt;100</t>
  </si>
  <si>
    <t>основных средств дооборудованных собственными силами</t>
  </si>
  <si>
    <t>основных средств, полученных от собственника на праве хозведения</t>
  </si>
  <si>
    <t>ВИД ОС</t>
  </si>
  <si>
    <t>По состоянию на 31.12.2021</t>
  </si>
  <si>
    <t>Изменение за 2022 год</t>
  </si>
  <si>
    <t>Остаточная стоимость на 31.12.2021 года, руб.коп.</t>
  </si>
  <si>
    <t>Наименование объекта</t>
  </si>
  <si>
    <t>Номер SAP
или
Код ERP</t>
  </si>
  <si>
    <t>Инвентарный номер</t>
  </si>
  <si>
    <t>По данным бухгалтерского учета</t>
  </si>
  <si>
    <t>По данным налогового учета</t>
  </si>
  <si>
    <t>Первоначальная стоимость, руб.коп.</t>
  </si>
  <si>
    <t>Начисленная амортизация, руб.коп.</t>
  </si>
  <si>
    <t>Остаточная стоимость, руб.коп.</t>
  </si>
  <si>
    <t>ИТОГО К СТРОКЕ 15 НУ18</t>
  </si>
  <si>
    <t>ИТОГО К СТРОКЕ 20 НУ18</t>
  </si>
  <si>
    <t>ИТОГО К СТРОКЕ 21 НУ18</t>
  </si>
  <si>
    <t>форма № 23</t>
  </si>
  <si>
    <t>выбывших основных средств</t>
  </si>
  <si>
    <t>Причина выбытия (списание, продажа и т.д.)</t>
  </si>
  <si>
    <t>Приказ на выбытие</t>
  </si>
  <si>
    <t>номер</t>
  </si>
  <si>
    <t>дата</t>
  </si>
  <si>
    <t>Доходы не учитываемые при налогообложении (без резервов)</t>
  </si>
  <si>
    <t>Резерв по незавершенным капитальным вложениям (доход)</t>
  </si>
  <si>
    <t>Резерв по незавершенным капитальным вложениям (расход)</t>
  </si>
  <si>
    <t>Резерв под снижение стоимости сырья и материалов (доход)</t>
  </si>
  <si>
    <t>Резерв под снижение стоимости сырья и материалов (расход)</t>
  </si>
  <si>
    <t>Резерв под снижение стоимости незавершенного производства (доход)</t>
  </si>
  <si>
    <t>Резерв под снижение стоимости незавершенного производства (расход)</t>
  </si>
  <si>
    <t>Резерв под снижение стоимости готовой продукции (доход)</t>
  </si>
  <si>
    <t>Резерв под снижение стоимости готовой продукции (расход)</t>
  </si>
  <si>
    <t>Резерв под снижение стоимости товаров отгруженных (доход)</t>
  </si>
  <si>
    <t>Резерв под снижение стоимости товаров отгруженных (расход)</t>
  </si>
  <si>
    <t>Резерв по сомнительным долгам (доход)</t>
  </si>
  <si>
    <t>Резерв по сомнительным долгам (расход)</t>
  </si>
  <si>
    <t>Актив в форме права пользования</t>
  </si>
  <si>
    <t>Амортизационные отчисления активов в форме права пользования</t>
  </si>
  <si>
    <t>Затраты на аренду помещений и оборудования</t>
  </si>
  <si>
    <t>Расходы по процентам, начисленные на задолженность по арендным платежам</t>
  </si>
  <si>
    <t>Арендные обязательтва</t>
  </si>
  <si>
    <t>Арендные обязательcтва</t>
  </si>
  <si>
    <t>ИТОГО К СТРОКЕ 22 НУ18</t>
  </si>
  <si>
    <t>Арендные обязательства</t>
  </si>
  <si>
    <t>по состоянию на 28.02.2022 года</t>
  </si>
  <si>
    <t>Северо-восточный ГУП "Мосгортранс"</t>
  </si>
  <si>
    <t>Д.Н.Иванов</t>
  </si>
  <si>
    <t xml:space="preserve">Ж.Н. Лепендина </t>
  </si>
  <si>
    <t>Северо-восточный ГУП "Мосгорторанс"</t>
  </si>
  <si>
    <t>Система пожарной сигнализации (СПС)</t>
  </si>
  <si>
    <t>Система охранной сигнализации (СОС)</t>
  </si>
  <si>
    <t>Система гарантированного электропитания (СГЭ)</t>
  </si>
  <si>
    <t>Стенд д/проверки кузовов</t>
  </si>
  <si>
    <t>411100000000</t>
  </si>
  <si>
    <t>58</t>
  </si>
  <si>
    <t>Установка для очистки масла</t>
  </si>
  <si>
    <t>411100000001</t>
  </si>
  <si>
    <t>63</t>
  </si>
  <si>
    <t>Тележка Э-312</t>
  </si>
  <si>
    <t>411100000010</t>
  </si>
  <si>
    <t>93</t>
  </si>
  <si>
    <t>Прибор РП-160</t>
  </si>
  <si>
    <t>411100000011</t>
  </si>
  <si>
    <t>96</t>
  </si>
  <si>
    <t>МАУЗ-5С выпрямитель</t>
  </si>
  <si>
    <t>411100000012</t>
  </si>
  <si>
    <t>99</t>
  </si>
  <si>
    <t>411100000013</t>
  </si>
  <si>
    <t>100</t>
  </si>
  <si>
    <t>Теплосчетчик</t>
  </si>
  <si>
    <t>411100000015</t>
  </si>
  <si>
    <t>107</t>
  </si>
  <si>
    <t>Токарно-винторезный станок 1А-616</t>
  </si>
  <si>
    <t>411100000053</t>
  </si>
  <si>
    <t>152</t>
  </si>
  <si>
    <t>Токарно-винторезный станок 1К-62</t>
  </si>
  <si>
    <t>411100000054</t>
  </si>
  <si>
    <t>153</t>
  </si>
  <si>
    <t>Станок токарно-винторезный</t>
  </si>
  <si>
    <t>411100000055</t>
  </si>
  <si>
    <t>154</t>
  </si>
  <si>
    <t>Передвижн.станок КС</t>
  </si>
  <si>
    <t>411100000059</t>
  </si>
  <si>
    <t>161</t>
  </si>
  <si>
    <t>411100000060</t>
  </si>
  <si>
    <t>162</t>
  </si>
  <si>
    <t>Перед. станок1м 61П</t>
  </si>
  <si>
    <t>411100000061</t>
  </si>
  <si>
    <t>163</t>
  </si>
  <si>
    <t>Станок 2 Н-118-1</t>
  </si>
  <si>
    <t>411100000062</t>
  </si>
  <si>
    <t>165</t>
  </si>
  <si>
    <t>Станок ОПР-184</t>
  </si>
  <si>
    <t>411100000063</t>
  </si>
  <si>
    <t>166</t>
  </si>
  <si>
    <t>Станок для расточки колектор 3Б-633</t>
  </si>
  <si>
    <t>411100000064</t>
  </si>
  <si>
    <t>167</t>
  </si>
  <si>
    <t>Холодильник "Чинар"</t>
  </si>
  <si>
    <t>411100000065</t>
  </si>
  <si>
    <t>168</t>
  </si>
  <si>
    <t>411100000066</t>
  </si>
  <si>
    <t>169</t>
  </si>
  <si>
    <t>Круглошлифовальный станок</t>
  </si>
  <si>
    <t>411100000067</t>
  </si>
  <si>
    <t>175</t>
  </si>
  <si>
    <t>Компрессор МД-7</t>
  </si>
  <si>
    <t>411100000069</t>
  </si>
  <si>
    <t>184</t>
  </si>
  <si>
    <t>Станок 2Н135</t>
  </si>
  <si>
    <t>411100000070</t>
  </si>
  <si>
    <t>185</t>
  </si>
  <si>
    <t>Каскад-206</t>
  </si>
  <si>
    <t>411100000075</t>
  </si>
  <si>
    <t>190</t>
  </si>
  <si>
    <t>Каскад 206</t>
  </si>
  <si>
    <t>411100000076</t>
  </si>
  <si>
    <t>191</t>
  </si>
  <si>
    <t>Станок рихтовки рессорных листов</t>
  </si>
  <si>
    <t>411100000077</t>
  </si>
  <si>
    <t>192</t>
  </si>
  <si>
    <t>Универсальный фрезерный станок СФ-67</t>
  </si>
  <si>
    <t>411100000078</t>
  </si>
  <si>
    <t>193</t>
  </si>
  <si>
    <t>Подъемник электромеханич. ПГМ-76-23</t>
  </si>
  <si>
    <t>411100000081</t>
  </si>
  <si>
    <t>201</t>
  </si>
  <si>
    <t>Пресс П-6324 Б №413</t>
  </si>
  <si>
    <t>411100000082</t>
  </si>
  <si>
    <t>202</t>
  </si>
  <si>
    <t>Заточной станок 3м 642</t>
  </si>
  <si>
    <t>411100000083</t>
  </si>
  <si>
    <t>203</t>
  </si>
  <si>
    <t>Стенд Р-174</t>
  </si>
  <si>
    <t>411100000084</t>
  </si>
  <si>
    <t>206</t>
  </si>
  <si>
    <t>Станок 7-Е-35 (строгальный)</t>
  </si>
  <si>
    <t>411100000086</t>
  </si>
  <si>
    <t>208</t>
  </si>
  <si>
    <t>Вертикально сверлильный станок 2А-125</t>
  </si>
  <si>
    <t>411100000087</t>
  </si>
  <si>
    <t>209</t>
  </si>
  <si>
    <t>Точильно-сверлильный станок 3к 633</t>
  </si>
  <si>
    <t>411100000088</t>
  </si>
  <si>
    <t>210</t>
  </si>
  <si>
    <t>Сварочный аппарат ВДМ-1201</t>
  </si>
  <si>
    <t>411100000091</t>
  </si>
  <si>
    <t>213</t>
  </si>
  <si>
    <t>Радиотелефон "Факс"</t>
  </si>
  <si>
    <t>411100000092</t>
  </si>
  <si>
    <t>217</t>
  </si>
  <si>
    <t>Насос для перекачки масла из бочек С-227-1</t>
  </si>
  <si>
    <t>411100000093</t>
  </si>
  <si>
    <t>218</t>
  </si>
  <si>
    <t>Пишущая машинка SB-220</t>
  </si>
  <si>
    <t>411100000094</t>
  </si>
  <si>
    <t>219</t>
  </si>
  <si>
    <t>Электропечь ПЛ-16</t>
  </si>
  <si>
    <t>411100000095</t>
  </si>
  <si>
    <t>222</t>
  </si>
  <si>
    <t>411100000096</t>
  </si>
  <si>
    <t>223</t>
  </si>
  <si>
    <t>Термопечь</t>
  </si>
  <si>
    <t>411100000099</t>
  </si>
  <si>
    <t>233</t>
  </si>
  <si>
    <t>Колонка маслораздаточная С-367 М 5Д</t>
  </si>
  <si>
    <t>411100000100</t>
  </si>
  <si>
    <t>234</t>
  </si>
  <si>
    <t>Станок для расточки тормоз. барабанов Р-114</t>
  </si>
  <si>
    <t>411100000103</t>
  </si>
  <si>
    <t>237</t>
  </si>
  <si>
    <t>Двухколонный подъемник без рамы крепления</t>
  </si>
  <si>
    <t>411100000105</t>
  </si>
  <si>
    <t>240</t>
  </si>
  <si>
    <t>Станок 1м 63МО-5</t>
  </si>
  <si>
    <t>411100000107</t>
  </si>
  <si>
    <t>248</t>
  </si>
  <si>
    <t>Холодильник  "Апшерон"</t>
  </si>
  <si>
    <t>411100000111</t>
  </si>
  <si>
    <t>254</t>
  </si>
  <si>
    <t>Станок Р-108</t>
  </si>
  <si>
    <t>411100000112</t>
  </si>
  <si>
    <t>255</t>
  </si>
  <si>
    <t>Молот 4132</t>
  </si>
  <si>
    <t>411100000113</t>
  </si>
  <si>
    <t>258</t>
  </si>
  <si>
    <t>Станок КОМБ КДС-410 Т</t>
  </si>
  <si>
    <t>411100000114</t>
  </si>
  <si>
    <t>259</t>
  </si>
  <si>
    <t>Компрессор</t>
  </si>
  <si>
    <t>411100000117</t>
  </si>
  <si>
    <t>264</t>
  </si>
  <si>
    <t>411100000118</t>
  </si>
  <si>
    <t>265</t>
  </si>
  <si>
    <t>Телевизор "Фунай"</t>
  </si>
  <si>
    <t>411100000123</t>
  </si>
  <si>
    <t>270</t>
  </si>
  <si>
    <t>Телефакс "Панасоник" КХ-Г-130</t>
  </si>
  <si>
    <t>411100000124</t>
  </si>
  <si>
    <t>275</t>
  </si>
  <si>
    <t>Станок обрезной СО-2</t>
  </si>
  <si>
    <t>411100000125</t>
  </si>
  <si>
    <t>276</t>
  </si>
  <si>
    <t>Станок обрезной</t>
  </si>
  <si>
    <t>411100000126</t>
  </si>
  <si>
    <t>277</t>
  </si>
  <si>
    <t>Домкрат №241</t>
  </si>
  <si>
    <t>411100000128</t>
  </si>
  <si>
    <t>292</t>
  </si>
  <si>
    <t>Домкрат 241</t>
  </si>
  <si>
    <t>411100000129</t>
  </si>
  <si>
    <t>293</t>
  </si>
  <si>
    <t>411100000130</t>
  </si>
  <si>
    <t>295</t>
  </si>
  <si>
    <t>Пресс УС-40тн 2135</t>
  </si>
  <si>
    <t>411100000131</t>
  </si>
  <si>
    <t>297</t>
  </si>
  <si>
    <t>Станок вертикально-сверлильный2Н-125</t>
  </si>
  <si>
    <t>411100000132</t>
  </si>
  <si>
    <t>298</t>
  </si>
  <si>
    <t>Приводные комбинированные пресс-ножницы</t>
  </si>
  <si>
    <t>411100000133</t>
  </si>
  <si>
    <t>301</t>
  </si>
  <si>
    <t>411100000140</t>
  </si>
  <si>
    <t>314</t>
  </si>
  <si>
    <t>Холодильник "Минск-15"</t>
  </si>
  <si>
    <t>411100000144</t>
  </si>
  <si>
    <t>319</t>
  </si>
  <si>
    <t>411100000145</t>
  </si>
  <si>
    <t>320</t>
  </si>
  <si>
    <t>411100000146</t>
  </si>
  <si>
    <t>321</t>
  </si>
  <si>
    <t>411100000147</t>
  </si>
  <si>
    <t>322</t>
  </si>
  <si>
    <t>Машинка для счета денег МАЕ № FК-35</t>
  </si>
  <si>
    <t>411100000157</t>
  </si>
  <si>
    <t>731</t>
  </si>
  <si>
    <t>Счетная машинка MAGVER</t>
  </si>
  <si>
    <t>411100000171</t>
  </si>
  <si>
    <t>745</t>
  </si>
  <si>
    <t>Машина для счета купюр СДБ</t>
  </si>
  <si>
    <t>411100000172</t>
  </si>
  <si>
    <t>749</t>
  </si>
  <si>
    <t>Стенд МК-203 для проверки пневмооборудования</t>
  </si>
  <si>
    <t>411100000176</t>
  </si>
  <si>
    <t>763</t>
  </si>
  <si>
    <t>Стенд Э-221</t>
  </si>
  <si>
    <t>411100000178</t>
  </si>
  <si>
    <t>767</t>
  </si>
  <si>
    <t>Стенд "Старт-12"</t>
  </si>
  <si>
    <t>411100000180</t>
  </si>
  <si>
    <t>777</t>
  </si>
  <si>
    <t>Колонка КЭД</t>
  </si>
  <si>
    <t>411100000181</t>
  </si>
  <si>
    <t>785</t>
  </si>
  <si>
    <t>Стенд 489</t>
  </si>
  <si>
    <t>411100000185</t>
  </si>
  <si>
    <t>789</t>
  </si>
  <si>
    <t>Установка К-465 м</t>
  </si>
  <si>
    <t>411100000194</t>
  </si>
  <si>
    <t>807</t>
  </si>
  <si>
    <t>Прибор   К -310</t>
  </si>
  <si>
    <t>411100000195</t>
  </si>
  <si>
    <t>808</t>
  </si>
  <si>
    <t>Измерительный комплекс СГ-ЭК-13-М 0,5-80016</t>
  </si>
  <si>
    <t>411100000199</t>
  </si>
  <si>
    <t>816</t>
  </si>
  <si>
    <t>Счетчик SC-102</t>
  </si>
  <si>
    <t>411100000200</t>
  </si>
  <si>
    <t>817</t>
  </si>
  <si>
    <t>411100000201</t>
  </si>
  <si>
    <t>818</t>
  </si>
  <si>
    <t>Счетчик монет SC-102</t>
  </si>
  <si>
    <t>411100000202</t>
  </si>
  <si>
    <t>819</t>
  </si>
  <si>
    <t>Нарезатель протектора S 145 В-220</t>
  </si>
  <si>
    <t>411100000203</t>
  </si>
  <si>
    <t>820</t>
  </si>
  <si>
    <t>Коммутатор Рубин 3-х базовой</t>
  </si>
  <si>
    <t>411100000204</t>
  </si>
  <si>
    <t>823</t>
  </si>
  <si>
    <t>Анализатор К-484</t>
  </si>
  <si>
    <t>411100000205</t>
  </si>
  <si>
    <t>826</t>
  </si>
  <si>
    <t>Дымомер ИНА-109</t>
  </si>
  <si>
    <t>411100000206</t>
  </si>
  <si>
    <t>829</t>
  </si>
  <si>
    <t>Газоанализатор ГИАМ-221</t>
  </si>
  <si>
    <t>411100000209</t>
  </si>
  <si>
    <t>836</t>
  </si>
  <si>
    <t>Газоанализатор ГИАМ-21</t>
  </si>
  <si>
    <t>411100000210</t>
  </si>
  <si>
    <t>838</t>
  </si>
  <si>
    <t>Стенд 262000000</t>
  </si>
  <si>
    <t>411100000213</t>
  </si>
  <si>
    <t>841</t>
  </si>
  <si>
    <t>Поверочный аппарат для алкотестеров</t>
  </si>
  <si>
    <t>411100000225</t>
  </si>
  <si>
    <t>902</t>
  </si>
  <si>
    <t>Вентиляционная система    FS-6000/СП</t>
  </si>
  <si>
    <t>411100000228</t>
  </si>
  <si>
    <t>907</t>
  </si>
  <si>
    <t>Установка инфрокрасной сушки</t>
  </si>
  <si>
    <t>411100000231</t>
  </si>
  <si>
    <t>913</t>
  </si>
  <si>
    <t>Установка для гидроиспытаний</t>
  </si>
  <si>
    <t>411100000232</t>
  </si>
  <si>
    <t>924</t>
  </si>
  <si>
    <t>Насос</t>
  </si>
  <si>
    <t>411100000233</t>
  </si>
  <si>
    <t>927</t>
  </si>
  <si>
    <t>Котел электрический отопительный</t>
  </si>
  <si>
    <t>411100000236</t>
  </si>
  <si>
    <t>946</t>
  </si>
  <si>
    <t>БЕТОНОМЕШАЛКА В-180</t>
  </si>
  <si>
    <t>411100000240</t>
  </si>
  <si>
    <t>954</t>
  </si>
  <si>
    <t>Проектор NEC VT 45</t>
  </si>
  <si>
    <t>411100000241</t>
  </si>
  <si>
    <t>956</t>
  </si>
  <si>
    <t>Витрина  Tairus</t>
  </si>
  <si>
    <t>411100000242</t>
  </si>
  <si>
    <t>957</t>
  </si>
  <si>
    <t>Витрина  Tairus  61 с-1,2</t>
  </si>
  <si>
    <t>411100000243</t>
  </si>
  <si>
    <t>958</t>
  </si>
  <si>
    <t>Клапан спринклерный в комплекте</t>
  </si>
  <si>
    <t>411100000246</t>
  </si>
  <si>
    <t>963</t>
  </si>
  <si>
    <t>Факс Панасоник</t>
  </si>
  <si>
    <t>411100000249</t>
  </si>
  <si>
    <t>966</t>
  </si>
  <si>
    <t>Коммутатор</t>
  </si>
  <si>
    <t>411100000250</t>
  </si>
  <si>
    <t>967</t>
  </si>
  <si>
    <t>Пожарная сигнализация</t>
  </si>
  <si>
    <t>411100000252</t>
  </si>
  <si>
    <t>970</t>
  </si>
  <si>
    <t>Станок токарно-винтовой</t>
  </si>
  <si>
    <t>411100000254</t>
  </si>
  <si>
    <t>972</t>
  </si>
  <si>
    <t>411100000255</t>
  </si>
  <si>
    <t>973</t>
  </si>
  <si>
    <t>СТАНОК</t>
  </si>
  <si>
    <t>411100000256</t>
  </si>
  <si>
    <t>974</t>
  </si>
  <si>
    <t>Станок горизонтально-фрезерный</t>
  </si>
  <si>
    <t>411100000257</t>
  </si>
  <si>
    <t>975</t>
  </si>
  <si>
    <t>Стенд д/демонтажа а/ш</t>
  </si>
  <si>
    <t>411100000258</t>
  </si>
  <si>
    <t>976</t>
  </si>
  <si>
    <t>411100000259</t>
  </si>
  <si>
    <t>977</t>
  </si>
  <si>
    <t>Станок сверлильный вертикальный</t>
  </si>
  <si>
    <t>411100000260</t>
  </si>
  <si>
    <t>978</t>
  </si>
  <si>
    <t>411100000261</t>
  </si>
  <si>
    <t>979</t>
  </si>
  <si>
    <t>Ножовка</t>
  </si>
  <si>
    <t>411100000262</t>
  </si>
  <si>
    <t>980</t>
  </si>
  <si>
    <t>Станок сверлильный настольный</t>
  </si>
  <si>
    <t>411100000263</t>
  </si>
  <si>
    <t>982</t>
  </si>
  <si>
    <t>Станок сверлильный</t>
  </si>
  <si>
    <t>411100000264</t>
  </si>
  <si>
    <t>983</t>
  </si>
  <si>
    <t>Станок вертикально фрезерный</t>
  </si>
  <si>
    <t>411100000265</t>
  </si>
  <si>
    <t>984</t>
  </si>
  <si>
    <t>Станок фрезерный ВМ 131 ВФ 1</t>
  </si>
  <si>
    <t>411100000266</t>
  </si>
  <si>
    <t>985</t>
  </si>
  <si>
    <t>Станок  заточной</t>
  </si>
  <si>
    <t>411100000268</t>
  </si>
  <si>
    <t>988</t>
  </si>
  <si>
    <t>Стенд</t>
  </si>
  <si>
    <t>411100000269</t>
  </si>
  <si>
    <t>989</t>
  </si>
  <si>
    <t>411100000270</t>
  </si>
  <si>
    <t>990</t>
  </si>
  <si>
    <t>411100000271</t>
  </si>
  <si>
    <t>991</t>
  </si>
  <si>
    <t>411100000272</t>
  </si>
  <si>
    <t>992</t>
  </si>
  <si>
    <t>411100000273</t>
  </si>
  <si>
    <t>993</t>
  </si>
  <si>
    <t>Кран  балка</t>
  </si>
  <si>
    <t>411100000274</t>
  </si>
  <si>
    <t>994</t>
  </si>
  <si>
    <t>Кран балка</t>
  </si>
  <si>
    <t>411100000275</t>
  </si>
  <si>
    <t>995</t>
  </si>
  <si>
    <t>Плита поверочная</t>
  </si>
  <si>
    <t>411100000276</t>
  </si>
  <si>
    <t>996</t>
  </si>
  <si>
    <t>Пылесос машинный</t>
  </si>
  <si>
    <t>411100000277</t>
  </si>
  <si>
    <t>997</t>
  </si>
  <si>
    <t>411100000278</t>
  </si>
  <si>
    <t>998</t>
  </si>
  <si>
    <t>411100000279</t>
  </si>
  <si>
    <t>999</t>
  </si>
  <si>
    <t>411100000281</t>
  </si>
  <si>
    <t>1001</t>
  </si>
  <si>
    <t>Настольно сверлильный станок</t>
  </si>
  <si>
    <t>411100000282</t>
  </si>
  <si>
    <t>1002</t>
  </si>
  <si>
    <t>ЗИТ машина вкомплекте</t>
  </si>
  <si>
    <t>411100000283</t>
  </si>
  <si>
    <t>1003</t>
  </si>
  <si>
    <t>Кран балка 1 тонна</t>
  </si>
  <si>
    <t>411100000284</t>
  </si>
  <si>
    <t>1004</t>
  </si>
  <si>
    <t>Электро Кран балка</t>
  </si>
  <si>
    <t>411100000285</t>
  </si>
  <si>
    <t>1005</t>
  </si>
  <si>
    <t>Станок д/срубки тормозных колодок</t>
  </si>
  <si>
    <t>411100000286</t>
  </si>
  <si>
    <t>1006</t>
  </si>
  <si>
    <t>Заточной станок</t>
  </si>
  <si>
    <t>411100000287</t>
  </si>
  <si>
    <t>1007</t>
  </si>
  <si>
    <t>Сверлильный станок</t>
  </si>
  <si>
    <t>411100000288</t>
  </si>
  <si>
    <t>1008</t>
  </si>
  <si>
    <t>Счетчик купюр MAGNER 35S</t>
  </si>
  <si>
    <t>411100000293</t>
  </si>
  <si>
    <t>1013</t>
  </si>
  <si>
    <t>Клапан спринклерный</t>
  </si>
  <si>
    <t>411100000298</t>
  </si>
  <si>
    <t>1022</t>
  </si>
  <si>
    <t>411100000299</t>
  </si>
  <si>
    <t>1023</t>
  </si>
  <si>
    <t>Набор инструмента</t>
  </si>
  <si>
    <t>411100000301</t>
  </si>
  <si>
    <t>1026</t>
  </si>
  <si>
    <t>Компьютер HP compaq +HP 5100</t>
  </si>
  <si>
    <t>411100000305</t>
  </si>
  <si>
    <t>1031</t>
  </si>
  <si>
    <t>411100000306</t>
  </si>
  <si>
    <t>1032</t>
  </si>
  <si>
    <t>411100000307</t>
  </si>
  <si>
    <t>1033</t>
  </si>
  <si>
    <t>Компьютер НР compaq</t>
  </si>
  <si>
    <t>411100000309</t>
  </si>
  <si>
    <t>1035</t>
  </si>
  <si>
    <t>411100000310</t>
  </si>
  <si>
    <t>1036</t>
  </si>
  <si>
    <t>411100000311</t>
  </si>
  <si>
    <t>1037</t>
  </si>
  <si>
    <t>411100000312</t>
  </si>
  <si>
    <t>1038</t>
  </si>
  <si>
    <t>411100000313</t>
  </si>
  <si>
    <t>1039</t>
  </si>
  <si>
    <t>411100000315</t>
  </si>
  <si>
    <t>1041</t>
  </si>
  <si>
    <t>411100000317</t>
  </si>
  <si>
    <t>1043</t>
  </si>
  <si>
    <t>411100000318</t>
  </si>
  <si>
    <t>1044</t>
  </si>
  <si>
    <t>411100000319</t>
  </si>
  <si>
    <t>1045</t>
  </si>
  <si>
    <t>411100000320</t>
  </si>
  <si>
    <t>1046</t>
  </si>
  <si>
    <t>411100000321</t>
  </si>
  <si>
    <t>1047</t>
  </si>
  <si>
    <t>411100000322</t>
  </si>
  <si>
    <t>1048</t>
  </si>
  <si>
    <t>411100000323</t>
  </si>
  <si>
    <t>1049</t>
  </si>
  <si>
    <t>411100000324</t>
  </si>
  <si>
    <t>1050</t>
  </si>
  <si>
    <t>411100000325</t>
  </si>
  <si>
    <t>1051</t>
  </si>
  <si>
    <t>411100000326</t>
  </si>
  <si>
    <t>1052</t>
  </si>
  <si>
    <t>411100000327</t>
  </si>
  <si>
    <t>1053</t>
  </si>
  <si>
    <t>411100000328</t>
  </si>
  <si>
    <t>1054</t>
  </si>
  <si>
    <t>411100000329</t>
  </si>
  <si>
    <t>1055</t>
  </si>
  <si>
    <t>411100000330</t>
  </si>
  <si>
    <t>1056</t>
  </si>
  <si>
    <t>411100000331</t>
  </si>
  <si>
    <t>1057</t>
  </si>
  <si>
    <t>411100000332</t>
  </si>
  <si>
    <t>1058</t>
  </si>
  <si>
    <t>411100000333</t>
  </si>
  <si>
    <t>1059</t>
  </si>
  <si>
    <t>411100000334</t>
  </si>
  <si>
    <t>1060</t>
  </si>
  <si>
    <t>411100000335</t>
  </si>
  <si>
    <t>1061</t>
  </si>
  <si>
    <t>411100000336</t>
  </si>
  <si>
    <t>1062</t>
  </si>
  <si>
    <t>411100000337</t>
  </si>
  <si>
    <t>1063</t>
  </si>
  <si>
    <t>411100000338</t>
  </si>
  <si>
    <t>1064</t>
  </si>
  <si>
    <t>411100000339</t>
  </si>
  <si>
    <t>1065</t>
  </si>
  <si>
    <t>411100000340</t>
  </si>
  <si>
    <t>1066</t>
  </si>
  <si>
    <t>411100000341</t>
  </si>
  <si>
    <t>1067</t>
  </si>
  <si>
    <t>411100000342</t>
  </si>
  <si>
    <t>1068</t>
  </si>
  <si>
    <t>411100000343</t>
  </si>
  <si>
    <t>1069</t>
  </si>
  <si>
    <t>411100000344</t>
  </si>
  <si>
    <t>1070</t>
  </si>
  <si>
    <t>411100000346</t>
  </si>
  <si>
    <t>1072</t>
  </si>
  <si>
    <t>411100000347</t>
  </si>
  <si>
    <t>1073</t>
  </si>
  <si>
    <t>411100000348</t>
  </si>
  <si>
    <t>1074</t>
  </si>
  <si>
    <t>411100000349</t>
  </si>
  <si>
    <t>1075</t>
  </si>
  <si>
    <t>411100000350</t>
  </si>
  <si>
    <t>1076</t>
  </si>
  <si>
    <t>411100000351</t>
  </si>
  <si>
    <t>1077</t>
  </si>
  <si>
    <t>411100000352</t>
  </si>
  <si>
    <t>1078</t>
  </si>
  <si>
    <t>Аппаратвысокого давления без нагрева</t>
  </si>
  <si>
    <t>411100000365</t>
  </si>
  <si>
    <t>1093</t>
  </si>
  <si>
    <t>Монитор широкоформатный авт.</t>
  </si>
  <si>
    <t>411100000366</t>
  </si>
  <si>
    <t>1094</t>
  </si>
  <si>
    <t>Пресс гидравлический</t>
  </si>
  <si>
    <t>411100000367</t>
  </si>
  <si>
    <t>1095</t>
  </si>
  <si>
    <t>Аппарат высокого давления без нагрева</t>
  </si>
  <si>
    <t>411100000369</t>
  </si>
  <si>
    <t>1097</t>
  </si>
  <si>
    <t>ПриборИСЛ 401Люфтомер</t>
  </si>
  <si>
    <t>411100000371</t>
  </si>
  <si>
    <t>7160</t>
  </si>
  <si>
    <t>Маслораздаточная колонка</t>
  </si>
  <si>
    <t>411100000373</t>
  </si>
  <si>
    <t>53</t>
  </si>
  <si>
    <t>411100000374</t>
  </si>
  <si>
    <t>54</t>
  </si>
  <si>
    <t>Радиостанция Motorola</t>
  </si>
  <si>
    <t>411100000379</t>
  </si>
  <si>
    <t>1105</t>
  </si>
  <si>
    <t>411100000380</t>
  </si>
  <si>
    <t>1106</t>
  </si>
  <si>
    <t>411100000381</t>
  </si>
  <si>
    <t>1107</t>
  </si>
  <si>
    <t>411100000382</t>
  </si>
  <si>
    <t>1108</t>
  </si>
  <si>
    <t>411100000383</t>
  </si>
  <si>
    <t>1109</t>
  </si>
  <si>
    <t>Кассовый аппарат АСМ-100К</t>
  </si>
  <si>
    <t>411100000389</t>
  </si>
  <si>
    <t>1115</t>
  </si>
  <si>
    <t>Аппарат высокого давления</t>
  </si>
  <si>
    <t>411100000392</t>
  </si>
  <si>
    <t>1118</t>
  </si>
  <si>
    <t>411100000393</t>
  </si>
  <si>
    <t>1119</t>
  </si>
  <si>
    <t>411100000394</t>
  </si>
  <si>
    <t>1120</t>
  </si>
  <si>
    <t>411100000395</t>
  </si>
  <si>
    <t>1121</t>
  </si>
  <si>
    <t>Водопылесос NT 561 есо</t>
  </si>
  <si>
    <t>411100000397</t>
  </si>
  <si>
    <t>1123</t>
  </si>
  <si>
    <t>Источник бесперебойного питания АРС</t>
  </si>
  <si>
    <t>411100000732</t>
  </si>
  <si>
    <t>1132</t>
  </si>
  <si>
    <t>Электрокотел РусНит-215</t>
  </si>
  <si>
    <t>411100000735</t>
  </si>
  <si>
    <t>1138</t>
  </si>
  <si>
    <t>411100000736</t>
  </si>
  <si>
    <t>1137</t>
  </si>
  <si>
    <t>Насос К8/18</t>
  </si>
  <si>
    <t>411100000737</t>
  </si>
  <si>
    <t>1140</t>
  </si>
  <si>
    <t>7401  ЕД-АА / ННВА электрогенераторная установка</t>
  </si>
  <si>
    <t>411100000738</t>
  </si>
  <si>
    <t>1141/1</t>
  </si>
  <si>
    <t>ЭА 7000 электроустановка</t>
  </si>
  <si>
    <t>411100000739</t>
  </si>
  <si>
    <t>1142</t>
  </si>
  <si>
    <t>Витрина холодильная ВХС-1,6</t>
  </si>
  <si>
    <t>411100000742</t>
  </si>
  <si>
    <t>Привод Саmе А 3000 для распашных ворот</t>
  </si>
  <si>
    <t>411100000746</t>
  </si>
  <si>
    <t>1147</t>
  </si>
  <si>
    <t>411100000747</t>
  </si>
  <si>
    <t>1146</t>
  </si>
  <si>
    <t>Гайковерт LW-820EW</t>
  </si>
  <si>
    <t>411100000748</t>
  </si>
  <si>
    <t>1149</t>
  </si>
  <si>
    <t>Аквадистилятор ДЭ 10</t>
  </si>
  <si>
    <t>411100000749</t>
  </si>
  <si>
    <t>1150</t>
  </si>
  <si>
    <t>Устройство зарядное ЗУ -2-6</t>
  </si>
  <si>
    <t>411100000750</t>
  </si>
  <si>
    <t>1151</t>
  </si>
  <si>
    <t>Сварочный трансформатор ТДМ 503</t>
  </si>
  <si>
    <t>411100000751</t>
  </si>
  <si>
    <t>Насос Гном 53-10</t>
  </si>
  <si>
    <t>411100000753</t>
  </si>
  <si>
    <t>1163</t>
  </si>
  <si>
    <t>Сварочный аппарат telmig</t>
  </si>
  <si>
    <t>411100000754</t>
  </si>
  <si>
    <t>1157</t>
  </si>
  <si>
    <t>Мобильный телефон Моторола</t>
  </si>
  <si>
    <t>411100000755</t>
  </si>
  <si>
    <t>1158</t>
  </si>
  <si>
    <t>КТВ Консоль для шлангов поворота</t>
  </si>
  <si>
    <t>411100000756</t>
  </si>
  <si>
    <t>1162</t>
  </si>
  <si>
    <t>Подьемник э/м кан. 10 т П -263-02</t>
  </si>
  <si>
    <t>411100000760</t>
  </si>
  <si>
    <t>1167</t>
  </si>
  <si>
    <t>411100000761</t>
  </si>
  <si>
    <t>1168</t>
  </si>
  <si>
    <t>Адаптер</t>
  </si>
  <si>
    <t>411100000762</t>
  </si>
  <si>
    <t>1166</t>
  </si>
  <si>
    <t>Пневматический подьемник грузовых колес</t>
  </si>
  <si>
    <t>411100000764</t>
  </si>
  <si>
    <t>1172</t>
  </si>
  <si>
    <t>Тележка подьемная гидравлическая 150кг</t>
  </si>
  <si>
    <t>411100000765</t>
  </si>
  <si>
    <t>1173</t>
  </si>
  <si>
    <t>Насос NM 50/16 АЕ</t>
  </si>
  <si>
    <t>411100000766</t>
  </si>
  <si>
    <t>1174</t>
  </si>
  <si>
    <t>Насос ХМ 32-20-125 К-5 с эл.двиг 1,1КвТ</t>
  </si>
  <si>
    <t>411100000767</t>
  </si>
  <si>
    <t>1177</t>
  </si>
  <si>
    <t>411100000769</t>
  </si>
  <si>
    <t>1176</t>
  </si>
  <si>
    <t>Верстак слесарный однотумбовый 1400*800*700</t>
  </si>
  <si>
    <t>411100000770</t>
  </si>
  <si>
    <t>1178</t>
  </si>
  <si>
    <t>411100000771</t>
  </si>
  <si>
    <t>1183</t>
  </si>
  <si>
    <t>Принтер EPSON 1290</t>
  </si>
  <si>
    <t>411100000772</t>
  </si>
  <si>
    <t>1179</t>
  </si>
  <si>
    <t>Вент 401 01 Р 54</t>
  </si>
  <si>
    <t>411100000773</t>
  </si>
  <si>
    <t>1183/1</t>
  </si>
  <si>
    <t>411100000774</t>
  </si>
  <si>
    <t>1182</t>
  </si>
  <si>
    <t>411100000775</t>
  </si>
  <si>
    <t>1181</t>
  </si>
  <si>
    <t>411100000776</t>
  </si>
  <si>
    <t>1180</t>
  </si>
  <si>
    <t>Станок точильно шлифовальный мод ТШ-3</t>
  </si>
  <si>
    <t>411100000777</t>
  </si>
  <si>
    <t>1189</t>
  </si>
  <si>
    <t>Станок заточной мод ТШ-2-10</t>
  </si>
  <si>
    <t>411100000778</t>
  </si>
  <si>
    <t>1190</t>
  </si>
  <si>
    <t>Станок точильно шлифовальный мод ТШ-2-10</t>
  </si>
  <si>
    <t>411100000779</t>
  </si>
  <si>
    <t>1188</t>
  </si>
  <si>
    <t>Вытяжной черно-желтый шланг повышенной прочности</t>
  </si>
  <si>
    <t>411100000780</t>
  </si>
  <si>
    <t>1185</t>
  </si>
  <si>
    <t>411100000781</t>
  </si>
  <si>
    <t>1186</t>
  </si>
  <si>
    <t>411100000782</t>
  </si>
  <si>
    <t>1187</t>
  </si>
  <si>
    <t>Солидолораздатчик пневматический  68213</t>
  </si>
  <si>
    <t>411100000783</t>
  </si>
  <si>
    <t>1193</t>
  </si>
  <si>
    <t>411100000784</t>
  </si>
  <si>
    <t>1191</t>
  </si>
  <si>
    <t>411100000785</t>
  </si>
  <si>
    <t>1192</t>
  </si>
  <si>
    <t>Адаптер с переходником</t>
  </si>
  <si>
    <t>411100000786</t>
  </si>
  <si>
    <t>1197</t>
  </si>
  <si>
    <t>Сотовый телефон Самсунг</t>
  </si>
  <si>
    <t>411100000787</t>
  </si>
  <si>
    <t>1198</t>
  </si>
  <si>
    <t>Солидолораздатчик пневматический на 16 л.</t>
  </si>
  <si>
    <t>411100000791</t>
  </si>
  <si>
    <t>1204</t>
  </si>
  <si>
    <t>Станок настольно сверлильный 2М 112</t>
  </si>
  <si>
    <t>411100000792</t>
  </si>
  <si>
    <t>1205</t>
  </si>
  <si>
    <t>Пистолет покрасочный дюза 1,4</t>
  </si>
  <si>
    <t>411100000793</t>
  </si>
  <si>
    <t>1207</t>
  </si>
  <si>
    <t>Солидолораздатчик пневматический 13 кг</t>
  </si>
  <si>
    <t>411100000794</t>
  </si>
  <si>
    <t>1210</t>
  </si>
  <si>
    <t>411100000795</t>
  </si>
  <si>
    <t>1209</t>
  </si>
  <si>
    <t>411100000796</t>
  </si>
  <si>
    <t>1214</t>
  </si>
  <si>
    <t>411100000797</t>
  </si>
  <si>
    <t>1213</t>
  </si>
  <si>
    <t>411100000798</t>
  </si>
  <si>
    <t>1215</t>
  </si>
  <si>
    <t>411100000799</t>
  </si>
  <si>
    <t>1211</t>
  </si>
  <si>
    <t>411100000800</t>
  </si>
  <si>
    <t>1212</t>
  </si>
  <si>
    <t>411100000801</t>
  </si>
  <si>
    <t>1216</t>
  </si>
  <si>
    <t>411100000802</t>
  </si>
  <si>
    <t>1217</t>
  </si>
  <si>
    <t>411100000803</t>
  </si>
  <si>
    <t>1220</t>
  </si>
  <si>
    <t>411100000804</t>
  </si>
  <si>
    <t>1219</t>
  </si>
  <si>
    <t>Электрокотел Рус Нит - 215</t>
  </si>
  <si>
    <t>411100000806</t>
  </si>
  <si>
    <t>1223</t>
  </si>
  <si>
    <t>Ксерокс KYOCERA МФУ КМ 1635</t>
  </si>
  <si>
    <t>411100000807</t>
  </si>
  <si>
    <t>1224</t>
  </si>
  <si>
    <t>Гайковерт пневматический Ат 0309</t>
  </si>
  <si>
    <t>411100000808</t>
  </si>
  <si>
    <t>1221</t>
  </si>
  <si>
    <t>Сварочный аппарат TELMIG180/20001309 TURBO820095</t>
  </si>
  <si>
    <t>411100000812</t>
  </si>
  <si>
    <t>1228</t>
  </si>
  <si>
    <t>Гидравлическая тележка 149/м Рокла r/н2000кг 149м</t>
  </si>
  <si>
    <t>411100000813</t>
  </si>
  <si>
    <t>1230</t>
  </si>
  <si>
    <t>CRT-2000.2 Пуско-зарядное устройство 12-24 Вт</t>
  </si>
  <si>
    <t>411100000814</t>
  </si>
  <si>
    <t>1231</t>
  </si>
  <si>
    <t>411100000815</t>
  </si>
  <si>
    <t>1232</t>
  </si>
  <si>
    <t>411100000816</t>
  </si>
  <si>
    <t>1233</t>
  </si>
  <si>
    <t>Вулканизатор S 2</t>
  </si>
  <si>
    <t>411100000817</t>
  </si>
  <si>
    <t>1234</t>
  </si>
  <si>
    <t>Вент 401 01 Р54 управляющее устройство</t>
  </si>
  <si>
    <t>411100000818</t>
  </si>
  <si>
    <t>1235</t>
  </si>
  <si>
    <t>411100000819</t>
  </si>
  <si>
    <t>1236</t>
  </si>
  <si>
    <t>411100000820</t>
  </si>
  <si>
    <t>1237</t>
  </si>
  <si>
    <t>411100000821</t>
  </si>
  <si>
    <t>1238</t>
  </si>
  <si>
    <t>Системный блок "Офис"</t>
  </si>
  <si>
    <t>411100000823</t>
  </si>
  <si>
    <t>1239</t>
  </si>
  <si>
    <t>Принтер LaserJet 5200 TN</t>
  </si>
  <si>
    <t>411100000826</t>
  </si>
  <si>
    <t>1240</t>
  </si>
  <si>
    <t>Электрокотел Скат 9К : 3-6-9 кВт 3*400/230В</t>
  </si>
  <si>
    <t>411100000829</t>
  </si>
  <si>
    <t>1246</t>
  </si>
  <si>
    <t>Электрокотел Скат 24К: 12-18-24 кВт</t>
  </si>
  <si>
    <t>411100000830</t>
  </si>
  <si>
    <t>1244</t>
  </si>
  <si>
    <t>411100000831</t>
  </si>
  <si>
    <t>1243</t>
  </si>
  <si>
    <t>411100000832</t>
  </si>
  <si>
    <t>1245</t>
  </si>
  <si>
    <t>Принтер LaserJet 5200TN</t>
  </si>
  <si>
    <t>411100000834</t>
  </si>
  <si>
    <t>1250</t>
  </si>
  <si>
    <t>Персональный компьютер</t>
  </si>
  <si>
    <t>411100000835</t>
  </si>
  <si>
    <t>1251</t>
  </si>
  <si>
    <t>Конденсаторная установка УКМ 58-04-167-33,3 УЗ</t>
  </si>
  <si>
    <t>411100000836</t>
  </si>
  <si>
    <t>1252</t>
  </si>
  <si>
    <t>Ультразвуковая ванночка УЗВ 7/100 МП</t>
  </si>
  <si>
    <t>411100000837</t>
  </si>
  <si>
    <t>1253</t>
  </si>
  <si>
    <t>Блок системный DEPO Neos 425 MD</t>
  </si>
  <si>
    <t>411100000838</t>
  </si>
  <si>
    <t>1262</t>
  </si>
  <si>
    <t>411100000839</t>
  </si>
  <si>
    <t>1263</t>
  </si>
  <si>
    <t>МФУ  Принтер Kyocera TASKalfa 221</t>
  </si>
  <si>
    <t>411100000845</t>
  </si>
  <si>
    <t>1272</t>
  </si>
  <si>
    <t>Принтер Kyocera FS-2020 DN</t>
  </si>
  <si>
    <t>411100000846</t>
  </si>
  <si>
    <t>1270</t>
  </si>
  <si>
    <t>411100000847</t>
  </si>
  <si>
    <t>1271</t>
  </si>
  <si>
    <t>Системный блок  AMD Phenom IIx4</t>
  </si>
  <si>
    <t>411100000848</t>
  </si>
  <si>
    <t>1273</t>
  </si>
  <si>
    <t>411100000849</t>
  </si>
  <si>
    <t>1274</t>
  </si>
  <si>
    <t>411100000850</t>
  </si>
  <si>
    <t>1275</t>
  </si>
  <si>
    <t>411100000851</t>
  </si>
  <si>
    <t>1276</t>
  </si>
  <si>
    <t>Комплект оборудования АСОТП</t>
  </si>
  <si>
    <t>411100000852</t>
  </si>
  <si>
    <t>1277</t>
  </si>
  <si>
    <t>411100000853</t>
  </si>
  <si>
    <t>1278</t>
  </si>
  <si>
    <t>411100000854</t>
  </si>
  <si>
    <t>1279</t>
  </si>
  <si>
    <t>411100000855</t>
  </si>
  <si>
    <t>1280</t>
  </si>
  <si>
    <t>411100000856</t>
  </si>
  <si>
    <t>1281</t>
  </si>
  <si>
    <t>411100000857</t>
  </si>
  <si>
    <t>1282</t>
  </si>
  <si>
    <t>Пушка тепловая на диз.топливе</t>
  </si>
  <si>
    <t>411100000858</t>
  </si>
  <si>
    <t>1283</t>
  </si>
  <si>
    <t>411100000859</t>
  </si>
  <si>
    <t>1284</t>
  </si>
  <si>
    <t>Многофункциональное устройствр TASKaifa 221</t>
  </si>
  <si>
    <t>411100000862</t>
  </si>
  <si>
    <t>1287</t>
  </si>
  <si>
    <t>ПК в сборе с монитором 19 AMD At IIX2 255/Asus 2Gb</t>
  </si>
  <si>
    <t>411100000863</t>
  </si>
  <si>
    <t>1288</t>
  </si>
  <si>
    <t>411100000864</t>
  </si>
  <si>
    <t>1289</t>
  </si>
  <si>
    <t>411100000865</t>
  </si>
  <si>
    <t>1290</t>
  </si>
  <si>
    <t>Ноутбук  SONY  VAIO  VPC -Z 12S9R</t>
  </si>
  <si>
    <t>411100000912</t>
  </si>
  <si>
    <t>1355</t>
  </si>
  <si>
    <t>ПК в сборе с монитором 17" AMD Phenom II2555</t>
  </si>
  <si>
    <t>411100000913</t>
  </si>
  <si>
    <t>1356</t>
  </si>
  <si>
    <t>ПК в сборе с монитором 17" AMD Phenom II4965</t>
  </si>
  <si>
    <t>411100000914</t>
  </si>
  <si>
    <t>1357</t>
  </si>
  <si>
    <t>411100000915</t>
  </si>
  <si>
    <t>1358</t>
  </si>
  <si>
    <t>Водопылесос  Karcher  NT  65/2  ECO</t>
  </si>
  <si>
    <t>411100000916</t>
  </si>
  <si>
    <t>1359</t>
  </si>
  <si>
    <t>ПК в сборе с монитором 19" AMD Phenom II4965</t>
  </si>
  <si>
    <t>411100000917</t>
  </si>
  <si>
    <t>1361</t>
  </si>
  <si>
    <t>Режущий плоттер   DCC  SignpaI</t>
  </si>
  <si>
    <t>411100000918</t>
  </si>
  <si>
    <t>1360</t>
  </si>
  <si>
    <t>411100000922</t>
  </si>
  <si>
    <t>1367</t>
  </si>
  <si>
    <t>Конденсаторная установка УКМ58-0,4-167-33,3</t>
  </si>
  <si>
    <t>411100000923</t>
  </si>
  <si>
    <t>1368</t>
  </si>
  <si>
    <t>Счетчик суммы монет  SC - 102</t>
  </si>
  <si>
    <t>411100000924</t>
  </si>
  <si>
    <t>1369</t>
  </si>
  <si>
    <t>Комплект оборудования для ремонта ГБЦ</t>
  </si>
  <si>
    <t>411100000928</t>
  </si>
  <si>
    <t>1373</t>
  </si>
  <si>
    <t>Лазерный принтер  FS-6970 DN</t>
  </si>
  <si>
    <t>411100000929</t>
  </si>
  <si>
    <t>1374</t>
  </si>
  <si>
    <t>ПК  в  сборе  с монитором AMD A6 3650/GA-A75M-S2V</t>
  </si>
  <si>
    <t>411100000933</t>
  </si>
  <si>
    <t>1378</t>
  </si>
  <si>
    <t>411100000934</t>
  </si>
  <si>
    <t>1379</t>
  </si>
  <si>
    <t>Измеритель  параметров  света  фар</t>
  </si>
  <si>
    <t>411100000935</t>
  </si>
  <si>
    <t>1380</t>
  </si>
  <si>
    <t>Виброплита  MERAN_CNR - 125A</t>
  </si>
  <si>
    <t>411100000936</t>
  </si>
  <si>
    <t>1381</t>
  </si>
  <si>
    <t>Принтер HP LJ Color CP 5225 DN</t>
  </si>
  <si>
    <t>411100000937</t>
  </si>
  <si>
    <t>1382</t>
  </si>
  <si>
    <t>Зарядное устройство  ЗУ -2 -6</t>
  </si>
  <si>
    <t>411100001091</t>
  </si>
  <si>
    <t>1538</t>
  </si>
  <si>
    <t>411100001092</t>
  </si>
  <si>
    <t>1539</t>
  </si>
  <si>
    <t>411100001093</t>
  </si>
  <si>
    <t>1540</t>
  </si>
  <si>
    <t>Полуавтомат  сварочный  инверторный  MIG 500</t>
  </si>
  <si>
    <t>411100001094</t>
  </si>
  <si>
    <t>1536</t>
  </si>
  <si>
    <t>411100001095</t>
  </si>
  <si>
    <t>1537</t>
  </si>
  <si>
    <t>Принтер  Kyocera  FS6970DN</t>
  </si>
  <si>
    <t>411100001096</t>
  </si>
  <si>
    <t>1541</t>
  </si>
  <si>
    <t>Многофункциональный аппарат  Kyocera FS-6525MFP</t>
  </si>
  <si>
    <t>411100001097</t>
  </si>
  <si>
    <t>1542</t>
  </si>
  <si>
    <t>Фрезеровальная машина СО410М</t>
  </si>
  <si>
    <t>411100001098</t>
  </si>
  <si>
    <t>1543</t>
  </si>
  <si>
    <t>Аппарат высокого давления Portotecnica (мойка)</t>
  </si>
  <si>
    <t>411100001099</t>
  </si>
  <si>
    <t>1544</t>
  </si>
  <si>
    <t>411100001100</t>
  </si>
  <si>
    <t>1545</t>
  </si>
  <si>
    <t>Режущий  плоттер  GCC Signal</t>
  </si>
  <si>
    <t>411100001102</t>
  </si>
  <si>
    <t>1546</t>
  </si>
  <si>
    <t>Пост накачивания  грузовых колес КС-115</t>
  </si>
  <si>
    <t>411100001103</t>
  </si>
  <si>
    <t>1548</t>
  </si>
  <si>
    <t>Насос для  прекачки дизельного топлива</t>
  </si>
  <si>
    <t>411100001104</t>
  </si>
  <si>
    <t>1553</t>
  </si>
  <si>
    <t>Аквадистиллятор ДЭ-40</t>
  </si>
  <si>
    <t>411100001105</t>
  </si>
  <si>
    <t>1552</t>
  </si>
  <si>
    <t>МФУ лазерный принтер Kyocera</t>
  </si>
  <si>
    <t>411100001106</t>
  </si>
  <si>
    <t>1550</t>
  </si>
  <si>
    <t>МФУ Kyocera FS-6525</t>
  </si>
  <si>
    <t>411100001107</t>
  </si>
  <si>
    <t>1551</t>
  </si>
  <si>
    <t>Компьютер в сборе с монитором GIGABYTE SocketAM3</t>
  </si>
  <si>
    <t>411100001108</t>
  </si>
  <si>
    <t>1549</t>
  </si>
  <si>
    <t>Компьютер в сборе с монитором Intel Core</t>
  </si>
  <si>
    <t>411100001109</t>
  </si>
  <si>
    <t>1554</t>
  </si>
  <si>
    <t>411100001110</t>
  </si>
  <si>
    <t>1555</t>
  </si>
  <si>
    <t>Бортовое оборудование  АСДУ-НГПТ (3510)</t>
  </si>
  <si>
    <t>411100001115</t>
  </si>
  <si>
    <t>1629</t>
  </si>
  <si>
    <t>Бортовое оборудование  АСДУ-НГПТ (3519)</t>
  </si>
  <si>
    <t>411100001117</t>
  </si>
  <si>
    <t>1631</t>
  </si>
  <si>
    <t>Бортовое оборудование  АСДУ-НГПТ (031276)</t>
  </si>
  <si>
    <t>411100001120</t>
  </si>
  <si>
    <t>1636</t>
  </si>
  <si>
    <t>Бортовое оборудование  АСДУ-НГПТ (3560)</t>
  </si>
  <si>
    <t>411100001122</t>
  </si>
  <si>
    <t>1638</t>
  </si>
  <si>
    <t>Бортовое оборудование  АСДУ-НГПТ (3411)</t>
  </si>
  <si>
    <t>411100001126</t>
  </si>
  <si>
    <t>1614</t>
  </si>
  <si>
    <t>Бортовое оборудование  АСДУ-НГПТ (3453)</t>
  </si>
  <si>
    <t>411100001130</t>
  </si>
  <si>
    <t>1618</t>
  </si>
  <si>
    <t>Бортовое оборудование  АСДУ-НГПТ (3317)</t>
  </si>
  <si>
    <t>411100001139</t>
  </si>
  <si>
    <t>1575</t>
  </si>
  <si>
    <t>Бортовое оборудование  АСДУ-НГПТ (3367)</t>
  </si>
  <si>
    <t>411100001140</t>
  </si>
  <si>
    <t>1604</t>
  </si>
  <si>
    <t>Бортовое оборудование  АСДУ-НГПТ (3370)</t>
  </si>
  <si>
    <t>411100001141</t>
  </si>
  <si>
    <t>1605</t>
  </si>
  <si>
    <t>Бортовое оборудование  АСДУ-НГПТ (3365)</t>
  </si>
  <si>
    <t>411100001155</t>
  </si>
  <si>
    <t>1602</t>
  </si>
  <si>
    <t>Бортовое оборудование  АСДУ-НГПТ (3351)</t>
  </si>
  <si>
    <t>411100001156</t>
  </si>
  <si>
    <t>1594</t>
  </si>
  <si>
    <t>Бортовое оборудование  АСДУ-НГПТ (3345)</t>
  </si>
  <si>
    <t>411100001157</t>
  </si>
  <si>
    <t>1589</t>
  </si>
  <si>
    <t>Бортовое оборудование  АСДУ-НГПТ (3337)</t>
  </si>
  <si>
    <t>411100001158</t>
  </si>
  <si>
    <t>1584</t>
  </si>
  <si>
    <t>Бортовое оборудование  АСДУ-НГПТ (3539)</t>
  </si>
  <si>
    <t>411100001160</t>
  </si>
  <si>
    <t>1634</t>
  </si>
  <si>
    <t>Бортовое оборудование  АСДУ-НГПТ (3279)</t>
  </si>
  <si>
    <t>411100001188</t>
  </si>
  <si>
    <t>1567</t>
  </si>
  <si>
    <t>Бортовое оборудование  АСДУ-НГПТ (3261)</t>
  </si>
  <si>
    <t>411100001191</t>
  </si>
  <si>
    <t>1563</t>
  </si>
  <si>
    <t>Бортовое оборудование  АСДУ-НГПТ (3260)</t>
  </si>
  <si>
    <t>411100001192</t>
  </si>
  <si>
    <t>1562</t>
  </si>
  <si>
    <t>Съемник шкворней MAN.MERS.SKANIA  75т.</t>
  </si>
  <si>
    <t>411100001212</t>
  </si>
  <si>
    <t>1654</t>
  </si>
  <si>
    <t>Cервер HP  668814-421 DL 360 G8 Racklu Xeon</t>
  </si>
  <si>
    <t>411100001213</t>
  </si>
  <si>
    <t>1656</t>
  </si>
  <si>
    <t>Моноблок НР СОМРАG 8300 C2Z 18TA#ACB</t>
  </si>
  <si>
    <t>411100001214</t>
  </si>
  <si>
    <t>1657</t>
  </si>
  <si>
    <t>411100001215</t>
  </si>
  <si>
    <t>1658</t>
  </si>
  <si>
    <t>411100001216</t>
  </si>
  <si>
    <t>1659</t>
  </si>
  <si>
    <t>411100001217</t>
  </si>
  <si>
    <t>1660</t>
  </si>
  <si>
    <t>411100001218</t>
  </si>
  <si>
    <t>1661</t>
  </si>
  <si>
    <t>411100001219</t>
  </si>
  <si>
    <t>1662</t>
  </si>
  <si>
    <t>411100001220</t>
  </si>
  <si>
    <t>1663</t>
  </si>
  <si>
    <t>411100001221</t>
  </si>
  <si>
    <t>1664</t>
  </si>
  <si>
    <t>411100001222</t>
  </si>
  <si>
    <t>1665</t>
  </si>
  <si>
    <t>411100001223</t>
  </si>
  <si>
    <t>1666</t>
  </si>
  <si>
    <t>411100001224</t>
  </si>
  <si>
    <t>1667</t>
  </si>
  <si>
    <t>411100001225</t>
  </si>
  <si>
    <t>1668</t>
  </si>
  <si>
    <t>411100001226</t>
  </si>
  <si>
    <t>1669</t>
  </si>
  <si>
    <t>411100001227</t>
  </si>
  <si>
    <t>1670</t>
  </si>
  <si>
    <t>411100001228</t>
  </si>
  <si>
    <t>1671</t>
  </si>
  <si>
    <t>411100001229</t>
  </si>
  <si>
    <t>1672</t>
  </si>
  <si>
    <t>411100001230</t>
  </si>
  <si>
    <t>1673</t>
  </si>
  <si>
    <t>411100001231</t>
  </si>
  <si>
    <t>1674</t>
  </si>
  <si>
    <t>411100001232</t>
  </si>
  <si>
    <t>1675</t>
  </si>
  <si>
    <t>411100001233</t>
  </si>
  <si>
    <t>1676</t>
  </si>
  <si>
    <t>Станок точильно шлифовальный напольный мод.ТШ-3-20</t>
  </si>
  <si>
    <t>411100001237</t>
  </si>
  <si>
    <t>1677</t>
  </si>
  <si>
    <t>411100001238</t>
  </si>
  <si>
    <t>1678</t>
  </si>
  <si>
    <t>411100001239</t>
  </si>
  <si>
    <t>1679</t>
  </si>
  <si>
    <t>Комплект для перекачки бензина</t>
  </si>
  <si>
    <t>411100001243</t>
  </si>
  <si>
    <t>1687</t>
  </si>
  <si>
    <t>Мойка высокого давления  Portotecnica Royal</t>
  </si>
  <si>
    <t>411100001248</t>
  </si>
  <si>
    <t>1689</t>
  </si>
  <si>
    <t>411100001249</t>
  </si>
  <si>
    <t>1690</t>
  </si>
  <si>
    <t>411100001250</t>
  </si>
  <si>
    <t>1691</t>
  </si>
  <si>
    <t>Турникет-трипод Praktika-t-01 (в  комплекте)</t>
  </si>
  <si>
    <t>411100001255</t>
  </si>
  <si>
    <t>1698</t>
  </si>
  <si>
    <t>411100001256</t>
  </si>
  <si>
    <t>1699</t>
  </si>
  <si>
    <t>Инструментальная тележка JONNESWAY C-7DW110</t>
  </si>
  <si>
    <t>411100001309</t>
  </si>
  <si>
    <t>1740</t>
  </si>
  <si>
    <t>411100001310</t>
  </si>
  <si>
    <t>1741</t>
  </si>
  <si>
    <t>411100001311</t>
  </si>
  <si>
    <t>1742</t>
  </si>
  <si>
    <t>411100001312</t>
  </si>
  <si>
    <t>1743</t>
  </si>
  <si>
    <t>Комплект бортового оборудов.на автЛиАЗ 5256(06128)</t>
  </si>
  <si>
    <t>411100001448</t>
  </si>
  <si>
    <t>000136</t>
  </si>
  <si>
    <t>Комплект бортового оборудов.на автФиат Дук(06400)</t>
  </si>
  <si>
    <t>411100001449</t>
  </si>
  <si>
    <t>000137</t>
  </si>
  <si>
    <t>Комплект бортового оборудов.на автФиат Дук(06407)</t>
  </si>
  <si>
    <t>411100001450</t>
  </si>
  <si>
    <t>000138</t>
  </si>
  <si>
    <t>Комплект бортового оборудов.на автЛиАЗ-5256(06544)</t>
  </si>
  <si>
    <t>411100001459</t>
  </si>
  <si>
    <t>000147</t>
  </si>
  <si>
    <t>Комплект бортового оборудов.на автМАЗ-107(06559)</t>
  </si>
  <si>
    <t>411100001461</t>
  </si>
  <si>
    <t>000149</t>
  </si>
  <si>
    <t>Комплект бортового оборудов.на автПАЗ-3237(06567)</t>
  </si>
  <si>
    <t>411100001462</t>
  </si>
  <si>
    <t>000150</t>
  </si>
  <si>
    <t>Комплект бортового оборудов.на автПАЗ-3237(30885)</t>
  </si>
  <si>
    <t>411100001464</t>
  </si>
  <si>
    <t>000152</t>
  </si>
  <si>
    <t>Комплект бортового оборудов.на автЛиАЗ-5256(06632)</t>
  </si>
  <si>
    <t>411100001468</t>
  </si>
  <si>
    <t>000156</t>
  </si>
  <si>
    <t>Комплект бортового оборудов.на автВолж6270(06645)</t>
  </si>
  <si>
    <t>411100001471</t>
  </si>
  <si>
    <t>000159</t>
  </si>
  <si>
    <t>Комплект бортового оборудов.на автВолж6270(06656</t>
  </si>
  <si>
    <t>411100001474</t>
  </si>
  <si>
    <t>000162</t>
  </si>
  <si>
    <t>Комплект бортового оборудов.на автМАЗ-107(06941)</t>
  </si>
  <si>
    <t>411100001476</t>
  </si>
  <si>
    <t>000164</t>
  </si>
  <si>
    <t>Комплект бортового оборудов.на автМАЗ-107(06942)</t>
  </si>
  <si>
    <t>411100001477</t>
  </si>
  <si>
    <t>000165</t>
  </si>
  <si>
    <t>Комплект бортового оборудов.на автПАЗ-3237(30933)</t>
  </si>
  <si>
    <t>411100001479</t>
  </si>
  <si>
    <t>000167</t>
  </si>
  <si>
    <t>Комплект бортового оборудов.на автВолж6270</t>
  </si>
  <si>
    <t>411100001484</t>
  </si>
  <si>
    <t>000172</t>
  </si>
  <si>
    <t>Комплект бортового оборудов.на автФиат Дука(06427)</t>
  </si>
  <si>
    <t>411100001489</t>
  </si>
  <si>
    <t>000177</t>
  </si>
  <si>
    <t>Комплект бортового оборудов.на автФиат Дука(06495)</t>
  </si>
  <si>
    <t>411100001490</t>
  </si>
  <si>
    <t>000178</t>
  </si>
  <si>
    <t>Комплект бортового оборудов.на автФиат Дука(06496)</t>
  </si>
  <si>
    <t>411100001491</t>
  </si>
  <si>
    <t>000179</t>
  </si>
  <si>
    <t>Комплект бортового оборудов.на автФиат Дука(06415)</t>
  </si>
  <si>
    <t>411100001493</t>
  </si>
  <si>
    <t>000181</t>
  </si>
  <si>
    <t>Комплект бортового оборудов.на автЛиаз6212(06636)</t>
  </si>
  <si>
    <t>411100001497</t>
  </si>
  <si>
    <t>000185</t>
  </si>
  <si>
    <t>Комплект бортового оборудов.на автЛиаз6212(06939)</t>
  </si>
  <si>
    <t>411100001499</t>
  </si>
  <si>
    <t>000187</t>
  </si>
  <si>
    <t>Комплект бортового оборудов.на автМАЗ-107(06940)</t>
  </si>
  <si>
    <t>411100001500</t>
  </si>
  <si>
    <t>000188</t>
  </si>
  <si>
    <t>Комплект бортового оборудов.на автЛиаз5292(06653)</t>
  </si>
  <si>
    <t>411100001501</t>
  </si>
  <si>
    <t>000189</t>
  </si>
  <si>
    <t>Холодильник Стинол-101</t>
  </si>
  <si>
    <t>411100001565</t>
  </si>
  <si>
    <t>100100257</t>
  </si>
  <si>
    <t>Машина для счета денег</t>
  </si>
  <si>
    <t>411100001566</t>
  </si>
  <si>
    <t>100100394</t>
  </si>
  <si>
    <t>Счетчик монет</t>
  </si>
  <si>
    <t>411100001567</t>
  </si>
  <si>
    <t>100100613</t>
  </si>
  <si>
    <t>Холодильник "Стинол"</t>
  </si>
  <si>
    <t>411100001568</t>
  </si>
  <si>
    <t>100100640</t>
  </si>
  <si>
    <t>Холодильник</t>
  </si>
  <si>
    <t>411100001569</t>
  </si>
  <si>
    <t>100100685</t>
  </si>
  <si>
    <t>Кондиционер</t>
  </si>
  <si>
    <t>411100001570</t>
  </si>
  <si>
    <t>100100852</t>
  </si>
  <si>
    <t>411100001571</t>
  </si>
  <si>
    <t>100100853</t>
  </si>
  <si>
    <t>411100001572</t>
  </si>
  <si>
    <t>100100854</t>
  </si>
  <si>
    <t>Телефон сотовый</t>
  </si>
  <si>
    <t>411100001573</t>
  </si>
  <si>
    <t>100100866</t>
  </si>
  <si>
    <t>411100001574</t>
  </si>
  <si>
    <t>100100879</t>
  </si>
  <si>
    <t>411100001575</t>
  </si>
  <si>
    <t>100100884</t>
  </si>
  <si>
    <t>Кондиционер (гл.экон.)</t>
  </si>
  <si>
    <t>411100001576</t>
  </si>
  <si>
    <t>100200858</t>
  </si>
  <si>
    <t>Холодильник (план.отдел)</t>
  </si>
  <si>
    <t>411100001577</t>
  </si>
  <si>
    <t>100300689</t>
  </si>
  <si>
    <t>Кондиционер (план.отдел)</t>
  </si>
  <si>
    <t>411100001578</t>
  </si>
  <si>
    <t>100300850</t>
  </si>
  <si>
    <t>Холодильник (ОТиЗ)</t>
  </si>
  <si>
    <t>411100001579</t>
  </si>
  <si>
    <t>100400687</t>
  </si>
  <si>
    <t>Кондиционер (ОТиЗ)</t>
  </si>
  <si>
    <t>411100001580</t>
  </si>
  <si>
    <t>100400855</t>
  </si>
  <si>
    <t>411100001581</t>
  </si>
  <si>
    <t>100500693</t>
  </si>
  <si>
    <t>411100001582</t>
  </si>
  <si>
    <t>100501223</t>
  </si>
  <si>
    <t>Кондиционер LG</t>
  </si>
  <si>
    <t>411100001583</t>
  </si>
  <si>
    <t>100601204</t>
  </si>
  <si>
    <t>Источник бесперебойного питания</t>
  </si>
  <si>
    <t>411100001584</t>
  </si>
  <si>
    <t>100800072</t>
  </si>
  <si>
    <t>Базовая система</t>
  </si>
  <si>
    <t>411100001585</t>
  </si>
  <si>
    <t>100800265</t>
  </si>
  <si>
    <t>Компьютер</t>
  </si>
  <si>
    <t>411100001586</t>
  </si>
  <si>
    <t>100800296</t>
  </si>
  <si>
    <t>Аппарат копировальный Canon</t>
  </si>
  <si>
    <t>411100001587</t>
  </si>
  <si>
    <t>100800300</t>
  </si>
  <si>
    <t>411100001588</t>
  </si>
  <si>
    <t>100800302</t>
  </si>
  <si>
    <t>Программное обеспечение</t>
  </si>
  <si>
    <t>411100001589</t>
  </si>
  <si>
    <t>100800420</t>
  </si>
  <si>
    <t>411100001590</t>
  </si>
  <si>
    <t>100800421</t>
  </si>
  <si>
    <t>411100001591</t>
  </si>
  <si>
    <t>100800631</t>
  </si>
  <si>
    <t>411100001592</t>
  </si>
  <si>
    <t>100800688</t>
  </si>
  <si>
    <t>Кондиционер оконного типа</t>
  </si>
  <si>
    <t>411100001593</t>
  </si>
  <si>
    <t>100800709</t>
  </si>
  <si>
    <t>Компьютер персональный (Системный блок Сompaq)</t>
  </si>
  <si>
    <t>411100001594</t>
  </si>
  <si>
    <t>100800782</t>
  </si>
  <si>
    <t>411100001595</t>
  </si>
  <si>
    <t>100800783</t>
  </si>
  <si>
    <t>Компьютерное оборудование</t>
  </si>
  <si>
    <t>411100001597</t>
  </si>
  <si>
    <t>100800787</t>
  </si>
  <si>
    <t>411100001598</t>
  </si>
  <si>
    <t>100800788</t>
  </si>
  <si>
    <t>411100001599</t>
  </si>
  <si>
    <t>100800789</t>
  </si>
  <si>
    <t>411100001600</t>
  </si>
  <si>
    <t>100800790</t>
  </si>
  <si>
    <t>411100001601</t>
  </si>
  <si>
    <t>100800791</t>
  </si>
  <si>
    <t>411100001602</t>
  </si>
  <si>
    <t>100800793</t>
  </si>
  <si>
    <t>Компьютер персональный</t>
  </si>
  <si>
    <t>411100001603</t>
  </si>
  <si>
    <t>100800825</t>
  </si>
  <si>
    <t>Компьютер Р4</t>
  </si>
  <si>
    <t>411100001604</t>
  </si>
  <si>
    <t>100800842</t>
  </si>
  <si>
    <t>411100001605</t>
  </si>
  <si>
    <t>100800843</t>
  </si>
  <si>
    <t>411100001606</t>
  </si>
  <si>
    <t>100800844</t>
  </si>
  <si>
    <t>411100001607</t>
  </si>
  <si>
    <t>100800861</t>
  </si>
  <si>
    <t>Плоттер</t>
  </si>
  <si>
    <t>411100001608</t>
  </si>
  <si>
    <t>100800867</t>
  </si>
  <si>
    <t>411100001609</t>
  </si>
  <si>
    <t>100800883</t>
  </si>
  <si>
    <t>Комплект аппаратуры: процессорный блок, ИБП,</t>
  </si>
  <si>
    <t>411100001610</t>
  </si>
  <si>
    <t>100800930</t>
  </si>
  <si>
    <t>411100001611</t>
  </si>
  <si>
    <t>100800931</t>
  </si>
  <si>
    <t>Комплект аппаратуры : процессорн.блок РЕ005АИР,ИБП</t>
  </si>
  <si>
    <t>411100001612</t>
  </si>
  <si>
    <t>100800932</t>
  </si>
  <si>
    <t>Комплект аппаратуры: процессорный блок, ИБП, монит</t>
  </si>
  <si>
    <t>411100001613</t>
  </si>
  <si>
    <t>100800933</t>
  </si>
  <si>
    <t>411100001614</t>
  </si>
  <si>
    <t>100800934</t>
  </si>
  <si>
    <t>Комплект аппаратуры : процессорн.блок РЕ005АНР,ИБП</t>
  </si>
  <si>
    <t>411100001615</t>
  </si>
  <si>
    <t>100800935</t>
  </si>
  <si>
    <t>411100001616</t>
  </si>
  <si>
    <t>100800936</t>
  </si>
  <si>
    <t>411100001617</t>
  </si>
  <si>
    <t>100800938</t>
  </si>
  <si>
    <t>411100001618</t>
  </si>
  <si>
    <t>100800939</t>
  </si>
  <si>
    <t>Ноутбук PQ 574EA</t>
  </si>
  <si>
    <t>411100001619</t>
  </si>
  <si>
    <t>100800944</t>
  </si>
  <si>
    <t>Копир цифровой Xerox</t>
  </si>
  <si>
    <t>411100001620</t>
  </si>
  <si>
    <t>100800945</t>
  </si>
  <si>
    <t>411100001621</t>
  </si>
  <si>
    <t>100800946</t>
  </si>
  <si>
    <t>411100001622</t>
  </si>
  <si>
    <t>100800947</t>
  </si>
  <si>
    <t>411100001623</t>
  </si>
  <si>
    <t>100800948</t>
  </si>
  <si>
    <t>411100001624</t>
  </si>
  <si>
    <t>100800949</t>
  </si>
  <si>
    <t>411100001625</t>
  </si>
  <si>
    <t>100800950</t>
  </si>
  <si>
    <t>411100001626</t>
  </si>
  <si>
    <t>100800951</t>
  </si>
  <si>
    <t>411100001627</t>
  </si>
  <si>
    <t>100800952</t>
  </si>
  <si>
    <t>411100001628</t>
  </si>
  <si>
    <t>100800953</t>
  </si>
  <si>
    <t>411100001629</t>
  </si>
  <si>
    <t>100800954</t>
  </si>
  <si>
    <t>411100001630</t>
  </si>
  <si>
    <t>100800955</t>
  </si>
  <si>
    <t>411100001631</t>
  </si>
  <si>
    <t>100800956</t>
  </si>
  <si>
    <t>411100001632</t>
  </si>
  <si>
    <t>100800957</t>
  </si>
  <si>
    <t>411100001633</t>
  </si>
  <si>
    <t>100800958</t>
  </si>
  <si>
    <t>411100001634</t>
  </si>
  <si>
    <t>100800959</t>
  </si>
  <si>
    <t>411100001635</t>
  </si>
  <si>
    <t>100800960</t>
  </si>
  <si>
    <t>411100001636</t>
  </si>
  <si>
    <t>100800961</t>
  </si>
  <si>
    <t>411100001637</t>
  </si>
  <si>
    <t>100800962</t>
  </si>
  <si>
    <t>411100001638</t>
  </si>
  <si>
    <t>100800963</t>
  </si>
  <si>
    <t>411100001639</t>
  </si>
  <si>
    <t>100800964</t>
  </si>
  <si>
    <t>411100001640</t>
  </si>
  <si>
    <t>100800965</t>
  </si>
  <si>
    <t>411100001641</t>
  </si>
  <si>
    <t>100800966</t>
  </si>
  <si>
    <t>411100001642</t>
  </si>
  <si>
    <t>100800967</t>
  </si>
  <si>
    <t>411100001643</t>
  </si>
  <si>
    <t>100800968</t>
  </si>
  <si>
    <t>Приточно-вытяжное вентил.оборудование (для трафар)</t>
  </si>
  <si>
    <t>411100001644</t>
  </si>
  <si>
    <t>100800969</t>
  </si>
  <si>
    <t>Кондиционер Mitsubisi</t>
  </si>
  <si>
    <t>411100001645</t>
  </si>
  <si>
    <t>100800970</t>
  </si>
  <si>
    <t>411100001646</t>
  </si>
  <si>
    <t>100800973</t>
  </si>
  <si>
    <t>Принтер Laser Jet 5200DTN</t>
  </si>
  <si>
    <t>411100001647</t>
  </si>
  <si>
    <t>100800974</t>
  </si>
  <si>
    <t>Маршрутизатор</t>
  </si>
  <si>
    <t>411100001648</t>
  </si>
  <si>
    <t>100800975/1</t>
  </si>
  <si>
    <t>Ноутбук HP ProBook 6570b</t>
  </si>
  <si>
    <t>411100001649</t>
  </si>
  <si>
    <t>100800975</t>
  </si>
  <si>
    <t>Система хранения данных</t>
  </si>
  <si>
    <t>411100001651</t>
  </si>
  <si>
    <t>100800978</t>
  </si>
  <si>
    <t>Сервер STSS Flagman</t>
  </si>
  <si>
    <t>411100001652</t>
  </si>
  <si>
    <t>100800979</t>
  </si>
  <si>
    <t>411100001662</t>
  </si>
  <si>
    <t>100801107</t>
  </si>
  <si>
    <t>411100001663</t>
  </si>
  <si>
    <t>100801122</t>
  </si>
  <si>
    <t>411100001664</t>
  </si>
  <si>
    <t>100801124</t>
  </si>
  <si>
    <t>Принтер  HPLJ-5100 лазерный</t>
  </si>
  <si>
    <t>411100001665</t>
  </si>
  <si>
    <t>100801153</t>
  </si>
  <si>
    <t>411100001666</t>
  </si>
  <si>
    <t>100801154</t>
  </si>
  <si>
    <t>411100001668</t>
  </si>
  <si>
    <t>100801229</t>
  </si>
  <si>
    <t>411100001669</t>
  </si>
  <si>
    <t>100801230</t>
  </si>
  <si>
    <t>411100001670</t>
  </si>
  <si>
    <t>100801231</t>
  </si>
  <si>
    <t>411100001671</t>
  </si>
  <si>
    <t>100801233</t>
  </si>
  <si>
    <t>411100001672</t>
  </si>
  <si>
    <t>100801234</t>
  </si>
  <si>
    <t>411100001673</t>
  </si>
  <si>
    <t>100801235</t>
  </si>
  <si>
    <t>411100001674</t>
  </si>
  <si>
    <t>100801236</t>
  </si>
  <si>
    <t>Компьютер персональный(гл.инженер)</t>
  </si>
  <si>
    <t>411100001684</t>
  </si>
  <si>
    <t>101100392</t>
  </si>
  <si>
    <t>Кондиционер (гл.инженер)</t>
  </si>
  <si>
    <t>411100001685</t>
  </si>
  <si>
    <t>101100880</t>
  </si>
  <si>
    <t>411100001686</t>
  </si>
  <si>
    <t>101100881</t>
  </si>
  <si>
    <t>411100001687</t>
  </si>
  <si>
    <t>101101222</t>
  </si>
  <si>
    <t>Выпрямитель</t>
  </si>
  <si>
    <t>411100001688</t>
  </si>
  <si>
    <t>101600043</t>
  </si>
  <si>
    <t>411100001689</t>
  </si>
  <si>
    <t>101600080</t>
  </si>
  <si>
    <t>Станок координат.расточной 2У-430</t>
  </si>
  <si>
    <t>411100001692</t>
  </si>
  <si>
    <t>101600091</t>
  </si>
  <si>
    <t>Станок строгальный ОД61-5-03</t>
  </si>
  <si>
    <t>411100001693</t>
  </si>
  <si>
    <t>101600092</t>
  </si>
  <si>
    <t>411100001695</t>
  </si>
  <si>
    <t>101600094</t>
  </si>
  <si>
    <t>Станок токарный с фрезерной головкой Р-105</t>
  </si>
  <si>
    <t>411100001696</t>
  </si>
  <si>
    <t>101600095</t>
  </si>
  <si>
    <t>Станок горизонтальнофрезерный</t>
  </si>
  <si>
    <t>411100001697</t>
  </si>
  <si>
    <t>101600096</t>
  </si>
  <si>
    <t>Станок токарновинторезный ДИП-200</t>
  </si>
  <si>
    <t>411100001698</t>
  </si>
  <si>
    <t>101600098</t>
  </si>
  <si>
    <t>Станок строгальный</t>
  </si>
  <si>
    <t>411100001699</t>
  </si>
  <si>
    <t>101600100</t>
  </si>
  <si>
    <t>Пылеотсос П-218</t>
  </si>
  <si>
    <t>411100001700</t>
  </si>
  <si>
    <t>101600150</t>
  </si>
  <si>
    <t>Таль электрическая</t>
  </si>
  <si>
    <t>411100001701</t>
  </si>
  <si>
    <t>101600201</t>
  </si>
  <si>
    <t>Машина швейная</t>
  </si>
  <si>
    <t>411100001702</t>
  </si>
  <si>
    <t>101600237</t>
  </si>
  <si>
    <t>Станок заточной</t>
  </si>
  <si>
    <t>411100001704</t>
  </si>
  <si>
    <t>101600586</t>
  </si>
  <si>
    <t>Аппарат сварочный</t>
  </si>
  <si>
    <t>411100001705</t>
  </si>
  <si>
    <t>101600646</t>
  </si>
  <si>
    <t>Автомат вакуумный</t>
  </si>
  <si>
    <t>411100001706</t>
  </si>
  <si>
    <t>101600701</t>
  </si>
  <si>
    <t>Набор инструментов для ремонта трещеток</t>
  </si>
  <si>
    <t>411100001707</t>
  </si>
  <si>
    <t>101600752</t>
  </si>
  <si>
    <t>Прибор диагностический</t>
  </si>
  <si>
    <t>411100001708</t>
  </si>
  <si>
    <t>101600784</t>
  </si>
  <si>
    <t>Тельфер электрический</t>
  </si>
  <si>
    <t>411100001709</t>
  </si>
  <si>
    <t>101600804</t>
  </si>
  <si>
    <t>Система питания</t>
  </si>
  <si>
    <t>411100001710</t>
  </si>
  <si>
    <t>101601002</t>
  </si>
  <si>
    <t>Тестер нагрузочный</t>
  </si>
  <si>
    <t>411100001711</t>
  </si>
  <si>
    <t>101601192</t>
  </si>
  <si>
    <t>Диагностический компьютер АКБ</t>
  </si>
  <si>
    <t>411100001712</t>
  </si>
  <si>
    <t>101601193</t>
  </si>
  <si>
    <t>Автоматизированное рабочее место оператора</t>
  </si>
  <si>
    <t>411100001713</t>
  </si>
  <si>
    <t>102600009</t>
  </si>
  <si>
    <t>Автомат газированной воды</t>
  </si>
  <si>
    <t>411100001714</t>
  </si>
  <si>
    <t>102600458</t>
  </si>
  <si>
    <t>Подъемник канавный</t>
  </si>
  <si>
    <t>411100001715</t>
  </si>
  <si>
    <t>102600580</t>
  </si>
  <si>
    <t>411100001716</t>
  </si>
  <si>
    <t>102600584</t>
  </si>
  <si>
    <t>Солидолонагнетатель</t>
  </si>
  <si>
    <t>411100001717</t>
  </si>
  <si>
    <t>102600641</t>
  </si>
  <si>
    <t>Аппарат сварочный ТДМ-401</t>
  </si>
  <si>
    <t>411100001718</t>
  </si>
  <si>
    <t>102600647</t>
  </si>
  <si>
    <t>Трансформатор сварочный ТДМ-502</t>
  </si>
  <si>
    <t>411100001719</t>
  </si>
  <si>
    <t>102600712</t>
  </si>
  <si>
    <t>411100001720</t>
  </si>
  <si>
    <t>102600749</t>
  </si>
  <si>
    <t>411100001721</t>
  </si>
  <si>
    <t>102600756</t>
  </si>
  <si>
    <t>Подъемник механический передвижной</t>
  </si>
  <si>
    <t>411100001722</t>
  </si>
  <si>
    <t>102600820</t>
  </si>
  <si>
    <t>411100001723</t>
  </si>
  <si>
    <t>102600821</t>
  </si>
  <si>
    <t>411100001724</t>
  </si>
  <si>
    <t>102600822</t>
  </si>
  <si>
    <t>411100001725</t>
  </si>
  <si>
    <t>102600823</t>
  </si>
  <si>
    <t>411100001726</t>
  </si>
  <si>
    <t>102600824</t>
  </si>
  <si>
    <t>Адаптер диагностический</t>
  </si>
  <si>
    <t>411100001727</t>
  </si>
  <si>
    <t>102600836</t>
  </si>
  <si>
    <t>Аппарат сварочный ТДМ</t>
  </si>
  <si>
    <t>411100001728</t>
  </si>
  <si>
    <t>102600870</t>
  </si>
  <si>
    <t>Подъемник</t>
  </si>
  <si>
    <t>411100001729</t>
  </si>
  <si>
    <t>102600945</t>
  </si>
  <si>
    <t>411100001730</t>
  </si>
  <si>
    <t>102600946</t>
  </si>
  <si>
    <t>411100001731</t>
  </si>
  <si>
    <t>102600947</t>
  </si>
  <si>
    <t>411100001732</t>
  </si>
  <si>
    <t>102600948</t>
  </si>
  <si>
    <t>411100001733</t>
  </si>
  <si>
    <t>102600949</t>
  </si>
  <si>
    <t>411100001734</t>
  </si>
  <si>
    <t>102600950</t>
  </si>
  <si>
    <t>411100001735</t>
  </si>
  <si>
    <t>102600951</t>
  </si>
  <si>
    <t>411100001736</t>
  </si>
  <si>
    <t>102600958</t>
  </si>
  <si>
    <t>411100001737</t>
  </si>
  <si>
    <t>102600960</t>
  </si>
  <si>
    <t>411100001738</t>
  </si>
  <si>
    <t>102600964</t>
  </si>
  <si>
    <t>Адаптер кабель</t>
  </si>
  <si>
    <t>411100001739</t>
  </si>
  <si>
    <t>102601101</t>
  </si>
  <si>
    <t>411100001740</t>
  </si>
  <si>
    <t>102601197</t>
  </si>
  <si>
    <t>Поломоечная машина</t>
  </si>
  <si>
    <t>411100001741</t>
  </si>
  <si>
    <t>102601218</t>
  </si>
  <si>
    <t>Аквадистилятор ДЭ-10</t>
  </si>
  <si>
    <t>411100001745</t>
  </si>
  <si>
    <t>102601254</t>
  </si>
  <si>
    <t>Тепловентилятор с водяным источником тепла КЭВ</t>
  </si>
  <si>
    <t>411100001746</t>
  </si>
  <si>
    <t>102601255</t>
  </si>
  <si>
    <t>Система удаления технологической пыли ПУ-800</t>
  </si>
  <si>
    <t>411100001749</t>
  </si>
  <si>
    <t>102601268</t>
  </si>
  <si>
    <t>Приточно-вытяжное вентил.оборудование (для меднУч)</t>
  </si>
  <si>
    <t>411100001750</t>
  </si>
  <si>
    <t>102601269</t>
  </si>
  <si>
    <t>Аквадистилятор ДЭ-10 с водосборником</t>
  </si>
  <si>
    <t>411100001753</t>
  </si>
  <si>
    <t>102601272</t>
  </si>
  <si>
    <t>Пресс электрогидравлический Р-342 М</t>
  </si>
  <si>
    <t>411100001754</t>
  </si>
  <si>
    <t>102601273</t>
  </si>
  <si>
    <t>Компрессор СБ4/Ф-500. LT100</t>
  </si>
  <si>
    <t>411100001755</t>
  </si>
  <si>
    <t>102601274</t>
  </si>
  <si>
    <t>Колонка воздухораздаточная для накачки шин</t>
  </si>
  <si>
    <t>411100001756</t>
  </si>
  <si>
    <t>102601275</t>
  </si>
  <si>
    <t>Платформа для распределения масла</t>
  </si>
  <si>
    <t>411100001757</t>
  </si>
  <si>
    <t>102601278</t>
  </si>
  <si>
    <t>411100001758</t>
  </si>
  <si>
    <t>102601279</t>
  </si>
  <si>
    <t>411100001759</t>
  </si>
  <si>
    <t>102601280</t>
  </si>
  <si>
    <t>Солидолонагнетатель С-104</t>
  </si>
  <si>
    <t>411100001760</t>
  </si>
  <si>
    <t>102601281</t>
  </si>
  <si>
    <t>Стенд для обивки подушек сидений автомобилей,пневм</t>
  </si>
  <si>
    <t>411100001761</t>
  </si>
  <si>
    <t>102601282</t>
  </si>
  <si>
    <t>Пресс стационарный электрогидравлический Р-342М</t>
  </si>
  <si>
    <t>411100001762</t>
  </si>
  <si>
    <t>102601283</t>
  </si>
  <si>
    <t>411100001763</t>
  </si>
  <si>
    <t>102601284</t>
  </si>
  <si>
    <t>411100001771</t>
  </si>
  <si>
    <t>103600221</t>
  </si>
  <si>
    <t>Выпрямитель сварочный ВД-306</t>
  </si>
  <si>
    <t>411100001772</t>
  </si>
  <si>
    <t>103600645</t>
  </si>
  <si>
    <t>Таль электрическая канатная</t>
  </si>
  <si>
    <t>411100001774</t>
  </si>
  <si>
    <t>103600744</t>
  </si>
  <si>
    <t>411100001775</t>
  </si>
  <si>
    <t>103600748</t>
  </si>
  <si>
    <t>411100001776</t>
  </si>
  <si>
    <t>103600757</t>
  </si>
  <si>
    <t>411100001777</t>
  </si>
  <si>
    <t>103600835</t>
  </si>
  <si>
    <t>411100001778</t>
  </si>
  <si>
    <t>103600900</t>
  </si>
  <si>
    <t>411100001779</t>
  </si>
  <si>
    <t>103601200</t>
  </si>
  <si>
    <t>411100001780</t>
  </si>
  <si>
    <t>103601217</t>
  </si>
  <si>
    <t>Станок настольно-сверлильный ГС2112</t>
  </si>
  <si>
    <t>411100001784</t>
  </si>
  <si>
    <t>103601263</t>
  </si>
  <si>
    <t>Стенд для ремонта V-образных двигателей</t>
  </si>
  <si>
    <t>411100001785</t>
  </si>
  <si>
    <t>103601264</t>
  </si>
  <si>
    <t>411100001788</t>
  </si>
  <si>
    <t>103601268</t>
  </si>
  <si>
    <t>Воздушно-тепловая завеса в ТО-1 (въездные ворота)</t>
  </si>
  <si>
    <t>411100001789</t>
  </si>
  <si>
    <t>103601269</t>
  </si>
  <si>
    <t>411100001790</t>
  </si>
  <si>
    <t>103601270</t>
  </si>
  <si>
    <t>Аппарат для мойки радиаторов</t>
  </si>
  <si>
    <t>411100001792</t>
  </si>
  <si>
    <t>103601272</t>
  </si>
  <si>
    <t>411100001793</t>
  </si>
  <si>
    <t>103601273</t>
  </si>
  <si>
    <t>411100001794</t>
  </si>
  <si>
    <t>103601274</t>
  </si>
  <si>
    <t>Осцилограф АСК-2167</t>
  </si>
  <si>
    <t>411100001796</t>
  </si>
  <si>
    <t>103601276</t>
  </si>
  <si>
    <t>Экструдер</t>
  </si>
  <si>
    <t>411100001797</t>
  </si>
  <si>
    <t>103601277</t>
  </si>
  <si>
    <t>Вулканизатор с пневмоприжимом</t>
  </si>
  <si>
    <t>411100001798</t>
  </si>
  <si>
    <t>103601278</t>
  </si>
  <si>
    <t>411100001800</t>
  </si>
  <si>
    <t>103601280</t>
  </si>
  <si>
    <t>Сетка защитная для накачки шин</t>
  </si>
  <si>
    <t>411100001801</t>
  </si>
  <si>
    <t>103601281</t>
  </si>
  <si>
    <t>Плита для поверочных и разметочных работ ПЛ-250</t>
  </si>
  <si>
    <t>411100001803</t>
  </si>
  <si>
    <t>103601283</t>
  </si>
  <si>
    <t>Трансмиссионный домкрат VL 10</t>
  </si>
  <si>
    <t>411100001804</t>
  </si>
  <si>
    <t>103601284</t>
  </si>
  <si>
    <t>Подъемное приспособление для АКПП</t>
  </si>
  <si>
    <t>411100001805</t>
  </si>
  <si>
    <t>103601285</t>
  </si>
  <si>
    <t>411100001806</t>
  </si>
  <si>
    <t>104401198</t>
  </si>
  <si>
    <t>411100001807</t>
  </si>
  <si>
    <t>104500865</t>
  </si>
  <si>
    <t>411100001808</t>
  </si>
  <si>
    <t>104501210</t>
  </si>
  <si>
    <t>Дозиметр</t>
  </si>
  <si>
    <t>411100001809</t>
  </si>
  <si>
    <t>104601040</t>
  </si>
  <si>
    <t>411100001810</t>
  </si>
  <si>
    <t>104601203</t>
  </si>
  <si>
    <t>411100001811</t>
  </si>
  <si>
    <t>104700691</t>
  </si>
  <si>
    <t>Компьютер Ноутбук HP Omnibook XE 4100</t>
  </si>
  <si>
    <t>411100001812</t>
  </si>
  <si>
    <t>104700841</t>
  </si>
  <si>
    <t>411100001813</t>
  </si>
  <si>
    <t>104700851</t>
  </si>
  <si>
    <t>411100001814</t>
  </si>
  <si>
    <t>104801187</t>
  </si>
  <si>
    <t>Передвижная станция</t>
  </si>
  <si>
    <t>411100001815</t>
  </si>
  <si>
    <t>104900039</t>
  </si>
  <si>
    <t>Станок фрезерный 6 Р126</t>
  </si>
  <si>
    <t>411100001816</t>
  </si>
  <si>
    <t>104900103</t>
  </si>
  <si>
    <t>Станок вертикальносверлильный</t>
  </si>
  <si>
    <t>411100001817</t>
  </si>
  <si>
    <t>104900104</t>
  </si>
  <si>
    <t>Станок вертикальносверлильный 2Н 118</t>
  </si>
  <si>
    <t>411100001818</t>
  </si>
  <si>
    <t>104900107</t>
  </si>
  <si>
    <t>Станок токарновинторезный 16 К20</t>
  </si>
  <si>
    <t>411100001819</t>
  </si>
  <si>
    <t>104900108</t>
  </si>
  <si>
    <t>Станок 3Б 633</t>
  </si>
  <si>
    <t>411100001820</t>
  </si>
  <si>
    <t>104900109</t>
  </si>
  <si>
    <t>Станок токарноревольверный 1Г 365</t>
  </si>
  <si>
    <t>411100001821</t>
  </si>
  <si>
    <t>104900110</t>
  </si>
  <si>
    <t>Станок сверлильный 2С132 К</t>
  </si>
  <si>
    <t>411100001822</t>
  </si>
  <si>
    <t>104900111</t>
  </si>
  <si>
    <t>Станок круглошлифовальный</t>
  </si>
  <si>
    <t>411100001823</t>
  </si>
  <si>
    <t>104900113</t>
  </si>
  <si>
    <t>Станок токарновинторезный 1А62</t>
  </si>
  <si>
    <t>411100001824</t>
  </si>
  <si>
    <t>104900114</t>
  </si>
  <si>
    <t>Станок токарновинторезный 1А616К</t>
  </si>
  <si>
    <t>411100001825</t>
  </si>
  <si>
    <t>104900115</t>
  </si>
  <si>
    <t>411100001826</t>
  </si>
  <si>
    <t>104900116</t>
  </si>
  <si>
    <t>Ножницы Н-745</t>
  </si>
  <si>
    <t>411100001827</t>
  </si>
  <si>
    <t>104900120</t>
  </si>
  <si>
    <t>Гидроциклон</t>
  </si>
  <si>
    <t>411100001828</t>
  </si>
  <si>
    <t>104900145</t>
  </si>
  <si>
    <t>411100001829</t>
  </si>
  <si>
    <t>104900146</t>
  </si>
  <si>
    <t>Пылеотсос ПА-218</t>
  </si>
  <si>
    <t>411100001830</t>
  </si>
  <si>
    <t>104900148</t>
  </si>
  <si>
    <t>Пылеотсос</t>
  </si>
  <si>
    <t>411100001831</t>
  </si>
  <si>
    <t>104900149</t>
  </si>
  <si>
    <t>Вентилятор</t>
  </si>
  <si>
    <t>411100001832</t>
  </si>
  <si>
    <t>104900156</t>
  </si>
  <si>
    <t>Лифт</t>
  </si>
  <si>
    <t>411100001833</t>
  </si>
  <si>
    <t>104900199</t>
  </si>
  <si>
    <t>411100001834</t>
  </si>
  <si>
    <t>104900205</t>
  </si>
  <si>
    <t>411100001835</t>
  </si>
  <si>
    <t>104900206</t>
  </si>
  <si>
    <t>411100001836</t>
  </si>
  <si>
    <t>104900207</t>
  </si>
  <si>
    <t>411100001837</t>
  </si>
  <si>
    <t>104900208</t>
  </si>
  <si>
    <t>411100001838</t>
  </si>
  <si>
    <t>104900209</t>
  </si>
  <si>
    <t>411100001839</t>
  </si>
  <si>
    <t>104900212</t>
  </si>
  <si>
    <t>411100001840</t>
  </si>
  <si>
    <t>104900213</t>
  </si>
  <si>
    <t>Тельфер</t>
  </si>
  <si>
    <t>411100001841</t>
  </si>
  <si>
    <t>104900214</t>
  </si>
  <si>
    <t>Станок трубогибный</t>
  </si>
  <si>
    <t>411100001842</t>
  </si>
  <si>
    <t>104900231</t>
  </si>
  <si>
    <t>Станок деревообрабатывающий</t>
  </si>
  <si>
    <t>411100001843</t>
  </si>
  <si>
    <t>104900233</t>
  </si>
  <si>
    <t>Станок деревообрабат. Фрезерн.</t>
  </si>
  <si>
    <t>411100001844</t>
  </si>
  <si>
    <t>104900234</t>
  </si>
  <si>
    <t>411100001845</t>
  </si>
  <si>
    <t>104900250</t>
  </si>
  <si>
    <t>411100001846</t>
  </si>
  <si>
    <t>104900390</t>
  </si>
  <si>
    <t>Дизельный генератор</t>
  </si>
  <si>
    <t>411100001847</t>
  </si>
  <si>
    <t>104900391</t>
  </si>
  <si>
    <t>411100001848</t>
  </si>
  <si>
    <t>104900392</t>
  </si>
  <si>
    <t>Насос ТР 80-250/2</t>
  </si>
  <si>
    <t>411100001849</t>
  </si>
  <si>
    <t>104900392-1</t>
  </si>
  <si>
    <t>Регулятор отопления</t>
  </si>
  <si>
    <t>411100001850</t>
  </si>
  <si>
    <t>104900410</t>
  </si>
  <si>
    <t>Комплект охранной видеоаппаратуры</t>
  </si>
  <si>
    <t>411100001851</t>
  </si>
  <si>
    <t>104900641</t>
  </si>
  <si>
    <t>Насос электр.</t>
  </si>
  <si>
    <t>411100001852</t>
  </si>
  <si>
    <t>104900650</t>
  </si>
  <si>
    <t>411100001853</t>
  </si>
  <si>
    <t>104900651</t>
  </si>
  <si>
    <t>411100001854</t>
  </si>
  <si>
    <t>104900656</t>
  </si>
  <si>
    <t>Шовонарезчик CS 512 SHATAL</t>
  </si>
  <si>
    <t>411100001855</t>
  </si>
  <si>
    <t>104900694</t>
  </si>
  <si>
    <t>411100001857</t>
  </si>
  <si>
    <t>104900717</t>
  </si>
  <si>
    <t>411100001858</t>
  </si>
  <si>
    <t>104900743</t>
  </si>
  <si>
    <t>411100001862</t>
  </si>
  <si>
    <t>104900837</t>
  </si>
  <si>
    <t>411100001863</t>
  </si>
  <si>
    <t>104900838</t>
  </si>
  <si>
    <t>411100001865</t>
  </si>
  <si>
    <t>104900848</t>
  </si>
  <si>
    <t>411100001866</t>
  </si>
  <si>
    <t>104900849</t>
  </si>
  <si>
    <t>Станция телефонная в комплекте</t>
  </si>
  <si>
    <t>411100001867</t>
  </si>
  <si>
    <t>104900872</t>
  </si>
  <si>
    <t>411100001868</t>
  </si>
  <si>
    <t>104900910</t>
  </si>
  <si>
    <t>411100001869</t>
  </si>
  <si>
    <t>104900918</t>
  </si>
  <si>
    <t>Привод для открывания дверей</t>
  </si>
  <si>
    <t>411100001870</t>
  </si>
  <si>
    <t>104900952</t>
  </si>
  <si>
    <t>411100001871</t>
  </si>
  <si>
    <t>104900953</t>
  </si>
  <si>
    <t>Тельфер электромеханический</t>
  </si>
  <si>
    <t>411100001872</t>
  </si>
  <si>
    <t>104900982</t>
  </si>
  <si>
    <t>411100001873</t>
  </si>
  <si>
    <t>104901035</t>
  </si>
  <si>
    <t>Концентратор</t>
  </si>
  <si>
    <t>411100001874</t>
  </si>
  <si>
    <t>104901039</t>
  </si>
  <si>
    <t>411100001876</t>
  </si>
  <si>
    <t>104901227</t>
  </si>
  <si>
    <t>Аппарат сварочный ТДМ-500</t>
  </si>
  <si>
    <t>411100001877</t>
  </si>
  <si>
    <t>105100223</t>
  </si>
  <si>
    <t>Оборудование навесное снегоочистительное</t>
  </si>
  <si>
    <t>411100001878</t>
  </si>
  <si>
    <t>105100457</t>
  </si>
  <si>
    <t>Стенд шиномонтажный</t>
  </si>
  <si>
    <t>411100001879</t>
  </si>
  <si>
    <t>105100506</t>
  </si>
  <si>
    <t>411100001880</t>
  </si>
  <si>
    <t>105100816</t>
  </si>
  <si>
    <t>411100001881</t>
  </si>
  <si>
    <t>105100817</t>
  </si>
  <si>
    <t>411100001884</t>
  </si>
  <si>
    <t>105300692</t>
  </si>
  <si>
    <t>411100001885</t>
  </si>
  <si>
    <t>105301225</t>
  </si>
  <si>
    <t>Установка для приготовления электролита</t>
  </si>
  <si>
    <t>411100001886</t>
  </si>
  <si>
    <t>105400228</t>
  </si>
  <si>
    <t>411100001887</t>
  </si>
  <si>
    <t>105400382</t>
  </si>
  <si>
    <t>Трансформатор сварочный</t>
  </si>
  <si>
    <t>411100001888</t>
  </si>
  <si>
    <t>105400711</t>
  </si>
  <si>
    <t>411100001889</t>
  </si>
  <si>
    <t>105700261</t>
  </si>
  <si>
    <t>411100001890</t>
  </si>
  <si>
    <t>105700859</t>
  </si>
  <si>
    <t>Колонка маслораздаточная</t>
  </si>
  <si>
    <t>411100001895</t>
  </si>
  <si>
    <t>105701194</t>
  </si>
  <si>
    <t>411100001897</t>
  </si>
  <si>
    <t>105701221</t>
  </si>
  <si>
    <t>Холодильник Минск</t>
  </si>
  <si>
    <t>411100001898</t>
  </si>
  <si>
    <t>105800281</t>
  </si>
  <si>
    <t>Установка для демонтажа шин</t>
  </si>
  <si>
    <t>411100001899</t>
  </si>
  <si>
    <t>105800378</t>
  </si>
  <si>
    <t>411100001900</t>
  </si>
  <si>
    <t>105801224</t>
  </si>
  <si>
    <t>411100001902</t>
  </si>
  <si>
    <t>105801238</t>
  </si>
  <si>
    <t>411100001903</t>
  </si>
  <si>
    <t>105900282</t>
  </si>
  <si>
    <t>Прибор ПРАФ-8МК</t>
  </si>
  <si>
    <t>411100001907</t>
  </si>
  <si>
    <t>105900833</t>
  </si>
  <si>
    <t>Прибор ИСЛ-401</t>
  </si>
  <si>
    <t>411100001908</t>
  </si>
  <si>
    <t>105900834</t>
  </si>
  <si>
    <t>Дремометр 8563-10 D (динамометрический ключ)</t>
  </si>
  <si>
    <t>411100001909</t>
  </si>
  <si>
    <t>105900835</t>
  </si>
  <si>
    <t>Прибор ИНА-109</t>
  </si>
  <si>
    <t>411100001910</t>
  </si>
  <si>
    <t>105901075</t>
  </si>
  <si>
    <t>411100001911</t>
  </si>
  <si>
    <t>106100283</t>
  </si>
  <si>
    <t>Кондиционер (Зам.дир.по.экспл.)</t>
  </si>
  <si>
    <t>411100001912</t>
  </si>
  <si>
    <t>106100847</t>
  </si>
  <si>
    <t>411100001913</t>
  </si>
  <si>
    <t>106600263</t>
  </si>
  <si>
    <t>411100001914</t>
  </si>
  <si>
    <t>106600294</t>
  </si>
  <si>
    <t>Счетноденежная машина д/подсчета и сортировки моне</t>
  </si>
  <si>
    <t>411100001915</t>
  </si>
  <si>
    <t>106600612</t>
  </si>
  <si>
    <t>411100001916</t>
  </si>
  <si>
    <t>106600624</t>
  </si>
  <si>
    <t>Сортировщик монет</t>
  </si>
  <si>
    <t>411100001917</t>
  </si>
  <si>
    <t>106600728</t>
  </si>
  <si>
    <t>Счетчик банкнот</t>
  </si>
  <si>
    <t>411100001918</t>
  </si>
  <si>
    <t>106600735</t>
  </si>
  <si>
    <t>411100001919</t>
  </si>
  <si>
    <t>106600799</t>
  </si>
  <si>
    <t>411100001920</t>
  </si>
  <si>
    <t>106600828</t>
  </si>
  <si>
    <t>411100001921</t>
  </si>
  <si>
    <t>106601208</t>
  </si>
  <si>
    <t>Просмотровый детектор банкнот</t>
  </si>
  <si>
    <t>411100001922</t>
  </si>
  <si>
    <t>106601215</t>
  </si>
  <si>
    <t>411100001923</t>
  </si>
  <si>
    <t>106601216</t>
  </si>
  <si>
    <t>Холодильник Стинол-101 R</t>
  </si>
  <si>
    <t>411100001924</t>
  </si>
  <si>
    <t>106700694</t>
  </si>
  <si>
    <t>411100001925</t>
  </si>
  <si>
    <t>106701214</t>
  </si>
  <si>
    <t>411100001926</t>
  </si>
  <si>
    <t>106800686</t>
  </si>
  <si>
    <t>411100001927</t>
  </si>
  <si>
    <t>106801182</t>
  </si>
  <si>
    <t>411100001928</t>
  </si>
  <si>
    <t>106900301</t>
  </si>
  <si>
    <t>411100001929</t>
  </si>
  <si>
    <t>106900307</t>
  </si>
  <si>
    <t>411100001930</t>
  </si>
  <si>
    <t>106900729</t>
  </si>
  <si>
    <t>411100001931</t>
  </si>
  <si>
    <t>106900856</t>
  </si>
  <si>
    <t>411100001932</t>
  </si>
  <si>
    <t>106900857</t>
  </si>
  <si>
    <t>Анализатор алкоголя</t>
  </si>
  <si>
    <t>411100001934</t>
  </si>
  <si>
    <t>106901199</t>
  </si>
  <si>
    <t>411100001935</t>
  </si>
  <si>
    <t>106901226</t>
  </si>
  <si>
    <t>Алкотест 6510</t>
  </si>
  <si>
    <t>411100001949</t>
  </si>
  <si>
    <t>106901262</t>
  </si>
  <si>
    <t>411100001950</t>
  </si>
  <si>
    <t>106901263</t>
  </si>
  <si>
    <t>Алкотест 6810</t>
  </si>
  <si>
    <t>411100001951</t>
  </si>
  <si>
    <t>106901264</t>
  </si>
  <si>
    <t>411100001952</t>
  </si>
  <si>
    <t>106901265</t>
  </si>
  <si>
    <t>411100001953</t>
  </si>
  <si>
    <t>106901266</t>
  </si>
  <si>
    <t>411100001954</t>
  </si>
  <si>
    <t>107000860</t>
  </si>
  <si>
    <t>411100001955</t>
  </si>
  <si>
    <t>107001183</t>
  </si>
  <si>
    <t>Режущий плоттер Gcc Bengal BN - 60</t>
  </si>
  <si>
    <t>411100001956</t>
  </si>
  <si>
    <t>107001184</t>
  </si>
  <si>
    <t>Холодильник "Саратов"</t>
  </si>
  <si>
    <t>411100001957</t>
  </si>
  <si>
    <t>107100289</t>
  </si>
  <si>
    <t>411100001958</t>
  </si>
  <si>
    <t>107200275</t>
  </si>
  <si>
    <t>411100001959</t>
  </si>
  <si>
    <t>107201206</t>
  </si>
  <si>
    <t>Мобильное пуско-зарядное устройство</t>
  </si>
  <si>
    <t>411100001960</t>
  </si>
  <si>
    <t>107201215</t>
  </si>
  <si>
    <t>411100001961</t>
  </si>
  <si>
    <t>107300292</t>
  </si>
  <si>
    <t>411100001962</t>
  </si>
  <si>
    <t>107301207</t>
  </si>
  <si>
    <t>411100001963</t>
  </si>
  <si>
    <t>107301208</t>
  </si>
  <si>
    <t>411100001964</t>
  </si>
  <si>
    <t>107400297</t>
  </si>
  <si>
    <t>411100001965</t>
  </si>
  <si>
    <t>107401209</t>
  </si>
  <si>
    <t>411100001966</t>
  </si>
  <si>
    <t>107401215</t>
  </si>
  <si>
    <t>Насосно-фильтрующий блок гибкий дымоприемник для S</t>
  </si>
  <si>
    <t>411100001978</t>
  </si>
  <si>
    <t>107501103</t>
  </si>
  <si>
    <t>411100001980</t>
  </si>
  <si>
    <t>107501184</t>
  </si>
  <si>
    <t>411100001981</t>
  </si>
  <si>
    <t>107501185</t>
  </si>
  <si>
    <t>411100001984</t>
  </si>
  <si>
    <t>107800298</t>
  </si>
  <si>
    <t>Плита электрическая (зам.дир.по кадрам)</t>
  </si>
  <si>
    <t>411100001985</t>
  </si>
  <si>
    <t>107800672</t>
  </si>
  <si>
    <t>411100001986</t>
  </si>
  <si>
    <t>107800673</t>
  </si>
  <si>
    <t>Холодильник (зам.дир.по кадр.)</t>
  </si>
  <si>
    <t>411100001987</t>
  </si>
  <si>
    <t>107800690</t>
  </si>
  <si>
    <t>411100001988</t>
  </si>
  <si>
    <t>107800707</t>
  </si>
  <si>
    <t>411100001989</t>
  </si>
  <si>
    <t>107800708</t>
  </si>
  <si>
    <t>Кондиционер (зам.дир.по кадрам)</t>
  </si>
  <si>
    <t>411100001990</t>
  </si>
  <si>
    <t>107800846</t>
  </si>
  <si>
    <t>Комплект радиоустановки (зам.дир.по кадрам)</t>
  </si>
  <si>
    <t>411100001991</t>
  </si>
  <si>
    <t>107800877</t>
  </si>
  <si>
    <t>Комплект аккустической системы (зам.дир.по кадрам)</t>
  </si>
  <si>
    <t>411100001992</t>
  </si>
  <si>
    <t>107800886</t>
  </si>
  <si>
    <t>Щит 5000 х 1800 с фото 36 (зам.дир.по кадрам)</t>
  </si>
  <si>
    <t>411100001993</t>
  </si>
  <si>
    <t>107800915</t>
  </si>
  <si>
    <t>Информ. щит 10000х1800 с карман(зам.дир.по кадрам)</t>
  </si>
  <si>
    <t>411100001994</t>
  </si>
  <si>
    <t>107800916</t>
  </si>
  <si>
    <t>Оборудование для охранной сигнализации</t>
  </si>
  <si>
    <t>411100001996</t>
  </si>
  <si>
    <t>107800918/1</t>
  </si>
  <si>
    <t>Фотоаппарат</t>
  </si>
  <si>
    <t>411100002001</t>
  </si>
  <si>
    <t>107900327</t>
  </si>
  <si>
    <t>411100002002</t>
  </si>
  <si>
    <t>107900684</t>
  </si>
  <si>
    <t>411100002003</t>
  </si>
  <si>
    <t>107900862</t>
  </si>
  <si>
    <t>411100002004</t>
  </si>
  <si>
    <t>107900863</t>
  </si>
  <si>
    <t>411100002005</t>
  </si>
  <si>
    <t>107900864</t>
  </si>
  <si>
    <t>411100002006</t>
  </si>
  <si>
    <t>107901202</t>
  </si>
  <si>
    <t>Холодильник Стинол</t>
  </si>
  <si>
    <t>411100002007</t>
  </si>
  <si>
    <t>108000216</t>
  </si>
  <si>
    <t>Вывеска-эмблема</t>
  </si>
  <si>
    <t>411100002008</t>
  </si>
  <si>
    <t>108000681</t>
  </si>
  <si>
    <t>411100002009</t>
  </si>
  <si>
    <t>108000682</t>
  </si>
  <si>
    <t>Вывеска</t>
  </si>
  <si>
    <t>411100002010</t>
  </si>
  <si>
    <t>108000683</t>
  </si>
  <si>
    <t>411100002011</t>
  </si>
  <si>
    <t>108000864</t>
  </si>
  <si>
    <t>Машина кремосбивальная</t>
  </si>
  <si>
    <t>411100002012</t>
  </si>
  <si>
    <t>108000929</t>
  </si>
  <si>
    <t>Комплект портативной радиостанции</t>
  </si>
  <si>
    <t>411100002014</t>
  </si>
  <si>
    <t>108001021</t>
  </si>
  <si>
    <t>411100002015</t>
  </si>
  <si>
    <t>108001022</t>
  </si>
  <si>
    <t>411100002016</t>
  </si>
  <si>
    <t>108001023</t>
  </si>
  <si>
    <t>411100002017</t>
  </si>
  <si>
    <t>108001024</t>
  </si>
  <si>
    <t>411100002018</t>
  </si>
  <si>
    <t>108001025</t>
  </si>
  <si>
    <t>Радиостанция</t>
  </si>
  <si>
    <t>411100002019</t>
  </si>
  <si>
    <t>108001026</t>
  </si>
  <si>
    <t>411100002020</t>
  </si>
  <si>
    <t>108001201</t>
  </si>
  <si>
    <t>Плита электрическая</t>
  </si>
  <si>
    <t>411100002021</t>
  </si>
  <si>
    <t>108200569</t>
  </si>
  <si>
    <t>Машина тестомесильная</t>
  </si>
  <si>
    <t>411100002022</t>
  </si>
  <si>
    <t>108200643</t>
  </si>
  <si>
    <t>Овощечистка</t>
  </si>
  <si>
    <t>411100002023</t>
  </si>
  <si>
    <t>108200644</t>
  </si>
  <si>
    <t>Холодильный шкаф</t>
  </si>
  <si>
    <t>411100002024</t>
  </si>
  <si>
    <t>108200713</t>
  </si>
  <si>
    <t>411100002025</t>
  </si>
  <si>
    <t>108200714</t>
  </si>
  <si>
    <t>411100002026</t>
  </si>
  <si>
    <t>108200715</t>
  </si>
  <si>
    <t>Водонагреватель</t>
  </si>
  <si>
    <t>411100002027</t>
  </si>
  <si>
    <t>108200777</t>
  </si>
  <si>
    <t>Шкаф холодильный</t>
  </si>
  <si>
    <t>411100002028</t>
  </si>
  <si>
    <t>108200845</t>
  </si>
  <si>
    <t>Мясорубка</t>
  </si>
  <si>
    <t>411100002029</t>
  </si>
  <si>
    <t>108201019</t>
  </si>
  <si>
    <t>Холодильный прилавок</t>
  </si>
  <si>
    <t>411100002030</t>
  </si>
  <si>
    <t>108203030</t>
  </si>
  <si>
    <t>Телефакс (секретариат)</t>
  </si>
  <si>
    <t>411100002031</t>
  </si>
  <si>
    <t>108400198</t>
  </si>
  <si>
    <t>Аппарат (секретариат)</t>
  </si>
  <si>
    <t>411100002032</t>
  </si>
  <si>
    <t>108400249</t>
  </si>
  <si>
    <t>Телефон сотовый (секретариат)</t>
  </si>
  <si>
    <t>411100002033</t>
  </si>
  <si>
    <t>108400768</t>
  </si>
  <si>
    <t>Кондиционер (секретариат)</t>
  </si>
  <si>
    <t>411100002034</t>
  </si>
  <si>
    <t>108400882</t>
  </si>
  <si>
    <t>Кондиционер LG (секретариат)</t>
  </si>
  <si>
    <t>411100002035</t>
  </si>
  <si>
    <t>108401205</t>
  </si>
  <si>
    <t>Холодильник Electrolux ERB -3502 (секретариат)</t>
  </si>
  <si>
    <t>411100002036</t>
  </si>
  <si>
    <t>108401228</t>
  </si>
  <si>
    <t>411100002037</t>
  </si>
  <si>
    <t>108500012</t>
  </si>
  <si>
    <t>411100002038</t>
  </si>
  <si>
    <t>108500118</t>
  </si>
  <si>
    <t>411100002039</t>
  </si>
  <si>
    <t>108500126</t>
  </si>
  <si>
    <t>Водомерный узел</t>
  </si>
  <si>
    <t>411100002040</t>
  </si>
  <si>
    <t>108500540</t>
  </si>
  <si>
    <t>Туалетная кабина</t>
  </si>
  <si>
    <t>411100002041</t>
  </si>
  <si>
    <t>108500698</t>
  </si>
  <si>
    <t>411100002042</t>
  </si>
  <si>
    <t>108500699</t>
  </si>
  <si>
    <t>411100002043</t>
  </si>
  <si>
    <t>108500700</t>
  </si>
  <si>
    <t>411100002044</t>
  </si>
  <si>
    <t>108500702</t>
  </si>
  <si>
    <t>411100002045</t>
  </si>
  <si>
    <t>108500751</t>
  </si>
  <si>
    <t>Мармит электрический</t>
  </si>
  <si>
    <t>411100002047</t>
  </si>
  <si>
    <t>108501042</t>
  </si>
  <si>
    <t>411100002048</t>
  </si>
  <si>
    <t>108501045</t>
  </si>
  <si>
    <t>Холодильный ларь</t>
  </si>
  <si>
    <t>411100002049</t>
  </si>
  <si>
    <t>108501050</t>
  </si>
  <si>
    <t>Холодильная витрина</t>
  </si>
  <si>
    <t>411100002050</t>
  </si>
  <si>
    <t>108501051</t>
  </si>
  <si>
    <t>Плита электрическая с духовкой</t>
  </si>
  <si>
    <t>411100002051</t>
  </si>
  <si>
    <t>108501053</t>
  </si>
  <si>
    <t>411100002052</t>
  </si>
  <si>
    <t>108900377</t>
  </si>
  <si>
    <t>411100002053</t>
  </si>
  <si>
    <t>108900678</t>
  </si>
  <si>
    <t>Телефакс</t>
  </si>
  <si>
    <t>411100002054</t>
  </si>
  <si>
    <t>108900710</t>
  </si>
  <si>
    <t>411100002055</t>
  </si>
  <si>
    <t>108901188</t>
  </si>
  <si>
    <t>Кондиционер (зам.дир.по финансам)</t>
  </si>
  <si>
    <t>411100002056</t>
  </si>
  <si>
    <t>109000885</t>
  </si>
  <si>
    <t>411100002057</t>
  </si>
  <si>
    <t>109101256</t>
  </si>
  <si>
    <t>411100002059</t>
  </si>
  <si>
    <t>109101257</t>
  </si>
  <si>
    <t>411100002061</t>
  </si>
  <si>
    <t>109101258</t>
  </si>
  <si>
    <t>411100002063</t>
  </si>
  <si>
    <t>109200256</t>
  </si>
  <si>
    <t>411100002064</t>
  </si>
  <si>
    <t>109301211</t>
  </si>
  <si>
    <t>411100002065</t>
  </si>
  <si>
    <t>109900328</t>
  </si>
  <si>
    <t>411100002066</t>
  </si>
  <si>
    <t>109900329</t>
  </si>
  <si>
    <t>411100002067</t>
  </si>
  <si>
    <t>109900330</t>
  </si>
  <si>
    <t>411100002068</t>
  </si>
  <si>
    <t>109900331</t>
  </si>
  <si>
    <t>411100002069</t>
  </si>
  <si>
    <t>109900332</t>
  </si>
  <si>
    <t>411100002070</t>
  </si>
  <si>
    <t>109900333</t>
  </si>
  <si>
    <t>411100002071</t>
  </si>
  <si>
    <t>109900334</t>
  </si>
  <si>
    <t>411100002072</t>
  </si>
  <si>
    <t>109900335</t>
  </si>
  <si>
    <t>411100002073</t>
  </si>
  <si>
    <t>109900336</t>
  </si>
  <si>
    <t>411100002074</t>
  </si>
  <si>
    <t>109900337</t>
  </si>
  <si>
    <t>411100002075</t>
  </si>
  <si>
    <t>109900338</t>
  </si>
  <si>
    <t>411100002076</t>
  </si>
  <si>
    <t>109900339</t>
  </si>
  <si>
    <t>411100002077</t>
  </si>
  <si>
    <t>109900340</t>
  </si>
  <si>
    <t>411100002078</t>
  </si>
  <si>
    <t>109900341</t>
  </si>
  <si>
    <t>411100002079</t>
  </si>
  <si>
    <t>109900342</t>
  </si>
  <si>
    <t>411100002080</t>
  </si>
  <si>
    <t>109900343</t>
  </si>
  <si>
    <t>411100002081</t>
  </si>
  <si>
    <t>109900344</t>
  </si>
  <si>
    <t>411100002082</t>
  </si>
  <si>
    <t>109900345</t>
  </si>
  <si>
    <t>411100002083</t>
  </si>
  <si>
    <t>109900346</t>
  </si>
  <si>
    <t>411100002084</t>
  </si>
  <si>
    <t>109900347</t>
  </si>
  <si>
    <t>411100002085</t>
  </si>
  <si>
    <t>109900348</t>
  </si>
  <si>
    <t>411100002086</t>
  </si>
  <si>
    <t>109900349</t>
  </si>
  <si>
    <t>411100002087</t>
  </si>
  <si>
    <t>109900350</t>
  </si>
  <si>
    <t>411100002088</t>
  </si>
  <si>
    <t>109900351</t>
  </si>
  <si>
    <t>411100002089</t>
  </si>
  <si>
    <t>109900352</t>
  </si>
  <si>
    <t>411100002090</t>
  </si>
  <si>
    <t>109900353</t>
  </si>
  <si>
    <t>411100002091</t>
  </si>
  <si>
    <t>109900354</t>
  </si>
  <si>
    <t>411100002092</t>
  </si>
  <si>
    <t>109900355</t>
  </si>
  <si>
    <t>411100002093</t>
  </si>
  <si>
    <t>109900356</t>
  </si>
  <si>
    <t>411100002094</t>
  </si>
  <si>
    <t>109900357</t>
  </si>
  <si>
    <t>411100002095</t>
  </si>
  <si>
    <t>109900358</t>
  </si>
  <si>
    <t>411100002096</t>
  </si>
  <si>
    <t>109900359</t>
  </si>
  <si>
    <t>411100002097</t>
  </si>
  <si>
    <t>109900360</t>
  </si>
  <si>
    <t>411100002098</t>
  </si>
  <si>
    <t>109900361</t>
  </si>
  <si>
    <t>411100002099</t>
  </si>
  <si>
    <t>109900362</t>
  </si>
  <si>
    <t>411100002100</t>
  </si>
  <si>
    <t>109900363</t>
  </si>
  <si>
    <t>411100002101</t>
  </si>
  <si>
    <t>109900364</t>
  </si>
  <si>
    <t>411100002102</t>
  </si>
  <si>
    <t>109900365</t>
  </si>
  <si>
    <t>411100002103</t>
  </si>
  <si>
    <t>109900366</t>
  </si>
  <si>
    <t>411100002104</t>
  </si>
  <si>
    <t>109900367</t>
  </si>
  <si>
    <t>411100002105</t>
  </si>
  <si>
    <t>109900368</t>
  </si>
  <si>
    <t>411100002106</t>
  </si>
  <si>
    <t>109900369</t>
  </si>
  <si>
    <t>411100002107</t>
  </si>
  <si>
    <t>109900370</t>
  </si>
  <si>
    <t>411100002108</t>
  </si>
  <si>
    <t>109900371</t>
  </si>
  <si>
    <t>411100002109</t>
  </si>
  <si>
    <t>109900372</t>
  </si>
  <si>
    <t>411100002110</t>
  </si>
  <si>
    <t>109900373</t>
  </si>
  <si>
    <t>411100002111</t>
  </si>
  <si>
    <t>109900374</t>
  </si>
  <si>
    <t>411100002112</t>
  </si>
  <si>
    <t>109900375</t>
  </si>
  <si>
    <t>411100002113</t>
  </si>
  <si>
    <t>109900376</t>
  </si>
  <si>
    <t>411100002114</t>
  </si>
  <si>
    <t>109900377</t>
  </si>
  <si>
    <t>411100002115</t>
  </si>
  <si>
    <t>109900378</t>
  </si>
  <si>
    <t>411100002116</t>
  </si>
  <si>
    <t>109900379</t>
  </si>
  <si>
    <t>411100002117</t>
  </si>
  <si>
    <t>109900380</t>
  </si>
  <si>
    <t>411100002118</t>
  </si>
  <si>
    <t>109900381</t>
  </si>
  <si>
    <t>411100002119</t>
  </si>
  <si>
    <t>109900382</t>
  </si>
  <si>
    <t>411100002120</t>
  </si>
  <si>
    <t>109900383</t>
  </si>
  <si>
    <t>411100002121</t>
  </si>
  <si>
    <t>109900384</t>
  </si>
  <si>
    <t>411100002122</t>
  </si>
  <si>
    <t>109900385</t>
  </si>
  <si>
    <t>411100002124</t>
  </si>
  <si>
    <t>109900386-1</t>
  </si>
  <si>
    <t>411100002125</t>
  </si>
  <si>
    <t>109900386</t>
  </si>
  <si>
    <t>411100002126</t>
  </si>
  <si>
    <t>109900387/1</t>
  </si>
  <si>
    <t>411100002127</t>
  </si>
  <si>
    <t>109900387</t>
  </si>
  <si>
    <t>411100002128</t>
  </si>
  <si>
    <t>109900388</t>
  </si>
  <si>
    <t>411100002129</t>
  </si>
  <si>
    <t>109900389</t>
  </si>
  <si>
    <t>411100002130</t>
  </si>
  <si>
    <t>109900390</t>
  </si>
  <si>
    <t>411100002131</t>
  </si>
  <si>
    <t>109900391</t>
  </si>
  <si>
    <t>411100002133</t>
  </si>
  <si>
    <t>109900393</t>
  </si>
  <si>
    <t>411100002134</t>
  </si>
  <si>
    <t>109900394</t>
  </si>
  <si>
    <t>411100002135</t>
  </si>
  <si>
    <t>109900395</t>
  </si>
  <si>
    <t>РУ - 10 кВ</t>
  </si>
  <si>
    <t>411100002137</t>
  </si>
  <si>
    <t>109900397</t>
  </si>
  <si>
    <t>Грузовой лифт</t>
  </si>
  <si>
    <t>411100002150</t>
  </si>
  <si>
    <t>296/7</t>
  </si>
  <si>
    <t>411100002151</t>
  </si>
  <si>
    <t>1196/7</t>
  </si>
  <si>
    <t>Станция КЛ УАТНС 50/200</t>
  </si>
  <si>
    <t>411100002153</t>
  </si>
  <si>
    <t>1701/7</t>
  </si>
  <si>
    <t>Подъемник ПП-10</t>
  </si>
  <si>
    <t>411100002154</t>
  </si>
  <si>
    <t>1763/7</t>
  </si>
  <si>
    <t>411100002155</t>
  </si>
  <si>
    <t>1770/7</t>
  </si>
  <si>
    <t>411100002156</t>
  </si>
  <si>
    <t>1812/7</t>
  </si>
  <si>
    <t>Станок вертикально-фрезерный</t>
  </si>
  <si>
    <t>411100002157</t>
  </si>
  <si>
    <t>1814/7</t>
  </si>
  <si>
    <t>Станок ТП-40</t>
  </si>
  <si>
    <t>411100002159</t>
  </si>
  <si>
    <t>2033/7</t>
  </si>
  <si>
    <t>Стенд для шкворней ЗИНТО</t>
  </si>
  <si>
    <t>411100002160</t>
  </si>
  <si>
    <t>2040/7</t>
  </si>
  <si>
    <t>Станок токарно-винторезный ИТ-1М</t>
  </si>
  <si>
    <t>411100002161</t>
  </si>
  <si>
    <t>2076/7</t>
  </si>
  <si>
    <t>Приспособление 360000</t>
  </si>
  <si>
    <t>411100002162</t>
  </si>
  <si>
    <t>2189/7</t>
  </si>
  <si>
    <t>411100002163</t>
  </si>
  <si>
    <t>2243/7</t>
  </si>
  <si>
    <t>Мотортестер Элкон SD-300</t>
  </si>
  <si>
    <t>411100002164</t>
  </si>
  <si>
    <t>2264/7</t>
  </si>
  <si>
    <t>411100002165</t>
  </si>
  <si>
    <t>2291/7</t>
  </si>
  <si>
    <t>Компрессор ВП2-10/9М УХЛ 4</t>
  </si>
  <si>
    <t>411100002166</t>
  </si>
  <si>
    <t>2300/7</t>
  </si>
  <si>
    <t>Стенд регулировки ТНВД Star-12</t>
  </si>
  <si>
    <t>411100002167</t>
  </si>
  <si>
    <t>2346/7</t>
  </si>
  <si>
    <t>Компрессор С-416</t>
  </si>
  <si>
    <t>411100002168</t>
  </si>
  <si>
    <t>2348/7</t>
  </si>
  <si>
    <t>Дизель генератор Э16МА1</t>
  </si>
  <si>
    <t>411100002169</t>
  </si>
  <si>
    <t>2383/7</t>
  </si>
  <si>
    <t>411100002170</t>
  </si>
  <si>
    <t>2384/7</t>
  </si>
  <si>
    <t>Станок трубоотрезной</t>
  </si>
  <si>
    <t>411100002171</t>
  </si>
  <si>
    <t>2386/7</t>
  </si>
  <si>
    <t>411100002173</t>
  </si>
  <si>
    <t>2496/7</t>
  </si>
  <si>
    <t>Компрессор 4ВУ1-5/9М2</t>
  </si>
  <si>
    <t>411100002175</t>
  </si>
  <si>
    <t>2599/7</t>
  </si>
  <si>
    <t>411100002176</t>
  </si>
  <si>
    <t>2622/7</t>
  </si>
  <si>
    <t>Моторный подогреватель</t>
  </si>
  <si>
    <t>411100002177</t>
  </si>
  <si>
    <t>2654/7</t>
  </si>
  <si>
    <t>411100002178</t>
  </si>
  <si>
    <t>2655/7</t>
  </si>
  <si>
    <t>Подъемник 524</t>
  </si>
  <si>
    <t>411100002179</t>
  </si>
  <si>
    <t>2662/7</t>
  </si>
  <si>
    <t>Шкаф низковольтной части</t>
  </si>
  <si>
    <t>411100002180</t>
  </si>
  <si>
    <t>2674/7</t>
  </si>
  <si>
    <t>411100002181</t>
  </si>
  <si>
    <t>2675/7</t>
  </si>
  <si>
    <t>411100002182</t>
  </si>
  <si>
    <t>2676/7</t>
  </si>
  <si>
    <t>411100002183</t>
  </si>
  <si>
    <t>2677/7</t>
  </si>
  <si>
    <t>411100002184</t>
  </si>
  <si>
    <t>2678/7</t>
  </si>
  <si>
    <t>411100002185</t>
  </si>
  <si>
    <t>2679/7</t>
  </si>
  <si>
    <t>411100002186</t>
  </si>
  <si>
    <t>2680/7</t>
  </si>
  <si>
    <t>Станок хонинговальный СС701</t>
  </si>
  <si>
    <t>411100002187</t>
  </si>
  <si>
    <t>2690/7</t>
  </si>
  <si>
    <t>Станок МК 3002</t>
  </si>
  <si>
    <t>411100002190</t>
  </si>
  <si>
    <t>2720/7</t>
  </si>
  <si>
    <t>Ножницы комбинированные</t>
  </si>
  <si>
    <t>411100002193</t>
  </si>
  <si>
    <t>2733/7</t>
  </si>
  <si>
    <t>Станок СР-4Р</t>
  </si>
  <si>
    <t>411100002194</t>
  </si>
  <si>
    <t>2742/7</t>
  </si>
  <si>
    <t>Трансформатор ТМ-160</t>
  </si>
  <si>
    <t>411100002195</t>
  </si>
  <si>
    <t>2751/7</t>
  </si>
  <si>
    <t>Станок 165 16 П</t>
  </si>
  <si>
    <t>411100002196</t>
  </si>
  <si>
    <t>2754/7</t>
  </si>
  <si>
    <t>Станок фрезерный 6т12</t>
  </si>
  <si>
    <t>411100002197</t>
  </si>
  <si>
    <t>2755/7</t>
  </si>
  <si>
    <t>Компрессор гаражный С-416</t>
  </si>
  <si>
    <t>411100002198</t>
  </si>
  <si>
    <t>2759/7</t>
  </si>
  <si>
    <t>Стенд для монтажа шин Ш-515</t>
  </si>
  <si>
    <t>411100002199</t>
  </si>
  <si>
    <t>2792/7</t>
  </si>
  <si>
    <t>Электрооборудование УКМ58-0,4-133,3-33,3У3</t>
  </si>
  <si>
    <t>411100002200</t>
  </si>
  <si>
    <t>2799/7</t>
  </si>
  <si>
    <t>Стенд для ТНВД</t>
  </si>
  <si>
    <t>411100002202</t>
  </si>
  <si>
    <t>2813/7</t>
  </si>
  <si>
    <t>Подъемник напольный 4х-стоечный ПП-10</t>
  </si>
  <si>
    <t>411100002203</t>
  </si>
  <si>
    <t>2814/7</t>
  </si>
  <si>
    <t>Станок 16 к 25</t>
  </si>
  <si>
    <t>411100002204</t>
  </si>
  <si>
    <t>2820/7</t>
  </si>
  <si>
    <t>Кондиционер Fujitsu</t>
  </si>
  <si>
    <t>411100002205</t>
  </si>
  <si>
    <t>2822/7</t>
  </si>
  <si>
    <t>Воздухосборник В-5,0</t>
  </si>
  <si>
    <t>411100002206</t>
  </si>
  <si>
    <t>2831/7</t>
  </si>
  <si>
    <t>Машиномоечный агрегат "Тайфун"</t>
  </si>
  <si>
    <t>411100002207</t>
  </si>
  <si>
    <t>2832/7</t>
  </si>
  <si>
    <t>Станок токарный высокой точности 250 ИТВМ</t>
  </si>
  <si>
    <t>411100002208</t>
  </si>
  <si>
    <t>2834/7</t>
  </si>
  <si>
    <t>Камерная электропечь</t>
  </si>
  <si>
    <t>411100002209</t>
  </si>
  <si>
    <t>2838/7</t>
  </si>
  <si>
    <t>Мойка для деталей VE-600</t>
  </si>
  <si>
    <t>411100002210</t>
  </si>
  <si>
    <t>2843/7</t>
  </si>
  <si>
    <t>Счетчик монет SC-202</t>
  </si>
  <si>
    <t>411100002211</t>
  </si>
  <si>
    <t>2845/7</t>
  </si>
  <si>
    <t>411100002212</t>
  </si>
  <si>
    <t>2846/7</t>
  </si>
  <si>
    <t>Пресс Р 342 М</t>
  </si>
  <si>
    <t>411100002213</t>
  </si>
  <si>
    <t>2847/7</t>
  </si>
  <si>
    <t>Счетчик монет COBOL</t>
  </si>
  <si>
    <t>411100002214</t>
  </si>
  <si>
    <t>2849/7</t>
  </si>
  <si>
    <t>ППК-2</t>
  </si>
  <si>
    <t>411100002215</t>
  </si>
  <si>
    <t>2866/7</t>
  </si>
  <si>
    <t>411100002216</t>
  </si>
  <si>
    <t>2867/7</t>
  </si>
  <si>
    <t>411100002217</t>
  </si>
  <si>
    <t>2870/7</t>
  </si>
  <si>
    <t>Подъемник подкатной ПП-16</t>
  </si>
  <si>
    <t>411100002218</t>
  </si>
  <si>
    <t>2873/7</t>
  </si>
  <si>
    <t>411100002219</t>
  </si>
  <si>
    <t>2874/7</t>
  </si>
  <si>
    <t>Кондиционер РХ-500 КС</t>
  </si>
  <si>
    <t>411100002220</t>
  </si>
  <si>
    <t>2875/7</t>
  </si>
  <si>
    <t>Подъемник канавный 524</t>
  </si>
  <si>
    <t>411100002221</t>
  </si>
  <si>
    <t>2883/7</t>
  </si>
  <si>
    <t>Выпрямитель сварочный</t>
  </si>
  <si>
    <t>411100002222</t>
  </si>
  <si>
    <t>2888/7</t>
  </si>
  <si>
    <t>Пила механическая</t>
  </si>
  <si>
    <t>411100002223</t>
  </si>
  <si>
    <t>2892/7</t>
  </si>
  <si>
    <t>411100002224</t>
  </si>
  <si>
    <t>2895/7</t>
  </si>
  <si>
    <t>Молот МА-4129</t>
  </si>
  <si>
    <t>411100002225</t>
  </si>
  <si>
    <t>2903/7</t>
  </si>
  <si>
    <t>Автоматическое устройство АУОП</t>
  </si>
  <si>
    <t>411100002226</t>
  </si>
  <si>
    <t>2906/7</t>
  </si>
  <si>
    <t>Подогреватель 14-273</t>
  </si>
  <si>
    <t>411100002227</t>
  </si>
  <si>
    <t>2907/7</t>
  </si>
  <si>
    <t>Кондиционер PX 400 SH</t>
  </si>
  <si>
    <t>411100002228</t>
  </si>
  <si>
    <t>2908/7</t>
  </si>
  <si>
    <t>Мотортестер МТ-5</t>
  </si>
  <si>
    <t>411100002229</t>
  </si>
  <si>
    <t>2909/7</t>
  </si>
  <si>
    <t>Кондиционер Gree</t>
  </si>
  <si>
    <t>411100002230</t>
  </si>
  <si>
    <t>2913/7</t>
  </si>
  <si>
    <t>Душевая кабина</t>
  </si>
  <si>
    <t>411100002231</t>
  </si>
  <si>
    <t>2920/7</t>
  </si>
  <si>
    <t>Пресс Р-342</t>
  </si>
  <si>
    <t>411100002232</t>
  </si>
  <si>
    <t>2921/7</t>
  </si>
  <si>
    <t>Воздухосборник В-5</t>
  </si>
  <si>
    <t>411100002233</t>
  </si>
  <si>
    <t>2922/7</t>
  </si>
  <si>
    <t>Счетчик банкнот Scan Coin-1500</t>
  </si>
  <si>
    <t>411100002234</t>
  </si>
  <si>
    <t>2925/7</t>
  </si>
  <si>
    <t>Акустика FR1501</t>
  </si>
  <si>
    <t>411100002235</t>
  </si>
  <si>
    <t>2931/7</t>
  </si>
  <si>
    <t>411100002236</t>
  </si>
  <si>
    <t>2932/7</t>
  </si>
  <si>
    <t>Установка для нагнетания густой смазки</t>
  </si>
  <si>
    <t>411100002237</t>
  </si>
  <si>
    <t>2933/7</t>
  </si>
  <si>
    <t>Рельсовый подъемник Slift</t>
  </si>
  <si>
    <t>411100002238</t>
  </si>
  <si>
    <t>2934/7</t>
  </si>
  <si>
    <t>411100002239</t>
  </si>
  <si>
    <t>2935/7</t>
  </si>
  <si>
    <t>Шасси к рельсовому подъемнику H10/750</t>
  </si>
  <si>
    <t>411100002240</t>
  </si>
  <si>
    <t>2936/7</t>
  </si>
  <si>
    <t>411100002241</t>
  </si>
  <si>
    <t>2937/7</t>
  </si>
  <si>
    <t>Траверза для Н10/750</t>
  </si>
  <si>
    <t>411100002242</t>
  </si>
  <si>
    <t>2938/7</t>
  </si>
  <si>
    <t>411100002243</t>
  </si>
  <si>
    <t>2939/7</t>
  </si>
  <si>
    <t>Мотопомпа пожарная MP-800</t>
  </si>
  <si>
    <t>411100002244</t>
  </si>
  <si>
    <t>2940/7</t>
  </si>
  <si>
    <t>Центрифуга</t>
  </si>
  <si>
    <t>411100002245</t>
  </si>
  <si>
    <t>2942/7</t>
  </si>
  <si>
    <t>Подъемник колеса</t>
  </si>
  <si>
    <t>411100002246</t>
  </si>
  <si>
    <t>2969/7</t>
  </si>
  <si>
    <t>Фильтр</t>
  </si>
  <si>
    <t>411100002247</t>
  </si>
  <si>
    <t>2970/7</t>
  </si>
  <si>
    <t>411100002248</t>
  </si>
  <si>
    <t>2971/7</t>
  </si>
  <si>
    <t>411100002249</t>
  </si>
  <si>
    <t>2972/7</t>
  </si>
  <si>
    <t>Тепловая пушка САФ-20</t>
  </si>
  <si>
    <t>411100002250</t>
  </si>
  <si>
    <t>2973/7</t>
  </si>
  <si>
    <t>Поверочный аппарат</t>
  </si>
  <si>
    <t>411100002251</t>
  </si>
  <si>
    <t>2975/7</t>
  </si>
  <si>
    <t>Станок комбинированный</t>
  </si>
  <si>
    <t>411100002252</t>
  </si>
  <si>
    <t>2980/7</t>
  </si>
  <si>
    <t>Система термостатирования</t>
  </si>
  <si>
    <t>411100002254</t>
  </si>
  <si>
    <t>2986/7</t>
  </si>
  <si>
    <t>Устройство контроля напряжения</t>
  </si>
  <si>
    <t>411100002255</t>
  </si>
  <si>
    <t>2987/7</t>
  </si>
  <si>
    <t>Устройство измерения усилия на педаль</t>
  </si>
  <si>
    <t>411100002256</t>
  </si>
  <si>
    <t>2988/7</t>
  </si>
  <si>
    <t>Адаптер связи</t>
  </si>
  <si>
    <t>411100002257</t>
  </si>
  <si>
    <t>2989/7</t>
  </si>
  <si>
    <t>Набор инструмента для регулировки топлив</t>
  </si>
  <si>
    <t>411100002258</t>
  </si>
  <si>
    <t>2991/7</t>
  </si>
  <si>
    <t>Набор инструментов</t>
  </si>
  <si>
    <t>411100002259</t>
  </si>
  <si>
    <t>2992/7</t>
  </si>
  <si>
    <t>Рельсовый подъемник Slift H10/750</t>
  </si>
  <si>
    <t>411100002260</t>
  </si>
  <si>
    <t>2993/7</t>
  </si>
  <si>
    <t>411100002261</t>
  </si>
  <si>
    <t>2994/7</t>
  </si>
  <si>
    <t>411100002262</t>
  </si>
  <si>
    <t>2995/7</t>
  </si>
  <si>
    <t>411100002263</t>
  </si>
  <si>
    <t>2996/7</t>
  </si>
  <si>
    <t>411100002264</t>
  </si>
  <si>
    <t>2997/7</t>
  </si>
  <si>
    <t>411100002265</t>
  </si>
  <si>
    <t>2998/7</t>
  </si>
  <si>
    <t>Траверза для Н10.750</t>
  </si>
  <si>
    <t>411100002266</t>
  </si>
  <si>
    <t>2999/7</t>
  </si>
  <si>
    <t>411100002267</t>
  </si>
  <si>
    <t>3000/7</t>
  </si>
  <si>
    <t>411100002268</t>
  </si>
  <si>
    <t>3001/7</t>
  </si>
  <si>
    <t>Клещи ручные для сварки</t>
  </si>
  <si>
    <t>411100002269</t>
  </si>
  <si>
    <t>3002/7</t>
  </si>
  <si>
    <t>Кран гидравлический 2Т10</t>
  </si>
  <si>
    <t>411100002271</t>
  </si>
  <si>
    <t>3011/7</t>
  </si>
  <si>
    <t>Нагнетатель смазки С-104</t>
  </si>
  <si>
    <t>411100002272</t>
  </si>
  <si>
    <t>3015/7</t>
  </si>
  <si>
    <t>прибор ютс-40/4д2</t>
  </si>
  <si>
    <t>411100002273</t>
  </si>
  <si>
    <t>3609/7</t>
  </si>
  <si>
    <t>Креденция</t>
  </si>
  <si>
    <t>411100002274</t>
  </si>
  <si>
    <t>3611/7</t>
  </si>
  <si>
    <t>411100002275</t>
  </si>
  <si>
    <t>3741/7</t>
  </si>
  <si>
    <t>411100002280</t>
  </si>
  <si>
    <t>3834/7</t>
  </si>
  <si>
    <t>Прибор "ПРАФ-8Д"</t>
  </si>
  <si>
    <t>411100002281</t>
  </si>
  <si>
    <t>3843/7</t>
  </si>
  <si>
    <t>Вентилятор ВКР-4</t>
  </si>
  <si>
    <t>411100002282</t>
  </si>
  <si>
    <t>3844/7</t>
  </si>
  <si>
    <t>Осветительное устройство</t>
  </si>
  <si>
    <t>411100002283</t>
  </si>
  <si>
    <t>3846/7</t>
  </si>
  <si>
    <t>Мармит</t>
  </si>
  <si>
    <t>411100002284</t>
  </si>
  <si>
    <t>3847/7</t>
  </si>
  <si>
    <t>Холодильный элемент</t>
  </si>
  <si>
    <t>411100002285</t>
  </si>
  <si>
    <t>3858/7</t>
  </si>
  <si>
    <t>Осветительное  устройство</t>
  </si>
  <si>
    <t>411100002286</t>
  </si>
  <si>
    <t>3866/7</t>
  </si>
  <si>
    <t>411100002287</t>
  </si>
  <si>
    <t>3867/7</t>
  </si>
  <si>
    <t>Насос для опреснения с электродвигателем</t>
  </si>
  <si>
    <t>411100002289</t>
  </si>
  <si>
    <t>3882/7</t>
  </si>
  <si>
    <t>Устройство пуска двигателя УЗД-2</t>
  </si>
  <si>
    <t>411100002290</t>
  </si>
  <si>
    <t>3883/7</t>
  </si>
  <si>
    <t>411100002291</t>
  </si>
  <si>
    <t>3884/7</t>
  </si>
  <si>
    <t>411100002292</t>
  </si>
  <si>
    <t>3887/7</t>
  </si>
  <si>
    <t>Гизматик набор 30х45</t>
  </si>
  <si>
    <t>411100002293</t>
  </si>
  <si>
    <t>3888/7</t>
  </si>
  <si>
    <t>Наждак напольный мод. ТШ-2</t>
  </si>
  <si>
    <t>411100002295</t>
  </si>
  <si>
    <t>3895/7</t>
  </si>
  <si>
    <t>411100002296</t>
  </si>
  <si>
    <t>3896/7</t>
  </si>
  <si>
    <t>Подъемник канавный П-263.8т</t>
  </si>
  <si>
    <t>411100002297</t>
  </si>
  <si>
    <t>3897/7</t>
  </si>
  <si>
    <t>Гайковерт гаек колес электрический И-330</t>
  </si>
  <si>
    <t>411100002298</t>
  </si>
  <si>
    <t>3898/7</t>
  </si>
  <si>
    <t>Пресс гаражный 40 т</t>
  </si>
  <si>
    <t>411100002299</t>
  </si>
  <si>
    <t>3901/7</t>
  </si>
  <si>
    <t>Подъемник канавный П-263 8т</t>
  </si>
  <si>
    <t>411100002300</t>
  </si>
  <si>
    <t>3910/7</t>
  </si>
  <si>
    <t>Домкрат</t>
  </si>
  <si>
    <t>411100002304</t>
  </si>
  <si>
    <t>3931/7</t>
  </si>
  <si>
    <t>Устройство для проверки инжекторов</t>
  </si>
  <si>
    <t>411100002305</t>
  </si>
  <si>
    <t>3933/7</t>
  </si>
  <si>
    <t>Установка для откачки масла</t>
  </si>
  <si>
    <t>411100002306</t>
  </si>
  <si>
    <t>3934/7</t>
  </si>
  <si>
    <t>Наждак напольный</t>
  </si>
  <si>
    <t>411100002307</t>
  </si>
  <si>
    <t>3937/7</t>
  </si>
  <si>
    <t>Кондиционер МР30 ЕХ</t>
  </si>
  <si>
    <t>411100002308</t>
  </si>
  <si>
    <t>3938/7</t>
  </si>
  <si>
    <t>Электроталь ТЭ 100</t>
  </si>
  <si>
    <t>411100002309</t>
  </si>
  <si>
    <t>3941/7</t>
  </si>
  <si>
    <t>Адаптер 29.2500.30</t>
  </si>
  <si>
    <t>411100002312</t>
  </si>
  <si>
    <t>3945/7</t>
  </si>
  <si>
    <t>Установка точечная сварочная</t>
  </si>
  <si>
    <t>411100002313</t>
  </si>
  <si>
    <t>3947/7</t>
  </si>
  <si>
    <t>Набор для ремонта кузовов</t>
  </si>
  <si>
    <t>411100002314</t>
  </si>
  <si>
    <t>3948/7</t>
  </si>
  <si>
    <t>Адаптер (с набором кабелей)</t>
  </si>
  <si>
    <t>411100002315</t>
  </si>
  <si>
    <t>3949/7</t>
  </si>
  <si>
    <t>Клапан регулировочный</t>
  </si>
  <si>
    <t>411100002316</t>
  </si>
  <si>
    <t>3970/7</t>
  </si>
  <si>
    <t>Клапан ручной регулировочный</t>
  </si>
  <si>
    <t>411100002317</t>
  </si>
  <si>
    <t>3971/7</t>
  </si>
  <si>
    <t>Клапан регулировочный 2-х</t>
  </si>
  <si>
    <t>411100002318</t>
  </si>
  <si>
    <t>3972/7</t>
  </si>
  <si>
    <t>411100002319</t>
  </si>
  <si>
    <t>3973/7</t>
  </si>
  <si>
    <t>Клапан обратный DN 150фл.</t>
  </si>
  <si>
    <t>411100002320</t>
  </si>
  <si>
    <t>3974/7</t>
  </si>
  <si>
    <t>Клапан обратный DN 150фл</t>
  </si>
  <si>
    <t>411100002321</t>
  </si>
  <si>
    <t>3975/7</t>
  </si>
  <si>
    <t>411100002322</t>
  </si>
  <si>
    <t>3976/7</t>
  </si>
  <si>
    <t>Клапан ручной регулировочный Д80</t>
  </si>
  <si>
    <t>411100002323</t>
  </si>
  <si>
    <t>3977/7</t>
  </si>
  <si>
    <t>411100002324</t>
  </si>
  <si>
    <t>3978/7</t>
  </si>
  <si>
    <t>Клапан обратный</t>
  </si>
  <si>
    <t>411100002325</t>
  </si>
  <si>
    <t>3979/7</t>
  </si>
  <si>
    <t>Клапан предохранительный Ду200</t>
  </si>
  <si>
    <t>411100002326</t>
  </si>
  <si>
    <t>3980/7</t>
  </si>
  <si>
    <t>Электропривод AMY550</t>
  </si>
  <si>
    <t>411100002327</t>
  </si>
  <si>
    <t>3981/7</t>
  </si>
  <si>
    <t>Электропривод AMY30</t>
  </si>
  <si>
    <t>411100002328</t>
  </si>
  <si>
    <t>3982/7</t>
  </si>
  <si>
    <t>Электропривод AMY423</t>
  </si>
  <si>
    <t>411100002329</t>
  </si>
  <si>
    <t>3983/7</t>
  </si>
  <si>
    <t>Электропривод AMY 423</t>
  </si>
  <si>
    <t>411100002330</t>
  </si>
  <si>
    <t>3984/7</t>
  </si>
  <si>
    <t>Насос Д40</t>
  </si>
  <si>
    <t>411100002334</t>
  </si>
  <si>
    <t>4005/7</t>
  </si>
  <si>
    <t>411100002335</t>
  </si>
  <si>
    <t>4006/7</t>
  </si>
  <si>
    <t>Фильтр сетчатый РН150</t>
  </si>
  <si>
    <t>411100002336</t>
  </si>
  <si>
    <t>4007/7</t>
  </si>
  <si>
    <t>Фильтр сетчатый Д200</t>
  </si>
  <si>
    <t>411100002337</t>
  </si>
  <si>
    <t>4008/7</t>
  </si>
  <si>
    <t>411100002338</t>
  </si>
  <si>
    <t>4009/7</t>
  </si>
  <si>
    <t>411100002339</t>
  </si>
  <si>
    <t>4010/7</t>
  </si>
  <si>
    <t>411100002340</t>
  </si>
  <si>
    <t>4011/7</t>
  </si>
  <si>
    <t>Кран стальной шаровой DN150</t>
  </si>
  <si>
    <t>411100002341</t>
  </si>
  <si>
    <t>4012/7</t>
  </si>
  <si>
    <t>411100002342</t>
  </si>
  <si>
    <t>4013/7</t>
  </si>
  <si>
    <t>411100002343</t>
  </si>
  <si>
    <t>4014/7</t>
  </si>
  <si>
    <t>411100002344</t>
  </si>
  <si>
    <t>4015/7</t>
  </si>
  <si>
    <t>411100002345</t>
  </si>
  <si>
    <t>4016/7</t>
  </si>
  <si>
    <t>411100002346</t>
  </si>
  <si>
    <t>4017/7</t>
  </si>
  <si>
    <t>411100002347</t>
  </si>
  <si>
    <t>4018/7</t>
  </si>
  <si>
    <t>411100002348</t>
  </si>
  <si>
    <t>4019/7</t>
  </si>
  <si>
    <t>Кран стальной шаровый DN200</t>
  </si>
  <si>
    <t>411100002349</t>
  </si>
  <si>
    <t>4020/7</t>
  </si>
  <si>
    <t>411100002350</t>
  </si>
  <si>
    <t>4021/7</t>
  </si>
  <si>
    <t>411100002351</t>
  </si>
  <si>
    <t>4022/7</t>
  </si>
  <si>
    <t>411100002352</t>
  </si>
  <si>
    <t>4023/7</t>
  </si>
  <si>
    <t>411100002353</t>
  </si>
  <si>
    <t>4024/7</t>
  </si>
  <si>
    <t>Кран шаровый R250</t>
  </si>
  <si>
    <t>411100002354</t>
  </si>
  <si>
    <t>4025/7</t>
  </si>
  <si>
    <t>411100002355</t>
  </si>
  <si>
    <t>4026/7</t>
  </si>
  <si>
    <t>411100002356</t>
  </si>
  <si>
    <t>4027/7</t>
  </si>
  <si>
    <t>411100002357</t>
  </si>
  <si>
    <t>4028/7</t>
  </si>
  <si>
    <t>411100002358</t>
  </si>
  <si>
    <t>4029/7</t>
  </si>
  <si>
    <t>411100002359</t>
  </si>
  <si>
    <t>4030/7</t>
  </si>
  <si>
    <t>411100002360</t>
  </si>
  <si>
    <t>4031/7</t>
  </si>
  <si>
    <t>411100002361</t>
  </si>
  <si>
    <t>4032/7</t>
  </si>
  <si>
    <t>411100002362</t>
  </si>
  <si>
    <t>4033/7</t>
  </si>
  <si>
    <t>411100002363</t>
  </si>
  <si>
    <t>4034/7</t>
  </si>
  <si>
    <t>Пылесос промышленный</t>
  </si>
  <si>
    <t>411100002364</t>
  </si>
  <si>
    <t>4035/7</t>
  </si>
  <si>
    <t>Станок настольный сверлильный</t>
  </si>
  <si>
    <t>411100002365</t>
  </si>
  <si>
    <t>4037/7</t>
  </si>
  <si>
    <t>Караоке</t>
  </si>
  <si>
    <t>411100002367</t>
  </si>
  <si>
    <t>4040/7</t>
  </si>
  <si>
    <t>Микшерный пульт Allen Heath</t>
  </si>
  <si>
    <t>411100002368</t>
  </si>
  <si>
    <t>4041/7</t>
  </si>
  <si>
    <t>Мультикор Proel</t>
  </si>
  <si>
    <t>411100002369</t>
  </si>
  <si>
    <t>4042/7</t>
  </si>
  <si>
    <t>Прожектор следящего света</t>
  </si>
  <si>
    <t>411100002370</t>
  </si>
  <si>
    <t>4043/7</t>
  </si>
  <si>
    <t>Экран Torga(3:4)</t>
  </si>
  <si>
    <t>411100002371</t>
  </si>
  <si>
    <t>4044/7</t>
  </si>
  <si>
    <t>Подъемно-поворотное вытяжное устройство</t>
  </si>
  <si>
    <t>411100002373</t>
  </si>
  <si>
    <t>4046/7</t>
  </si>
  <si>
    <t>411100002376</t>
  </si>
  <si>
    <t>4052/7</t>
  </si>
  <si>
    <t>411100002377</t>
  </si>
  <si>
    <t>4053/7</t>
  </si>
  <si>
    <t>Пылеулавливающий агрегат</t>
  </si>
  <si>
    <t>411100002379</t>
  </si>
  <si>
    <t>4055/7</t>
  </si>
  <si>
    <t>Пылеулавливающее устройство</t>
  </si>
  <si>
    <t>411100002380</t>
  </si>
  <si>
    <t>4056/7</t>
  </si>
  <si>
    <t>411100002381</t>
  </si>
  <si>
    <t>4057/7</t>
  </si>
  <si>
    <t>Усилитель мощности 660Wx4ohms</t>
  </si>
  <si>
    <t>411100002382</t>
  </si>
  <si>
    <t>4059/7</t>
  </si>
  <si>
    <t>Эквалайзер 8-ми канальный цифровой</t>
  </si>
  <si>
    <t>411100002383</t>
  </si>
  <si>
    <t>4060/7</t>
  </si>
  <si>
    <t>Ресивер звуковой</t>
  </si>
  <si>
    <t>411100002384</t>
  </si>
  <si>
    <t>4061/7</t>
  </si>
  <si>
    <t>Турникет трипод эл.мех.,пульт,исп."Люкс"</t>
  </si>
  <si>
    <t>411100002385</t>
  </si>
  <si>
    <t>4062/7</t>
  </si>
  <si>
    <t>Педалемер</t>
  </si>
  <si>
    <t>411100002386</t>
  </si>
  <si>
    <t>4063/7</t>
  </si>
  <si>
    <t>Бензогенератор Endress ESE 20 BS</t>
  </si>
  <si>
    <t>411100002388</t>
  </si>
  <si>
    <t>4078/7</t>
  </si>
  <si>
    <t>Домкрат подкатной 15 т. "OMCN"</t>
  </si>
  <si>
    <t>411100002391</t>
  </si>
  <si>
    <t>4081/7</t>
  </si>
  <si>
    <t>Водонагреватель "Термекс", 300 л</t>
  </si>
  <si>
    <t>411100002398</t>
  </si>
  <si>
    <t>4092/7</t>
  </si>
  <si>
    <t>411100002399</t>
  </si>
  <si>
    <t>4093/7</t>
  </si>
  <si>
    <t>Турникет "Люкс"  в комплекте</t>
  </si>
  <si>
    <t>411100002401</t>
  </si>
  <si>
    <t>4095/7</t>
  </si>
  <si>
    <t>Комплект бортового автономного накопителя</t>
  </si>
  <si>
    <t>411100002402</t>
  </si>
  <si>
    <t>4096/7</t>
  </si>
  <si>
    <t>компрессор  С 412</t>
  </si>
  <si>
    <t>411100002403</t>
  </si>
  <si>
    <t>4098/7</t>
  </si>
  <si>
    <t>Усилитель POP-120</t>
  </si>
  <si>
    <t>411100002404</t>
  </si>
  <si>
    <t>4100/7</t>
  </si>
  <si>
    <t>Автоматическая пожарная сигнализация</t>
  </si>
  <si>
    <t>411100002405</t>
  </si>
  <si>
    <t>4106/7</t>
  </si>
  <si>
    <t>Нагрузочный тестер</t>
  </si>
  <si>
    <t>411100002413</t>
  </si>
  <si>
    <t>4134/7</t>
  </si>
  <si>
    <t>Цифровой мультиметр</t>
  </si>
  <si>
    <t>411100002414</t>
  </si>
  <si>
    <t>4138/7</t>
  </si>
  <si>
    <t>Осциллограф</t>
  </si>
  <si>
    <t>411100002415</t>
  </si>
  <si>
    <t>4139/7</t>
  </si>
  <si>
    <t>Пресс настольный гидравлический KSC 10A</t>
  </si>
  <si>
    <t>411100002420</t>
  </si>
  <si>
    <t>4157/7</t>
  </si>
  <si>
    <t>Клещи сварочные ручные DIGITAL MODYLAR 4</t>
  </si>
  <si>
    <t>411100002421</t>
  </si>
  <si>
    <t>4158/7</t>
  </si>
  <si>
    <t>Счетчик монет Т SC-102</t>
  </si>
  <si>
    <t>411100002422</t>
  </si>
  <si>
    <t>4159/7</t>
  </si>
  <si>
    <t>Счетчик банкнот SC-1500 STD</t>
  </si>
  <si>
    <t>411100002423</t>
  </si>
  <si>
    <t>4160/7</t>
  </si>
  <si>
    <t>Станок ГС 2112</t>
  </si>
  <si>
    <t>411100002429</t>
  </si>
  <si>
    <t>4168/7</t>
  </si>
  <si>
    <t>411100002430</t>
  </si>
  <si>
    <t>4172/7</t>
  </si>
  <si>
    <t>Сервер xeon 2400</t>
  </si>
  <si>
    <t>411100002433</t>
  </si>
  <si>
    <t>4180/7</t>
  </si>
  <si>
    <t>Установка диагностическая УДГ D2/D3-2</t>
  </si>
  <si>
    <t>411100002434</t>
  </si>
  <si>
    <t>4181/7</t>
  </si>
  <si>
    <t>Кондиционер LG M14L2M Multi</t>
  </si>
  <si>
    <t>411100002437</t>
  </si>
  <si>
    <t>4184/7</t>
  </si>
  <si>
    <t>Котел  отопительный с насосом</t>
  </si>
  <si>
    <t>411100002448</t>
  </si>
  <si>
    <t>4195/7</t>
  </si>
  <si>
    <t>Нарезатель протектора,250Вт</t>
  </si>
  <si>
    <t>411100002449</t>
  </si>
  <si>
    <t>4196/7</t>
  </si>
  <si>
    <t>Щит управления</t>
  </si>
  <si>
    <t>411100002450</t>
  </si>
  <si>
    <t>4198/7</t>
  </si>
  <si>
    <t>Шкаф управления компрессорами</t>
  </si>
  <si>
    <t>411100002451</t>
  </si>
  <si>
    <t>4199/7</t>
  </si>
  <si>
    <t>Кондиционер Sharp AV-M 09 AE</t>
  </si>
  <si>
    <t>411100002452</t>
  </si>
  <si>
    <t>4209/7</t>
  </si>
  <si>
    <t>Оборудование для диспетчерского поста</t>
  </si>
  <si>
    <t>411100002453</t>
  </si>
  <si>
    <t>4210/7</t>
  </si>
  <si>
    <t>Счетчик банкнот LD -60А</t>
  </si>
  <si>
    <t>411100002454</t>
  </si>
  <si>
    <t>4211/7</t>
  </si>
  <si>
    <t>Комплект дополнительного сенсора ( АСМ-ПП )</t>
  </si>
  <si>
    <t>411100002457</t>
  </si>
  <si>
    <t>4214/7</t>
  </si>
  <si>
    <t>Кожух для балансировочного станка С 211</t>
  </si>
  <si>
    <t>411100002458</t>
  </si>
  <si>
    <t>4215/7</t>
  </si>
  <si>
    <t>411100002464</t>
  </si>
  <si>
    <t>4225/7</t>
  </si>
  <si>
    <t>Автономная механическая вытяжная катушка</t>
  </si>
  <si>
    <t>411100002465</t>
  </si>
  <si>
    <t>4226/7</t>
  </si>
  <si>
    <t>411100002466</t>
  </si>
  <si>
    <t>4227/7</t>
  </si>
  <si>
    <t>411100002467</t>
  </si>
  <si>
    <t>4228/7</t>
  </si>
  <si>
    <t>411100002468</t>
  </si>
  <si>
    <t>4229/7</t>
  </si>
  <si>
    <t>411100002469</t>
  </si>
  <si>
    <t>4230/7</t>
  </si>
  <si>
    <t>Прибор для проверки фар С-110</t>
  </si>
  <si>
    <t>411100002498</t>
  </si>
  <si>
    <t>4268/7</t>
  </si>
  <si>
    <t>Кондиционер AX*12 E W 5C</t>
  </si>
  <si>
    <t>411100002514</t>
  </si>
  <si>
    <t>4272/7</t>
  </si>
  <si>
    <t>411100002515</t>
  </si>
  <si>
    <t>4271/7</t>
  </si>
  <si>
    <t>Бензокоса</t>
  </si>
  <si>
    <t>411100002516</t>
  </si>
  <si>
    <t>4290/7</t>
  </si>
  <si>
    <t>411100002517</t>
  </si>
  <si>
    <t>4291/7</t>
  </si>
  <si>
    <t>Преобразователь расходов</t>
  </si>
  <si>
    <t>411100002518</t>
  </si>
  <si>
    <t>4292/7</t>
  </si>
  <si>
    <t>411100002519</t>
  </si>
  <si>
    <t>4293/7</t>
  </si>
  <si>
    <t>411100002520</t>
  </si>
  <si>
    <t>4298/7</t>
  </si>
  <si>
    <t>Мобильный телефон Motorola</t>
  </si>
  <si>
    <t>411100002524</t>
  </si>
  <si>
    <t>4297/7</t>
  </si>
  <si>
    <t>борторасширитель</t>
  </si>
  <si>
    <t>411100002525</t>
  </si>
  <si>
    <t>4301/7</t>
  </si>
  <si>
    <t>Нагнетатель смазки С104М</t>
  </si>
  <si>
    <t>411100002526</t>
  </si>
  <si>
    <t>4304/7</t>
  </si>
  <si>
    <t>Калорифер КСк 3-11</t>
  </si>
  <si>
    <t>411100002527</t>
  </si>
  <si>
    <t>4306/7</t>
  </si>
  <si>
    <t>411100002528</t>
  </si>
  <si>
    <t>4307/7</t>
  </si>
  <si>
    <t>Автомойка "Каrcher" НD-7/18 с фильтром</t>
  </si>
  <si>
    <t>411100002529</t>
  </si>
  <si>
    <t>4317/7</t>
  </si>
  <si>
    <t>Кассовый аппарат ЭЛВЕС-МИКРО-К</t>
  </si>
  <si>
    <t>411100002530</t>
  </si>
  <si>
    <t>4319/7</t>
  </si>
  <si>
    <t>Мойка без подогрева воды НD 9/20-4М</t>
  </si>
  <si>
    <t>411100002532</t>
  </si>
  <si>
    <t>4320/7</t>
  </si>
  <si>
    <t>Насос К 90/20(П)</t>
  </si>
  <si>
    <t>411100002534</t>
  </si>
  <si>
    <t>4322/7</t>
  </si>
  <si>
    <t>Комплект автоматич. привода для распашных ворот</t>
  </si>
  <si>
    <t>411100002535</t>
  </si>
  <si>
    <t>4324/7</t>
  </si>
  <si>
    <t>411100002536</t>
  </si>
  <si>
    <t>4323/7</t>
  </si>
  <si>
    <t>Электрогайковерт И-330</t>
  </si>
  <si>
    <t>411100002537</t>
  </si>
  <si>
    <t>4325/7</t>
  </si>
  <si>
    <t>Аквадистиллятор</t>
  </si>
  <si>
    <t>411100002538</t>
  </si>
  <si>
    <t>4326/7</t>
  </si>
  <si>
    <t>Насос МХV 50-1610</t>
  </si>
  <si>
    <t>411100002541</t>
  </si>
  <si>
    <t>4335/7</t>
  </si>
  <si>
    <t>Трансформатор ТДМ-303 380</t>
  </si>
  <si>
    <t>411100002543</t>
  </si>
  <si>
    <t>4333/7</t>
  </si>
  <si>
    <t>Измеритель мощности дозы  ИМД-2Н</t>
  </si>
  <si>
    <t>411100002545</t>
  </si>
  <si>
    <t>4308/7</t>
  </si>
  <si>
    <t>411100002546</t>
  </si>
  <si>
    <t>4309/7</t>
  </si>
  <si>
    <t>411100002547</t>
  </si>
  <si>
    <t>4310/7</t>
  </si>
  <si>
    <t>Окрасочный агрегат</t>
  </si>
  <si>
    <t>411100002551</t>
  </si>
  <si>
    <t>4330/7</t>
  </si>
  <si>
    <t>Кондиционер GC-S 07 HR</t>
  </si>
  <si>
    <t>411100002552</t>
  </si>
  <si>
    <t>4349/7</t>
  </si>
  <si>
    <t>411100002553</t>
  </si>
  <si>
    <t>4350/7</t>
  </si>
  <si>
    <t>411100002554</t>
  </si>
  <si>
    <t>4351/7</t>
  </si>
  <si>
    <t>411100002555</t>
  </si>
  <si>
    <t>4352/7</t>
  </si>
  <si>
    <t>411100002556</t>
  </si>
  <si>
    <t>4353/7</t>
  </si>
  <si>
    <t>411100002557</t>
  </si>
  <si>
    <t>4354/7</t>
  </si>
  <si>
    <t>411100002558</t>
  </si>
  <si>
    <t>4355/7</t>
  </si>
  <si>
    <t>Кондиционер GC-S 09 HR</t>
  </si>
  <si>
    <t>411100002559</t>
  </si>
  <si>
    <t>4356/7</t>
  </si>
  <si>
    <t>411100002560</t>
  </si>
  <si>
    <t>4357/7</t>
  </si>
  <si>
    <t>411100002561</t>
  </si>
  <si>
    <t>4358/7</t>
  </si>
  <si>
    <t>411100002562</t>
  </si>
  <si>
    <t>4359/7</t>
  </si>
  <si>
    <t>Кондиционер GC-S 12 HR</t>
  </si>
  <si>
    <t>411100002563</t>
  </si>
  <si>
    <t>4360/7</t>
  </si>
  <si>
    <t>411100002564</t>
  </si>
  <si>
    <t>4361/7</t>
  </si>
  <si>
    <t>411100002565</t>
  </si>
  <si>
    <t>4362/7</t>
  </si>
  <si>
    <t>411100002566</t>
  </si>
  <si>
    <t>4363/7</t>
  </si>
  <si>
    <t>411100002567</t>
  </si>
  <si>
    <t>4364/7</t>
  </si>
  <si>
    <t>411100002568</t>
  </si>
  <si>
    <t>4365/7</t>
  </si>
  <si>
    <t>411100002569</t>
  </si>
  <si>
    <t>4366/7</t>
  </si>
  <si>
    <t>Кондиционер GC-S 18 HR</t>
  </si>
  <si>
    <t>411100002570</t>
  </si>
  <si>
    <t>4367/7</t>
  </si>
  <si>
    <t>411100002571</t>
  </si>
  <si>
    <t>4368/7</t>
  </si>
  <si>
    <t>Гайковерт АIW 253190-LK</t>
  </si>
  <si>
    <t>411100002575</t>
  </si>
  <si>
    <t>4369/7</t>
  </si>
  <si>
    <t>411100002576</t>
  </si>
  <si>
    <t>4370/7</t>
  </si>
  <si>
    <t>Насос НМШ2-25Ю</t>
  </si>
  <si>
    <t>411100002577</t>
  </si>
  <si>
    <t>4371/7</t>
  </si>
  <si>
    <t>Пожарная сигнализация строения 3</t>
  </si>
  <si>
    <t>411100002578</t>
  </si>
  <si>
    <t>4373/7</t>
  </si>
  <si>
    <t>Принтер НР LaserJet</t>
  </si>
  <si>
    <t>411100002581</t>
  </si>
  <si>
    <t>4340/7</t>
  </si>
  <si>
    <t>411100002582</t>
  </si>
  <si>
    <t>4341/7</t>
  </si>
  <si>
    <t>Профи мойка HD 10/25 S</t>
  </si>
  <si>
    <t>411100002591</t>
  </si>
  <si>
    <t>4392/7</t>
  </si>
  <si>
    <t>Навесной электрический котел ELEKTRA 24</t>
  </si>
  <si>
    <t>411100002592</t>
  </si>
  <si>
    <t>4394/7</t>
  </si>
  <si>
    <t>Пуско охранная и тревожная сигнализация</t>
  </si>
  <si>
    <t>411100002593</t>
  </si>
  <si>
    <t>4393/7</t>
  </si>
  <si>
    <t>Прибор для обнаруж.алкоголя в крови (алкотестер)</t>
  </si>
  <si>
    <t>411100002595</t>
  </si>
  <si>
    <t>4398/7</t>
  </si>
  <si>
    <t>Компьютер  в сборе Intei Core 2 Duo</t>
  </si>
  <si>
    <t>411100002597</t>
  </si>
  <si>
    <t>4406/7</t>
  </si>
  <si>
    <t>Телевизор с кронштейном Samsund LE-40B553M3W</t>
  </si>
  <si>
    <t>411100002598</t>
  </si>
  <si>
    <t>4407/7</t>
  </si>
  <si>
    <t>Компьютер в сборе с принтером  НР LJ PI505</t>
  </si>
  <si>
    <t>411100002606</t>
  </si>
  <si>
    <t>4421/7</t>
  </si>
  <si>
    <t>Снегоуборщик Craftsman 88791</t>
  </si>
  <si>
    <t>411100002610</t>
  </si>
  <si>
    <t>4425/7</t>
  </si>
  <si>
    <t>Дымомер  Инфракар Д1-3,02</t>
  </si>
  <si>
    <t>411100002611</t>
  </si>
  <si>
    <t>4438/7</t>
  </si>
  <si>
    <t>Насос VILO  IL 80/200-18.5/2</t>
  </si>
  <si>
    <t>411100002612</t>
  </si>
  <si>
    <t>4439/7</t>
  </si>
  <si>
    <t>411100002613</t>
  </si>
  <si>
    <t>4440/7</t>
  </si>
  <si>
    <t>Машина поломоечная BR 40/10 C Adc</t>
  </si>
  <si>
    <t>411100002615</t>
  </si>
  <si>
    <t>4442/7</t>
  </si>
  <si>
    <t>Компьютер персональный Pentium E6500</t>
  </si>
  <si>
    <t>411100002616</t>
  </si>
  <si>
    <t>4445/7</t>
  </si>
  <si>
    <t>411100002617</t>
  </si>
  <si>
    <t>4446/7</t>
  </si>
  <si>
    <t>411100002618</t>
  </si>
  <si>
    <t>4444/7</t>
  </si>
  <si>
    <t>Прибор для обнаруж. алк. в кров. по выдых. возд.</t>
  </si>
  <si>
    <t>411100002621</t>
  </si>
  <si>
    <t>4450/7</t>
  </si>
  <si>
    <t>Прибор для обнаруж. алк. в крови по выдых. возд.</t>
  </si>
  <si>
    <t>411100002622</t>
  </si>
  <si>
    <t>4451/7</t>
  </si>
  <si>
    <t>411100002623</t>
  </si>
  <si>
    <t>4452/7</t>
  </si>
  <si>
    <t>411100002624</t>
  </si>
  <si>
    <t>4453/7</t>
  </si>
  <si>
    <t>411100002626</t>
  </si>
  <si>
    <t>4456/7</t>
  </si>
  <si>
    <t>Компьютер Intel Core 2DUO E8400 с МФУ HP LJ M1120</t>
  </si>
  <si>
    <t>411100002627</t>
  </si>
  <si>
    <t>4457/7</t>
  </si>
  <si>
    <t>411100002628</t>
  </si>
  <si>
    <t>4458/7</t>
  </si>
  <si>
    <t>Станок балансировочный СВ1950В</t>
  </si>
  <si>
    <t>411100002632</t>
  </si>
  <si>
    <t>4469/7</t>
  </si>
  <si>
    <t>Станок шиномонтажный автоматический 1885IT</t>
  </si>
  <si>
    <t>411100002633</t>
  </si>
  <si>
    <t>4472/7</t>
  </si>
  <si>
    <t>Оборудование вытяжной вентиляции раскроечн. стола</t>
  </si>
  <si>
    <t>411100002635</t>
  </si>
  <si>
    <t>4473/7</t>
  </si>
  <si>
    <t>Аппарат высокого давления АВД U-220/18</t>
  </si>
  <si>
    <t>411100002636</t>
  </si>
  <si>
    <t>4474/7</t>
  </si>
  <si>
    <t>Принтер HP LaserJet 5200</t>
  </si>
  <si>
    <t>411100002637</t>
  </si>
  <si>
    <t>4475/7</t>
  </si>
  <si>
    <t>Электроводонагреватель AUSTRIA EMAIL HT 500FM</t>
  </si>
  <si>
    <t>411100002638</t>
  </si>
  <si>
    <t>4480/7</t>
  </si>
  <si>
    <t>Принтер лазерный HP Color LaserJet  MP5225DN</t>
  </si>
  <si>
    <t>411100002639</t>
  </si>
  <si>
    <t>4482/7</t>
  </si>
  <si>
    <t>Нарезчик швов MFS 14-4 с алмазным диском</t>
  </si>
  <si>
    <t>411100002640</t>
  </si>
  <si>
    <t>4483/7</t>
  </si>
  <si>
    <t>Виброплита MS60-4</t>
  </si>
  <si>
    <t>411100002641</t>
  </si>
  <si>
    <t>4484/7</t>
  </si>
  <si>
    <t>Установка для запуска автомоб. двигателей УЗД-2М</t>
  </si>
  <si>
    <t>411100002642</t>
  </si>
  <si>
    <t>4485/7</t>
  </si>
  <si>
    <t>Установка для запуска автомоб. двигателей УЗД-3-2х</t>
  </si>
  <si>
    <t>411100002643</t>
  </si>
  <si>
    <t>4486/7</t>
  </si>
  <si>
    <t>Копир-принтер Xerox WC 5222</t>
  </si>
  <si>
    <t>411100002644</t>
  </si>
  <si>
    <t>4487/7</t>
  </si>
  <si>
    <t>Видеокамера Sony HDR-CX740E</t>
  </si>
  <si>
    <t>411100002646</t>
  </si>
  <si>
    <t>4625/7</t>
  </si>
  <si>
    <t>Компьютер персональный на базе Intel core i7-2600</t>
  </si>
  <si>
    <t>411100002648</t>
  </si>
  <si>
    <t>4624/7</t>
  </si>
  <si>
    <t>Гайковерт Г-120</t>
  </si>
  <si>
    <t>411100002649</t>
  </si>
  <si>
    <t>4626/7</t>
  </si>
  <si>
    <t>АРМ 1 типа Рабочая станция HP в комплекте</t>
  </si>
  <si>
    <t>411100002771</t>
  </si>
  <si>
    <t>4612/7</t>
  </si>
  <si>
    <t>411100002772</t>
  </si>
  <si>
    <t>4613/7</t>
  </si>
  <si>
    <t>411100002773</t>
  </si>
  <si>
    <t>4614/7</t>
  </si>
  <si>
    <t>АРМ 4 типа Рабочая станция HP в комплекте</t>
  </si>
  <si>
    <t>411100002775</t>
  </si>
  <si>
    <t>4616/7</t>
  </si>
  <si>
    <t>411100002776</t>
  </si>
  <si>
    <t>4617/7</t>
  </si>
  <si>
    <t>IP-телефон Cisco в комплекте</t>
  </si>
  <si>
    <t>411100002777</t>
  </si>
  <si>
    <t>4618/7</t>
  </si>
  <si>
    <t>411100002778</t>
  </si>
  <si>
    <t>4619/7</t>
  </si>
  <si>
    <t>Сетевой принтер HP CP2025dn</t>
  </si>
  <si>
    <t>411100002779</t>
  </si>
  <si>
    <t>4620/7</t>
  </si>
  <si>
    <t>Аппарат высокого давления АВД U-200/15</t>
  </si>
  <si>
    <t>411100002782</t>
  </si>
  <si>
    <t>4629/7</t>
  </si>
  <si>
    <t>Стенд для регулировки сход-развала СКМ-1М</t>
  </si>
  <si>
    <t>411100002783</t>
  </si>
  <si>
    <t>4630/7</t>
  </si>
  <si>
    <t>Машина дисковая размывочная Numatic NR1500S</t>
  </si>
  <si>
    <t>411100002785</t>
  </si>
  <si>
    <t>4636/7</t>
  </si>
  <si>
    <t>Мойка ВД без нагрева воды, AR BLUE CLEAN 945 TSS</t>
  </si>
  <si>
    <t>411100002786</t>
  </si>
  <si>
    <t>4637/7</t>
  </si>
  <si>
    <t>411100002787</t>
  </si>
  <si>
    <t>4638/7</t>
  </si>
  <si>
    <t>Комплект обор-я для обслуж сис-м кондиционирования</t>
  </si>
  <si>
    <t>411100002788</t>
  </si>
  <si>
    <t>4639/7</t>
  </si>
  <si>
    <t>Электрогайковерт ГМ</t>
  </si>
  <si>
    <t>411100002789</t>
  </si>
  <si>
    <t>4641/7</t>
  </si>
  <si>
    <t>Комплект для удаления вандальных надписей KPC-16</t>
  </si>
  <si>
    <t>411100002791</t>
  </si>
  <si>
    <t>4789/7</t>
  </si>
  <si>
    <t>411100002792</t>
  </si>
  <si>
    <t>4790/7</t>
  </si>
  <si>
    <t>Снегоуборщик Snapper SNH1226E</t>
  </si>
  <si>
    <t>411100002797</t>
  </si>
  <si>
    <t>4795/7</t>
  </si>
  <si>
    <t>Ноутбук Panasonic Toughbook CF-52 MK1</t>
  </si>
  <si>
    <t>411100002798</t>
  </si>
  <si>
    <t>4798/7</t>
  </si>
  <si>
    <t>411100002799</t>
  </si>
  <si>
    <t>4799/7</t>
  </si>
  <si>
    <t>Комплект бортового оборудования на ЛиАЗ 6212</t>
  </si>
  <si>
    <t>411100002809</t>
  </si>
  <si>
    <t>4677/7</t>
  </si>
  <si>
    <t>411100002810</t>
  </si>
  <si>
    <t>4678/7</t>
  </si>
  <si>
    <t>411100002811</t>
  </si>
  <si>
    <t>4681/7</t>
  </si>
  <si>
    <t>411100002812</t>
  </si>
  <si>
    <t>4684/7</t>
  </si>
  <si>
    <t>411100002813</t>
  </si>
  <si>
    <t>4685/7</t>
  </si>
  <si>
    <t>Комплект бортового оборудования на Fiat DUCATO</t>
  </si>
  <si>
    <t>411100002815</t>
  </si>
  <si>
    <t>4700/7</t>
  </si>
  <si>
    <t>411100002816</t>
  </si>
  <si>
    <t>4701/7</t>
  </si>
  <si>
    <t>411100002817</t>
  </si>
  <si>
    <t>4709/7</t>
  </si>
  <si>
    <t>411100002818</t>
  </si>
  <si>
    <t>4710/7</t>
  </si>
  <si>
    <t>Комплект бортового оборудования на ЛиАЗ 5256.25</t>
  </si>
  <si>
    <t>411100002823</t>
  </si>
  <si>
    <t>4686/7</t>
  </si>
  <si>
    <t>411100002824</t>
  </si>
  <si>
    <t>4695/7</t>
  </si>
  <si>
    <t>Комплект бортового оборудования на ЛиАЗ 5292</t>
  </si>
  <si>
    <t>411100002825</t>
  </si>
  <si>
    <t>4704/7</t>
  </si>
  <si>
    <t>411100002826</t>
  </si>
  <si>
    <t>4706/7</t>
  </si>
  <si>
    <t>Комплект бортового оборудования на МАЗ 103-065</t>
  </si>
  <si>
    <t>411100002829</t>
  </si>
  <si>
    <t>4690/7</t>
  </si>
  <si>
    <t>411100002830</t>
  </si>
  <si>
    <t>4702/7</t>
  </si>
  <si>
    <t>Комплект бортового оборудования на МАЗ 107-066</t>
  </si>
  <si>
    <t>411100002831</t>
  </si>
  <si>
    <t>4693/7</t>
  </si>
  <si>
    <t>Комплект бортового оборудования на ПАЗ 3237-01</t>
  </si>
  <si>
    <t>411100002834</t>
  </si>
  <si>
    <t>4691/7</t>
  </si>
  <si>
    <t>411100002835</t>
  </si>
  <si>
    <t>4692/7</t>
  </si>
  <si>
    <t>Комплект бортового оборудования на Московит 6222</t>
  </si>
  <si>
    <t>411100002836</t>
  </si>
  <si>
    <t>4698/7</t>
  </si>
  <si>
    <t>411100002850</t>
  </si>
  <si>
    <t>4658/7</t>
  </si>
  <si>
    <t>411100002878</t>
  </si>
  <si>
    <t>4650/7</t>
  </si>
  <si>
    <t>411100002879</t>
  </si>
  <si>
    <t>4656/7</t>
  </si>
  <si>
    <t>411100002880</t>
  </si>
  <si>
    <t>4653/7</t>
  </si>
  <si>
    <t>411100002881</t>
  </si>
  <si>
    <t>4642/7</t>
  </si>
  <si>
    <t>411100002882</t>
  </si>
  <si>
    <t>4648/7</t>
  </si>
  <si>
    <t>411100002908</t>
  </si>
  <si>
    <t>4748/7</t>
  </si>
  <si>
    <t>411100002910</t>
  </si>
  <si>
    <t>4764/7</t>
  </si>
  <si>
    <t>411100002911</t>
  </si>
  <si>
    <t>4765/7</t>
  </si>
  <si>
    <t>411100002912</t>
  </si>
  <si>
    <t>4780/7</t>
  </si>
  <si>
    <t>411100002913</t>
  </si>
  <si>
    <t>4788/7</t>
  </si>
  <si>
    <t>411100002914</t>
  </si>
  <si>
    <t>4669/7</t>
  </si>
  <si>
    <t>411100002915</t>
  </si>
  <si>
    <t>4674/7</t>
  </si>
  <si>
    <t>411100002916</t>
  </si>
  <si>
    <t>4652/7</t>
  </si>
  <si>
    <t>411100002917</t>
  </si>
  <si>
    <t>4756/7</t>
  </si>
  <si>
    <t>411100002918</t>
  </si>
  <si>
    <t>4766/7</t>
  </si>
  <si>
    <t>411100002919</t>
  </si>
  <si>
    <t>4767/7</t>
  </si>
  <si>
    <t>411100002920</t>
  </si>
  <si>
    <t>4665/7</t>
  </si>
  <si>
    <t>411100002924</t>
  </si>
  <si>
    <t>4754/7</t>
  </si>
  <si>
    <t>411100002928</t>
  </si>
  <si>
    <t>4783/7</t>
  </si>
  <si>
    <t>411100002931</t>
  </si>
  <si>
    <t>4661/7</t>
  </si>
  <si>
    <t>411100002939</t>
  </si>
  <si>
    <t>4651/7</t>
  </si>
  <si>
    <t>411100002940</t>
  </si>
  <si>
    <t>4659/7</t>
  </si>
  <si>
    <t>411100002941</t>
  </si>
  <si>
    <t>4646/7</t>
  </si>
  <si>
    <t>411100002942</t>
  </si>
  <si>
    <t>4660/7</t>
  </si>
  <si>
    <t>Моноблок HP Compaq 8300 Elite</t>
  </si>
  <si>
    <t>411100002943</t>
  </si>
  <si>
    <t>4803/7</t>
  </si>
  <si>
    <t>411100002944</t>
  </si>
  <si>
    <t>4804/7</t>
  </si>
  <si>
    <t>411100002945</t>
  </si>
  <si>
    <t>4805/7</t>
  </si>
  <si>
    <t>411100002946</t>
  </si>
  <si>
    <t>4806/7</t>
  </si>
  <si>
    <t>411100002947</t>
  </si>
  <si>
    <t>4807/7</t>
  </si>
  <si>
    <t>411100002948</t>
  </si>
  <si>
    <t>4808/7</t>
  </si>
  <si>
    <t>411100002949</t>
  </si>
  <si>
    <t>4809/7</t>
  </si>
  <si>
    <t>411100002951</t>
  </si>
  <si>
    <t>4811/7</t>
  </si>
  <si>
    <t>411100002952</t>
  </si>
  <si>
    <t>4812/7</t>
  </si>
  <si>
    <t>411100002953</t>
  </si>
  <si>
    <t>4813/7</t>
  </si>
  <si>
    <t>Автоматическая пожарная сигнализация стр.4</t>
  </si>
  <si>
    <t>411100002954</t>
  </si>
  <si>
    <t>4819/7</t>
  </si>
  <si>
    <t>Газоанализатор-дымомер АВТОТЕСТ-01.04М</t>
  </si>
  <si>
    <t>411100002955</t>
  </si>
  <si>
    <t>4820/7</t>
  </si>
  <si>
    <t>Водонагреватель Ariston SI 300 M</t>
  </si>
  <si>
    <t>411100002956</t>
  </si>
  <si>
    <t>4821/7</t>
  </si>
  <si>
    <t>Электрогайковерт Г-120</t>
  </si>
  <si>
    <t>411100002958</t>
  </si>
  <si>
    <t>4829/7</t>
  </si>
  <si>
    <t>Съемник шкворней гидравлический мод.0203075</t>
  </si>
  <si>
    <t>411100002959</t>
  </si>
  <si>
    <t>4831/7</t>
  </si>
  <si>
    <t>Виброплита MS 125-4 реверсная</t>
  </si>
  <si>
    <t>411100002961</t>
  </si>
  <si>
    <t>4832/7</t>
  </si>
  <si>
    <t>Пуско-зарядное устройство FY-2000</t>
  </si>
  <si>
    <t>411100002962</t>
  </si>
  <si>
    <t>4834/7</t>
  </si>
  <si>
    <t>411100002963</t>
  </si>
  <si>
    <t>4835/7</t>
  </si>
  <si>
    <t>Структурированная кабельная система</t>
  </si>
  <si>
    <t>411100002964</t>
  </si>
  <si>
    <t>4823/7</t>
  </si>
  <si>
    <t>Сварочный инвертор BRIMA TIG 250 AC/DC</t>
  </si>
  <si>
    <t>411100002965</t>
  </si>
  <si>
    <t>4842/7</t>
  </si>
  <si>
    <t>Мойка высокого давления Portotecnica Royal Press</t>
  </si>
  <si>
    <t>411100002970</t>
  </si>
  <si>
    <t>4848/7</t>
  </si>
  <si>
    <t>411100002971</t>
  </si>
  <si>
    <t>4847/7</t>
  </si>
  <si>
    <t>Моноблок HP ProOne 400 G1 All-in-One G9E78EA с ИБП</t>
  </si>
  <si>
    <t>411100002972</t>
  </si>
  <si>
    <t>4849/7</t>
  </si>
  <si>
    <t>411100002973</t>
  </si>
  <si>
    <t>4850/7</t>
  </si>
  <si>
    <t>411100002974</t>
  </si>
  <si>
    <t>4851/7</t>
  </si>
  <si>
    <t>411100002975</t>
  </si>
  <si>
    <t>4852/7</t>
  </si>
  <si>
    <t>411100002976</t>
  </si>
  <si>
    <t>4853/7</t>
  </si>
  <si>
    <t>411100002977</t>
  </si>
  <si>
    <t>4854/7</t>
  </si>
  <si>
    <t>411100002978</t>
  </si>
  <si>
    <t>4855/7</t>
  </si>
  <si>
    <t>411100002981</t>
  </si>
  <si>
    <t>4858/7</t>
  </si>
  <si>
    <t>411100002996</t>
  </si>
  <si>
    <t>4873/7</t>
  </si>
  <si>
    <t>Аппарат ВД без нагрева воды HD 10/23-4S*EU-1</t>
  </si>
  <si>
    <t>411100003000</t>
  </si>
  <si>
    <t>1746</t>
  </si>
  <si>
    <t>411100003001</t>
  </si>
  <si>
    <t>1747</t>
  </si>
  <si>
    <t>411100003002</t>
  </si>
  <si>
    <t>1748</t>
  </si>
  <si>
    <t>411100003003</t>
  </si>
  <si>
    <t>1749</t>
  </si>
  <si>
    <t>Станок 676 П</t>
  </si>
  <si>
    <t>411100003018</t>
  </si>
  <si>
    <t>1137/Т</t>
  </si>
  <si>
    <t>Станок КА-280</t>
  </si>
  <si>
    <t>411100003019</t>
  </si>
  <si>
    <t>1257/Т</t>
  </si>
  <si>
    <t>Компрессорная установка 302ВП-10/8</t>
  </si>
  <si>
    <t>411100003020</t>
  </si>
  <si>
    <t>1277/Т</t>
  </si>
  <si>
    <t>Ножницы НК-3416</t>
  </si>
  <si>
    <t>411100003021</t>
  </si>
  <si>
    <t>1328/Т</t>
  </si>
  <si>
    <t>Станок 3К-633</t>
  </si>
  <si>
    <t>411100003022</t>
  </si>
  <si>
    <t>1528/Т</t>
  </si>
  <si>
    <t>Бойлер (тип№6)</t>
  </si>
  <si>
    <t>411100003023</t>
  </si>
  <si>
    <t>1534/Т</t>
  </si>
  <si>
    <t>Оборудование РУО-0,4</t>
  </si>
  <si>
    <t>411100003024</t>
  </si>
  <si>
    <t>1535/Т</t>
  </si>
  <si>
    <t>Оборудование компрессорной станции</t>
  </si>
  <si>
    <t>411100003025</t>
  </si>
  <si>
    <t>1537/Т</t>
  </si>
  <si>
    <t>Зарядное устройство УЗА-150/80</t>
  </si>
  <si>
    <t>411100003027</t>
  </si>
  <si>
    <t>1540/Т</t>
  </si>
  <si>
    <t>411100003028</t>
  </si>
  <si>
    <t>1541/Т</t>
  </si>
  <si>
    <t>Подогреватель 10-168-4000-Р</t>
  </si>
  <si>
    <t>411100003029</t>
  </si>
  <si>
    <t>1542/Т</t>
  </si>
  <si>
    <t>Станок УТ-15-ПМ</t>
  </si>
  <si>
    <t>411100003036</t>
  </si>
  <si>
    <t>2237/Т</t>
  </si>
  <si>
    <t>411100003037</t>
  </si>
  <si>
    <t>2238/Т</t>
  </si>
  <si>
    <t>411100003038</t>
  </si>
  <si>
    <t>2239/Т</t>
  </si>
  <si>
    <t>Деревообрабатывающий станок</t>
  </si>
  <si>
    <t>411100003040</t>
  </si>
  <si>
    <t>2319/Т</t>
  </si>
  <si>
    <t>Станок сверлильный ГС-2116к</t>
  </si>
  <si>
    <t>411100003041</t>
  </si>
  <si>
    <t>2541/Т</t>
  </si>
  <si>
    <t>Трубогиб гидравлический</t>
  </si>
  <si>
    <t>411100003045</t>
  </si>
  <si>
    <t>2594/Т</t>
  </si>
  <si>
    <t>Бензогенератор АТ 3800 СХ</t>
  </si>
  <si>
    <t>411100003046</t>
  </si>
  <si>
    <t>2599/Т</t>
  </si>
  <si>
    <t>411100003047</t>
  </si>
  <si>
    <t>2600/Т</t>
  </si>
  <si>
    <t>411100003048</t>
  </si>
  <si>
    <t>2601/Т</t>
  </si>
  <si>
    <t>Станок 1М 63М</t>
  </si>
  <si>
    <t>411100003049</t>
  </si>
  <si>
    <t>2633/1/Т</t>
  </si>
  <si>
    <t>Стенд заточной 3-Б-633</t>
  </si>
  <si>
    <t>411100003050</t>
  </si>
  <si>
    <t>3028/Т</t>
  </si>
  <si>
    <t>411100003051</t>
  </si>
  <si>
    <t>593/Т</t>
  </si>
  <si>
    <t>"Прибор ""Фотон"""</t>
  </si>
  <si>
    <t>411100003052</t>
  </si>
  <si>
    <t>707/Т</t>
  </si>
  <si>
    <t>411100003053</t>
  </si>
  <si>
    <t>708/Т</t>
  </si>
  <si>
    <t>411100003054</t>
  </si>
  <si>
    <t>709/Т</t>
  </si>
  <si>
    <t>411100003055</t>
  </si>
  <si>
    <t>710/Т</t>
  </si>
  <si>
    <t>411100003056</t>
  </si>
  <si>
    <t>711/Т</t>
  </si>
  <si>
    <t>411100003057</t>
  </si>
  <si>
    <t>712/Т</t>
  </si>
  <si>
    <t>411100003058</t>
  </si>
  <si>
    <t>713/Т</t>
  </si>
  <si>
    <t>411100003059</t>
  </si>
  <si>
    <t>714/Т</t>
  </si>
  <si>
    <t>411100003060</t>
  </si>
  <si>
    <t>715/Т</t>
  </si>
  <si>
    <t>Пункт ПР-9332-340</t>
  </si>
  <si>
    <t>411100003061</t>
  </si>
  <si>
    <t>863/Т</t>
  </si>
  <si>
    <t>411100003062</t>
  </si>
  <si>
    <t>864/Т</t>
  </si>
  <si>
    <t>411100003063</t>
  </si>
  <si>
    <t>865/Т</t>
  </si>
  <si>
    <t>411100003064</t>
  </si>
  <si>
    <t>866/Т</t>
  </si>
  <si>
    <t>411100003065</t>
  </si>
  <si>
    <t>867/Т</t>
  </si>
  <si>
    <t>Ванна чугунная</t>
  </si>
  <si>
    <t>411100003066</t>
  </si>
  <si>
    <t>2524/Т</t>
  </si>
  <si>
    <t>Вентилятор ВР-86-77-4с</t>
  </si>
  <si>
    <t>411100003067</t>
  </si>
  <si>
    <t>2525/Т</t>
  </si>
  <si>
    <t>Станок МК-3002</t>
  </si>
  <si>
    <t>411100003068</t>
  </si>
  <si>
    <t>1346/Т</t>
  </si>
  <si>
    <t>Ножницы ПРМ-У2</t>
  </si>
  <si>
    <t>411100003069</t>
  </si>
  <si>
    <t>1355/Т</t>
  </si>
  <si>
    <t>Электроталь</t>
  </si>
  <si>
    <t>411100003070</t>
  </si>
  <si>
    <t>1551/Т</t>
  </si>
  <si>
    <t>411100003071</t>
  </si>
  <si>
    <t>1552/Т</t>
  </si>
  <si>
    <t>Станок ИТ-1М РМЦ-1400</t>
  </si>
  <si>
    <t>411100003090</t>
  </si>
  <si>
    <t>2185/Т</t>
  </si>
  <si>
    <t>Станок ЗЛ 631</t>
  </si>
  <si>
    <t>411100003091</t>
  </si>
  <si>
    <t>2241/Т</t>
  </si>
  <si>
    <t>Комплект бортового контролера</t>
  </si>
  <si>
    <t>411100003094</t>
  </si>
  <si>
    <t>2507/Т</t>
  </si>
  <si>
    <t>Измерительный комплекс МS-9150</t>
  </si>
  <si>
    <t>411100003095</t>
  </si>
  <si>
    <t>2526/Т</t>
  </si>
  <si>
    <t>Пресс Р342М</t>
  </si>
  <si>
    <t>411100003102</t>
  </si>
  <si>
    <t>2534/Т</t>
  </si>
  <si>
    <t>Блок наладки ИПТ 004</t>
  </si>
  <si>
    <t>411100003103</t>
  </si>
  <si>
    <t>2535/Т</t>
  </si>
  <si>
    <t>Станок сверлильный Г2 ГС-2116К</t>
  </si>
  <si>
    <t>411100003105</t>
  </si>
  <si>
    <t>2537/Т</t>
  </si>
  <si>
    <t>411100003106</t>
  </si>
  <si>
    <t>2538/Т</t>
  </si>
  <si>
    <t>411100003107</t>
  </si>
  <si>
    <t>2539/Т</t>
  </si>
  <si>
    <t>411100003108</t>
  </si>
  <si>
    <t>2540/Т</t>
  </si>
  <si>
    <t>Компрессор поршневой НР-1.0</t>
  </si>
  <si>
    <t>411100003110</t>
  </si>
  <si>
    <t>2551/1/Т</t>
  </si>
  <si>
    <t>Динамометр механический</t>
  </si>
  <si>
    <t>411100003113</t>
  </si>
  <si>
    <t>2585/Т</t>
  </si>
  <si>
    <t>Пылеулавливающий агрегат АПР-1200</t>
  </si>
  <si>
    <t>411100003119</t>
  </si>
  <si>
    <t>2598/Т</t>
  </si>
  <si>
    <t>Кран-балка</t>
  </si>
  <si>
    <t>411100003120</t>
  </si>
  <si>
    <t>44/Т</t>
  </si>
  <si>
    <t>Кран-балка грузовая</t>
  </si>
  <si>
    <t>411100003121</t>
  </si>
  <si>
    <t>53/Т</t>
  </si>
  <si>
    <t>Станок 2С132</t>
  </si>
  <si>
    <t>411100003122</t>
  </si>
  <si>
    <t>725/Т</t>
  </si>
  <si>
    <t>Домкрат 241000</t>
  </si>
  <si>
    <t>411100003123</t>
  </si>
  <si>
    <t>1280/Т</t>
  </si>
  <si>
    <t>411100003124</t>
  </si>
  <si>
    <t>1323/Т</t>
  </si>
  <si>
    <t>Электротельфер</t>
  </si>
  <si>
    <t>411100003125</t>
  </si>
  <si>
    <t>1351/Т</t>
  </si>
  <si>
    <t>Домкрат ДКТ-750</t>
  </si>
  <si>
    <t>411100003126</t>
  </si>
  <si>
    <t>1352/Т</t>
  </si>
  <si>
    <t>411100003127</t>
  </si>
  <si>
    <t>1353/Т</t>
  </si>
  <si>
    <t>411100003128</t>
  </si>
  <si>
    <t>1354/Т</t>
  </si>
  <si>
    <t>Ножницы НСМ-2,5 (гильотина)</t>
  </si>
  <si>
    <t>411100003129</t>
  </si>
  <si>
    <t>13540/Т</t>
  </si>
  <si>
    <t>411100003130</t>
  </si>
  <si>
    <t>1355-1/Т</t>
  </si>
  <si>
    <t>411100003131</t>
  </si>
  <si>
    <t>1356/Т</t>
  </si>
  <si>
    <t>Промышленная швейная машина</t>
  </si>
  <si>
    <t>411100003132</t>
  </si>
  <si>
    <t>1454/Т</t>
  </si>
  <si>
    <t>411100003133</t>
  </si>
  <si>
    <t>1455/Т</t>
  </si>
  <si>
    <t>Сварочный аппарат ВД-306</t>
  </si>
  <si>
    <t>411100003134</t>
  </si>
  <si>
    <t>1532/Т</t>
  </si>
  <si>
    <t>Электроталь 0,5 т</t>
  </si>
  <si>
    <t>411100003138</t>
  </si>
  <si>
    <t>1185/Т</t>
  </si>
  <si>
    <t>Пылесос ВД-640</t>
  </si>
  <si>
    <t>411100003140</t>
  </si>
  <si>
    <t>1291/Т</t>
  </si>
  <si>
    <t>411100003141</t>
  </si>
  <si>
    <t>1292/Т</t>
  </si>
  <si>
    <t>411100003142</t>
  </si>
  <si>
    <t>1553/Т</t>
  </si>
  <si>
    <t>Установка маслораздаточная С-223-1</t>
  </si>
  <si>
    <t>411100003143</t>
  </si>
  <si>
    <t>1918/Т</t>
  </si>
  <si>
    <t>Салидолонагнетатель С 321М</t>
  </si>
  <si>
    <t>411100003144</t>
  </si>
  <si>
    <t>1978/Т</t>
  </si>
  <si>
    <t>Агрегат для улавливания образивной пыли</t>
  </si>
  <si>
    <t>411100003145</t>
  </si>
  <si>
    <t>1980/Т</t>
  </si>
  <si>
    <t>411100003146</t>
  </si>
  <si>
    <t>2254/Т</t>
  </si>
  <si>
    <t>411100003147</t>
  </si>
  <si>
    <t>2255/Т</t>
  </si>
  <si>
    <t>Домкрат 524</t>
  </si>
  <si>
    <t>411100003148</t>
  </si>
  <si>
    <t>2256/Т</t>
  </si>
  <si>
    <t>411100003149</t>
  </si>
  <si>
    <t>2257/Т</t>
  </si>
  <si>
    <t>411100003150</t>
  </si>
  <si>
    <t>2258/Т</t>
  </si>
  <si>
    <t>411100003151</t>
  </si>
  <si>
    <t>2259/Т</t>
  </si>
  <si>
    <t>Домкрат 241 000 000</t>
  </si>
  <si>
    <t>411100003152</t>
  </si>
  <si>
    <t>2317/Т</t>
  </si>
  <si>
    <t>411100003153</t>
  </si>
  <si>
    <t>2318/Т</t>
  </si>
  <si>
    <t>Прибор для регулировки света фар</t>
  </si>
  <si>
    <t>411100003154</t>
  </si>
  <si>
    <t>2527/Т</t>
  </si>
  <si>
    <t>Установка для очистки индустриальных масел</t>
  </si>
  <si>
    <t>411100003155</t>
  </si>
  <si>
    <t>2545/Т</t>
  </si>
  <si>
    <t>Пневмогайковерт ИП 3115</t>
  </si>
  <si>
    <t>411100003156</t>
  </si>
  <si>
    <t>2560/Т</t>
  </si>
  <si>
    <t>411100003157</t>
  </si>
  <si>
    <t>2561/Т</t>
  </si>
  <si>
    <t>Тепловая пушка</t>
  </si>
  <si>
    <t>411100003158</t>
  </si>
  <si>
    <t>2581/Т</t>
  </si>
  <si>
    <t>411100003159</t>
  </si>
  <si>
    <t>2582/Т</t>
  </si>
  <si>
    <t>411100003160</t>
  </si>
  <si>
    <t>1321/Т</t>
  </si>
  <si>
    <t>411100003161</t>
  </si>
  <si>
    <t>1469/Т</t>
  </si>
  <si>
    <t>411100003162</t>
  </si>
  <si>
    <t>1470/Т</t>
  </si>
  <si>
    <t>411100003164</t>
  </si>
  <si>
    <t>1916/Т</t>
  </si>
  <si>
    <t>411100003165</t>
  </si>
  <si>
    <t>1917/Т</t>
  </si>
  <si>
    <t>Домкрат 000 000</t>
  </si>
  <si>
    <t>411100003166</t>
  </si>
  <si>
    <t>1971/Т</t>
  </si>
  <si>
    <t>411100003167</t>
  </si>
  <si>
    <t>1972/Т</t>
  </si>
  <si>
    <t>Домкрат ДКТ</t>
  </si>
  <si>
    <t>411100003168</t>
  </si>
  <si>
    <t>1973/Т</t>
  </si>
  <si>
    <t>411100003169</t>
  </si>
  <si>
    <t>1974/Т</t>
  </si>
  <si>
    <t>411100003170</t>
  </si>
  <si>
    <t>1975/Т</t>
  </si>
  <si>
    <t>411100003171</t>
  </si>
  <si>
    <t>1976/Т</t>
  </si>
  <si>
    <t>Домкрат гидравлический</t>
  </si>
  <si>
    <t>411100003172</t>
  </si>
  <si>
    <t>2519/Т</t>
  </si>
  <si>
    <t>411100003173</t>
  </si>
  <si>
    <t>2520/Т</t>
  </si>
  <si>
    <t>"Радиостанция ""Моторола"""</t>
  </si>
  <si>
    <t>411100003174</t>
  </si>
  <si>
    <t>2546/Т</t>
  </si>
  <si>
    <t>411100003175</t>
  </si>
  <si>
    <t>2547/Т</t>
  </si>
  <si>
    <t>411100003176</t>
  </si>
  <si>
    <t>2548/Т</t>
  </si>
  <si>
    <t>411100003177</t>
  </si>
  <si>
    <t>2549/Т</t>
  </si>
  <si>
    <t>411100003178</t>
  </si>
  <si>
    <t>2574/Т</t>
  </si>
  <si>
    <t>411100003179</t>
  </si>
  <si>
    <t>2575/Т</t>
  </si>
  <si>
    <t>411100003180</t>
  </si>
  <si>
    <t>2576/Т</t>
  </si>
  <si>
    <t>Радиостанция МР-4</t>
  </si>
  <si>
    <t>411100003183</t>
  </si>
  <si>
    <t>4345/Т</t>
  </si>
  <si>
    <t>Радиостанция "Алтай"</t>
  </si>
  <si>
    <t>411100003184</t>
  </si>
  <si>
    <t>706/Т</t>
  </si>
  <si>
    <t>Компьютер "Пентиум-III"</t>
  </si>
  <si>
    <t>411100003185</t>
  </si>
  <si>
    <t>2269/Т</t>
  </si>
  <si>
    <t>411100003186</t>
  </si>
  <si>
    <t>2270/Т</t>
  </si>
  <si>
    <t>Холодильник "ОКА-6М"</t>
  </si>
  <si>
    <t>411100003187</t>
  </si>
  <si>
    <t>2048/Т</t>
  </si>
  <si>
    <t>Компьютер "Пентиум-3"</t>
  </si>
  <si>
    <t>411100003188</t>
  </si>
  <si>
    <t>2264/Т</t>
  </si>
  <si>
    <t>Компьютер "Pentium  III  600  ЕВ "</t>
  </si>
  <si>
    <t>411100003189</t>
  </si>
  <si>
    <t>2265/Т</t>
  </si>
  <si>
    <t>Компьютер "Пентиум-3 600"</t>
  </si>
  <si>
    <t>411100003190</t>
  </si>
  <si>
    <t>2266/Т</t>
  </si>
  <si>
    <t>411100003191</t>
  </si>
  <si>
    <t>2272/Т</t>
  </si>
  <si>
    <t>Компьютер "Пентиум-4"</t>
  </si>
  <si>
    <t>411100003192</t>
  </si>
  <si>
    <t>2277/Т</t>
  </si>
  <si>
    <t>Бункер БН-8 (для мусора)</t>
  </si>
  <si>
    <t>411100003193</t>
  </si>
  <si>
    <t>2278/Т</t>
  </si>
  <si>
    <t>Компьютер "Пентиум-4" с принтером</t>
  </si>
  <si>
    <t>411100003194</t>
  </si>
  <si>
    <t>2293/Т</t>
  </si>
  <si>
    <t>411100003195</t>
  </si>
  <si>
    <t>2294/Т</t>
  </si>
  <si>
    <t>Кондиционер SH 18 ZAOD</t>
  </si>
  <si>
    <t>411100003196</t>
  </si>
  <si>
    <t>2295/Т</t>
  </si>
  <si>
    <t>Кондиционер SH 09 ZS8</t>
  </si>
  <si>
    <t>411100003197</t>
  </si>
  <si>
    <t>2296/Т</t>
  </si>
  <si>
    <t>411100003198</t>
  </si>
  <si>
    <t>2297/Т</t>
  </si>
  <si>
    <t>411100003199</t>
  </si>
  <si>
    <t>2298/Т</t>
  </si>
  <si>
    <t>Кондиционер SH 12 ZSG</t>
  </si>
  <si>
    <t>411100003200</t>
  </si>
  <si>
    <t>2299/Т</t>
  </si>
  <si>
    <t>Компьютер "Pentium 4"</t>
  </si>
  <si>
    <t>411100003201</t>
  </si>
  <si>
    <t>2300/Т</t>
  </si>
  <si>
    <t>411100003202</t>
  </si>
  <si>
    <t>2301/Т</t>
  </si>
  <si>
    <t>411100003203</t>
  </si>
  <si>
    <t>2302/Т</t>
  </si>
  <si>
    <t>411100003205</t>
  </si>
  <si>
    <t>2309/Т</t>
  </si>
  <si>
    <t>411100003206</t>
  </si>
  <si>
    <t>2339/Т</t>
  </si>
  <si>
    <t>411100003207</t>
  </si>
  <si>
    <t>2340/Т</t>
  </si>
  <si>
    <t>Сотовый телефон Samsung</t>
  </si>
  <si>
    <t>411100003209</t>
  </si>
  <si>
    <t>2350/Т</t>
  </si>
  <si>
    <t>Компьютер в комплекте</t>
  </si>
  <si>
    <t>411100003210</t>
  </si>
  <si>
    <t>2351/Т</t>
  </si>
  <si>
    <t>411100003211</t>
  </si>
  <si>
    <t>2364/Т</t>
  </si>
  <si>
    <t>411100003212</t>
  </si>
  <si>
    <t>2375/Т</t>
  </si>
  <si>
    <t>411100003213</t>
  </si>
  <si>
    <t>2376/Т</t>
  </si>
  <si>
    <t>411100003214</t>
  </si>
  <si>
    <t>2377/Т</t>
  </si>
  <si>
    <t>"Сотовый аппарат "Эриксон-320"</t>
  </si>
  <si>
    <t>411100003215</t>
  </si>
  <si>
    <t>2456/Т</t>
  </si>
  <si>
    <t>Компьютер - сервер Pentium -1У -2400 МН</t>
  </si>
  <si>
    <t>411100003216</t>
  </si>
  <si>
    <t>2467/Т</t>
  </si>
  <si>
    <t>411100003217</t>
  </si>
  <si>
    <t>2469/Т</t>
  </si>
  <si>
    <t>411100003218</t>
  </si>
  <si>
    <t>2471/Т</t>
  </si>
  <si>
    <t>411100003219</t>
  </si>
  <si>
    <t>2472/Т</t>
  </si>
  <si>
    <t>"Аппарат (мойка) ""Керхер"""</t>
  </si>
  <si>
    <t>411100003221</t>
  </si>
  <si>
    <t>1299/Т</t>
  </si>
  <si>
    <t>411100003222</t>
  </si>
  <si>
    <t>727/Т</t>
  </si>
  <si>
    <t>411100003223</t>
  </si>
  <si>
    <t>4341/Т</t>
  </si>
  <si>
    <t>411100003224</t>
  </si>
  <si>
    <t>4342/Т</t>
  </si>
  <si>
    <t>Станок МК-6056</t>
  </si>
  <si>
    <t>411100003226</t>
  </si>
  <si>
    <t>1211/Т</t>
  </si>
  <si>
    <t>Прибор для замера удельного сопротивления</t>
  </si>
  <si>
    <t>411100003227</t>
  </si>
  <si>
    <t>1104/Т</t>
  </si>
  <si>
    <t>Счётчик SC-102</t>
  </si>
  <si>
    <t>411100003228</t>
  </si>
  <si>
    <t>1096/Т</t>
  </si>
  <si>
    <t>411100003229</t>
  </si>
  <si>
    <t>1097/Т</t>
  </si>
  <si>
    <t>411100003230</t>
  </si>
  <si>
    <t>1098/Т</t>
  </si>
  <si>
    <t>Счётчик-сортировщик монет SC-202</t>
  </si>
  <si>
    <t>411100003231</t>
  </si>
  <si>
    <t>2034/Т</t>
  </si>
  <si>
    <t>Счётчик банкнот SC-875</t>
  </si>
  <si>
    <t>411100003232</t>
  </si>
  <si>
    <t>2464/Т</t>
  </si>
  <si>
    <t>Счётчик банкнот SC-1500</t>
  </si>
  <si>
    <t>411100003233</t>
  </si>
  <si>
    <t>2303/Т</t>
  </si>
  <si>
    <t>411100003234</t>
  </si>
  <si>
    <t>2304/Т</t>
  </si>
  <si>
    <t>411100003236</t>
  </si>
  <si>
    <t>2379/Т</t>
  </si>
  <si>
    <t>411100003238</t>
  </si>
  <si>
    <t>2382-2383/Т</t>
  </si>
  <si>
    <t>Подъемник гидравлический подкатной</t>
  </si>
  <si>
    <t>411100003241</t>
  </si>
  <si>
    <t>2558/Т</t>
  </si>
  <si>
    <t>Листогиб ручной</t>
  </si>
  <si>
    <t>411100003242</t>
  </si>
  <si>
    <t>2595/Т</t>
  </si>
  <si>
    <t>Верстак токарный</t>
  </si>
  <si>
    <t>411100003243</t>
  </si>
  <si>
    <t>2590/Т</t>
  </si>
  <si>
    <t>411100003244</t>
  </si>
  <si>
    <t>2591/Т</t>
  </si>
  <si>
    <t>411100003245</t>
  </si>
  <si>
    <t>2592/Т</t>
  </si>
  <si>
    <t>411100003246</t>
  </si>
  <si>
    <t>2593/Т</t>
  </si>
  <si>
    <t>Подъемник канавный П-263-01</t>
  </si>
  <si>
    <t>411100003247</t>
  </si>
  <si>
    <t>2602/Т</t>
  </si>
  <si>
    <t>411100003248</t>
  </si>
  <si>
    <t>2603/Т</t>
  </si>
  <si>
    <t>411100003249</t>
  </si>
  <si>
    <t>2604/Т</t>
  </si>
  <si>
    <t>Внтилятор ВЦ 14-46</t>
  </si>
  <si>
    <t>411100003251</t>
  </si>
  <si>
    <t>2606/Т</t>
  </si>
  <si>
    <t>Моечная машина АВД</t>
  </si>
  <si>
    <t>411100003252</t>
  </si>
  <si>
    <t>2605/Т</t>
  </si>
  <si>
    <t>Контрольно-кассовая машина ЭЛВЕС-Микро-К</t>
  </si>
  <si>
    <t>411100003253</t>
  </si>
  <si>
    <t>2405/Т</t>
  </si>
  <si>
    <t>Нагнетатель смазки С-321</t>
  </si>
  <si>
    <t>411100003254</t>
  </si>
  <si>
    <t>2607/Т</t>
  </si>
  <si>
    <t>Нарезатель 564 1165</t>
  </si>
  <si>
    <t>411100003255</t>
  </si>
  <si>
    <t>1303/Т</t>
  </si>
  <si>
    <t>411100003256</t>
  </si>
  <si>
    <t>2408/Т</t>
  </si>
  <si>
    <t>411100003257</t>
  </si>
  <si>
    <t>2409/Т</t>
  </si>
  <si>
    <t>411100003258</t>
  </si>
  <si>
    <t>4340/Т</t>
  </si>
  <si>
    <t>Копировальный аппарат</t>
  </si>
  <si>
    <t>411100003259</t>
  </si>
  <si>
    <t>2609/Т</t>
  </si>
  <si>
    <t>Док-станция ММП-ИРБИС</t>
  </si>
  <si>
    <t>411100003261</t>
  </si>
  <si>
    <t>2610/Т</t>
  </si>
  <si>
    <t>411100003262</t>
  </si>
  <si>
    <t>2611/Т</t>
  </si>
  <si>
    <t>411100003263</t>
  </si>
  <si>
    <t>2614/Т</t>
  </si>
  <si>
    <t>411100003264</t>
  </si>
  <si>
    <t>2616/Т</t>
  </si>
  <si>
    <t>411100003266</t>
  </si>
  <si>
    <t>2627/Т</t>
  </si>
  <si>
    <t>411100003267</t>
  </si>
  <si>
    <t>2628/Т</t>
  </si>
  <si>
    <t>411100003268</t>
  </si>
  <si>
    <t>2629/Т</t>
  </si>
  <si>
    <t>411100003269</t>
  </si>
  <si>
    <t>2630/Т</t>
  </si>
  <si>
    <t>411100003270</t>
  </si>
  <si>
    <t>2631/Т</t>
  </si>
  <si>
    <t>411100003271</t>
  </si>
  <si>
    <t>2632/Т</t>
  </si>
  <si>
    <t>411100003272</t>
  </si>
  <si>
    <t>2633/Т</t>
  </si>
  <si>
    <t>Воздухонагрнватель</t>
  </si>
  <si>
    <t>411100003273</t>
  </si>
  <si>
    <t>2634/Т</t>
  </si>
  <si>
    <t>Воздухонагреватель</t>
  </si>
  <si>
    <t>411100003274</t>
  </si>
  <si>
    <t>2635/Т</t>
  </si>
  <si>
    <t>411100003276</t>
  </si>
  <si>
    <t>2640/Т</t>
  </si>
  <si>
    <t>411100003277</t>
  </si>
  <si>
    <t>2641/Т</t>
  </si>
  <si>
    <t>Нагнетатель смазочный 40л С-321 м</t>
  </si>
  <si>
    <t>411100003280</t>
  </si>
  <si>
    <t>2662/Т</t>
  </si>
  <si>
    <t>Вышка-тура ВСПР-250</t>
  </si>
  <si>
    <t>411100003281</t>
  </si>
  <si>
    <t>2663/Т</t>
  </si>
  <si>
    <t>Электрокалорифер ЭКОЦ-40 кВТ</t>
  </si>
  <si>
    <t>411100003282</t>
  </si>
  <si>
    <t>2665/Т</t>
  </si>
  <si>
    <t>Ноутбук ASUS X 51</t>
  </si>
  <si>
    <t>411100003283</t>
  </si>
  <si>
    <t>2664/Т</t>
  </si>
  <si>
    <t>411100003285</t>
  </si>
  <si>
    <t>2667/Т</t>
  </si>
  <si>
    <t>Радиосистема</t>
  </si>
  <si>
    <t>411100003290</t>
  </si>
  <si>
    <t>2672/Т</t>
  </si>
  <si>
    <t>411100003291</t>
  </si>
  <si>
    <t>2674/Т</t>
  </si>
  <si>
    <t>Ксерокс 4118 VP</t>
  </si>
  <si>
    <t>411100003293</t>
  </si>
  <si>
    <t>2677/Т</t>
  </si>
  <si>
    <t>Компьютер в сборе</t>
  </si>
  <si>
    <t>411100003294</t>
  </si>
  <si>
    <t>2678/Т</t>
  </si>
  <si>
    <t>411100003295</t>
  </si>
  <si>
    <t>2679/Т</t>
  </si>
  <si>
    <t>411100003296</t>
  </si>
  <si>
    <t>2680/Т</t>
  </si>
  <si>
    <t>411100003297</t>
  </si>
  <si>
    <t>2695/Т</t>
  </si>
  <si>
    <t>411100003298</t>
  </si>
  <si>
    <t>2691/Т</t>
  </si>
  <si>
    <t>Подъемник канавный П-263</t>
  </si>
  <si>
    <t>411100003299</t>
  </si>
  <si>
    <t>2692/Т</t>
  </si>
  <si>
    <t>411100003300</t>
  </si>
  <si>
    <t>2687/Т</t>
  </si>
  <si>
    <t>411100003301</t>
  </si>
  <si>
    <t>2693/Т</t>
  </si>
  <si>
    <t>Солидолонагнетатель электрический С-321 (25л)</t>
  </si>
  <si>
    <t>411100003302</t>
  </si>
  <si>
    <t>2696/Т</t>
  </si>
  <si>
    <t>411100003303</t>
  </si>
  <si>
    <t>2688/Т</t>
  </si>
  <si>
    <t>411100003304</t>
  </si>
  <si>
    <t>2686/Т</t>
  </si>
  <si>
    <t>Блок питания ГОРН-К 6/600</t>
  </si>
  <si>
    <t>411100003305</t>
  </si>
  <si>
    <t>2689/Т</t>
  </si>
  <si>
    <t>411100003306</t>
  </si>
  <si>
    <t>2690/Т</t>
  </si>
  <si>
    <t>411100003307</t>
  </si>
  <si>
    <t>2683/Т</t>
  </si>
  <si>
    <t>411100003308</t>
  </si>
  <si>
    <t>2685/Т</t>
  </si>
  <si>
    <t>411100003309</t>
  </si>
  <si>
    <t>2694/Т</t>
  </si>
  <si>
    <t>Компрессор СБ 4/ф-500 W95 Remeza</t>
  </si>
  <si>
    <t>411100003313</t>
  </si>
  <si>
    <t>2702/Т</t>
  </si>
  <si>
    <t>Выпрессовщик с выносным насосом 30т.</t>
  </si>
  <si>
    <t>411100003315</t>
  </si>
  <si>
    <t>2707/Т</t>
  </si>
  <si>
    <t>Набор рихтовочного оборудования</t>
  </si>
  <si>
    <t>411100003316</t>
  </si>
  <si>
    <t>2708/Т</t>
  </si>
  <si>
    <t>Станок точильно-шлифовальный ВЗ-879-01</t>
  </si>
  <si>
    <t>411100003317</t>
  </si>
  <si>
    <t>2706/Т</t>
  </si>
  <si>
    <t>Компрессор СБ 4/Ф-500 W Remeza</t>
  </si>
  <si>
    <t>411100003321</t>
  </si>
  <si>
    <t>2717/Т</t>
  </si>
  <si>
    <t>411100003322</t>
  </si>
  <si>
    <t>2719/Т</t>
  </si>
  <si>
    <t>Тельфер ТЭ-200-511</t>
  </si>
  <si>
    <t>411100003323</t>
  </si>
  <si>
    <t>2722/Т</t>
  </si>
  <si>
    <t>Тельфер электрический канатный</t>
  </si>
  <si>
    <t>411100003324</t>
  </si>
  <si>
    <t>2724/Т</t>
  </si>
  <si>
    <t>ПЭВМ Samsung (ноутбук)</t>
  </si>
  <si>
    <t>411100003325</t>
  </si>
  <si>
    <t>2726/Т</t>
  </si>
  <si>
    <t>Система видеонаблюдения</t>
  </si>
  <si>
    <t>411100003326</t>
  </si>
  <si>
    <t>2728/Т</t>
  </si>
  <si>
    <t>Многофункциональное устройство (принтер)</t>
  </si>
  <si>
    <t>411100003327</t>
  </si>
  <si>
    <t>2700/Т</t>
  </si>
  <si>
    <t>411100003328</t>
  </si>
  <si>
    <t>2729/Т</t>
  </si>
  <si>
    <t>Комбайн (лазерное МФУ, ксерокс)</t>
  </si>
  <si>
    <t>411100003329</t>
  </si>
  <si>
    <t>2730/Т</t>
  </si>
  <si>
    <t>АВД Portotechnica New Royal 3160 (мойка)</t>
  </si>
  <si>
    <t>411100003331</t>
  </si>
  <si>
    <t>2733/Т</t>
  </si>
  <si>
    <t>411100003332</t>
  </si>
  <si>
    <t>2734/Т</t>
  </si>
  <si>
    <t>Тепловизор</t>
  </si>
  <si>
    <t>411100003333</t>
  </si>
  <si>
    <t>2735/Т</t>
  </si>
  <si>
    <t>411100003335</t>
  </si>
  <si>
    <t>2741/Т</t>
  </si>
  <si>
    <t>МФУ  в комплекте</t>
  </si>
  <si>
    <t>411100003336</t>
  </si>
  <si>
    <t>2745/Т</t>
  </si>
  <si>
    <t>411100003337</t>
  </si>
  <si>
    <t>2742/Т</t>
  </si>
  <si>
    <t>411100003338</t>
  </si>
  <si>
    <t>2743/Т</t>
  </si>
  <si>
    <t>411100003339</t>
  </si>
  <si>
    <t>2744/Т</t>
  </si>
  <si>
    <t>411100003340</t>
  </si>
  <si>
    <t>2755/Т</t>
  </si>
  <si>
    <t>Аппарат высокого давления HD 6/15 Керхер</t>
  </si>
  <si>
    <t>411100003352</t>
  </si>
  <si>
    <t>2984/Т</t>
  </si>
  <si>
    <t>411100003353</t>
  </si>
  <si>
    <t>2985/Т</t>
  </si>
  <si>
    <t>Бортовое оборудование АСДУ-НГПТ (трол.6357)</t>
  </si>
  <si>
    <t>411100003371</t>
  </si>
  <si>
    <t>2771/Т</t>
  </si>
  <si>
    <t>Бортовое оборудование АСДУ-НГПТ (трол.6363)</t>
  </si>
  <si>
    <t>411100003372</t>
  </si>
  <si>
    <t>2772/Т</t>
  </si>
  <si>
    <t>Бортовое оборудование АСДУ-НГПТ (трол.6380)</t>
  </si>
  <si>
    <t>411100003373</t>
  </si>
  <si>
    <t>2773/Т</t>
  </si>
  <si>
    <t>Бортовое оборудование АСДУ-НГПТ (трол.6528)</t>
  </si>
  <si>
    <t>411100003378</t>
  </si>
  <si>
    <t>2778/Т</t>
  </si>
  <si>
    <t>Бортовое оборудование АСДУ-НГПТ (трол.6903)</t>
  </si>
  <si>
    <t>411100003382</t>
  </si>
  <si>
    <t>2787/Т</t>
  </si>
  <si>
    <t>Бортовое оборудование АСДУ-НГПТ (трол.6917)</t>
  </si>
  <si>
    <t>411100003383</t>
  </si>
  <si>
    <t>2788/Т</t>
  </si>
  <si>
    <t>Бортовое оборудование АСДУ-НГПТ (трол.6924)</t>
  </si>
  <si>
    <t>411100003384</t>
  </si>
  <si>
    <t>2789/Т</t>
  </si>
  <si>
    <t>Бортовое оборудование АСДУ-НГПТ (трол.6002)</t>
  </si>
  <si>
    <t>411100003386</t>
  </si>
  <si>
    <t>2791/Т</t>
  </si>
  <si>
    <t>Бортовое оборудование АСДУ-НГПТ (трол.6003)</t>
  </si>
  <si>
    <t>411100003387</t>
  </si>
  <si>
    <t>2792/Т</t>
  </si>
  <si>
    <t>Бортовое оборудование АСДУ-НГПТ (трол.6005)</t>
  </si>
  <si>
    <t>411100003389</t>
  </si>
  <si>
    <t>2794/Т</t>
  </si>
  <si>
    <t>Бортовое оборудование АСДУ-НГПТ (трол.6006)</t>
  </si>
  <si>
    <t>411100003390</t>
  </si>
  <si>
    <t>2795/Т</t>
  </si>
  <si>
    <t>Бортовое оборудование АСДУ-НГПТ (трол.6007)</t>
  </si>
  <si>
    <t>411100003391</t>
  </si>
  <si>
    <t>2796/Т</t>
  </si>
  <si>
    <t>Бортовое оборудование АСДУ-НГПТ (трол.6008)</t>
  </si>
  <si>
    <t>411100003392</t>
  </si>
  <si>
    <t>2797/Т</t>
  </si>
  <si>
    <t>Бортовое оборудование АСДУ-НГПТ (трол.6013)</t>
  </si>
  <si>
    <t>411100003395</t>
  </si>
  <si>
    <t>2800/Т</t>
  </si>
  <si>
    <t>Бортовое оборудование АСДУ-НГПТ (трол.6015)</t>
  </si>
  <si>
    <t>411100003397</t>
  </si>
  <si>
    <t>2802/Т</t>
  </si>
  <si>
    <t>Бортовое оборудование АСДУ-НГПТ (трол.6119)</t>
  </si>
  <si>
    <t>411100003398</t>
  </si>
  <si>
    <t>2803/Т</t>
  </si>
  <si>
    <t>Бортовое оборудование АСДУ-НГПТ (трол.6355)</t>
  </si>
  <si>
    <t>411100003400</t>
  </si>
  <si>
    <t>2805/Т</t>
  </si>
  <si>
    <t>Бортовое оборудование АСДУ-НГПТ (трол.6366)</t>
  </si>
  <si>
    <t>411100003401</t>
  </si>
  <si>
    <t>2806/Т</t>
  </si>
  <si>
    <t>Бортовое оборудование АСДУ-НГПТ (трол.6367)</t>
  </si>
  <si>
    <t>411100003402</t>
  </si>
  <si>
    <t>2807/Т</t>
  </si>
  <si>
    <t>Бортовое оборудование АСДУ-НГПТ (трол.6368)</t>
  </si>
  <si>
    <t>411100003403</t>
  </si>
  <si>
    <t>2808/Т</t>
  </si>
  <si>
    <t>Бортовое оборудование АСДУ-НГПТ (трол.6369)</t>
  </si>
  <si>
    <t>411100003404</t>
  </si>
  <si>
    <t>2809/Т</t>
  </si>
  <si>
    <t>Бортовое оборудование АСДУ-НГПТ (трол.6370)</t>
  </si>
  <si>
    <t>411100003405</t>
  </si>
  <si>
    <t>2810/Т</t>
  </si>
  <si>
    <t>Бортовое оборудование АСДУ-НГПТ (трол.6371)</t>
  </si>
  <si>
    <t>411100003406</t>
  </si>
  <si>
    <t>2811/Т</t>
  </si>
  <si>
    <t>Бортовое оборудование АСДУ-НГПТ (трол.6372)</t>
  </si>
  <si>
    <t>411100003407</t>
  </si>
  <si>
    <t>2812/Т</t>
  </si>
  <si>
    <t>Бортовое оборудование АСДУ-НГПТ (трол.6373)</t>
  </si>
  <si>
    <t>411100003408</t>
  </si>
  <si>
    <t>2813/Т</t>
  </si>
  <si>
    <t>Бортовое оборудование АСДУ-НГПТ (трол.6374)</t>
  </si>
  <si>
    <t>411100003409</t>
  </si>
  <si>
    <t>2814/Т</t>
  </si>
  <si>
    <t>Бортовое оборудование АСДУ-НГПТ (трол.6375)</t>
  </si>
  <si>
    <t>411100003410</t>
  </si>
  <si>
    <t>2815/Т</t>
  </si>
  <si>
    <t>Бортовое оборудование АСДУ-НГПТ (трол.6376)</t>
  </si>
  <si>
    <t>411100003411</t>
  </si>
  <si>
    <t>2816/Т</t>
  </si>
  <si>
    <t>Бортовое оборудование АСДУ-НГПТ (трол.6377)</t>
  </si>
  <si>
    <t>411100003412</t>
  </si>
  <si>
    <t>2817/Т</t>
  </si>
  <si>
    <t>Бортовое оборудование АСДУ-НГПТ (трол.6378)</t>
  </si>
  <si>
    <t>411100003413</t>
  </si>
  <si>
    <t>2818/Т</t>
  </si>
  <si>
    <t>Бортовое оборудование АСДУ-НГПТ (трол.6379)</t>
  </si>
  <si>
    <t>411100003414</t>
  </si>
  <si>
    <t>2819/Т</t>
  </si>
  <si>
    <t>Бортовое оборудование АСДУ-НГПТ (трол.6381)</t>
  </si>
  <si>
    <t>411100003415</t>
  </si>
  <si>
    <t>2820/Т</t>
  </si>
  <si>
    <t>Бортовое оборудование АСДУ-НГПТ (трол.6382)</t>
  </si>
  <si>
    <t>411100003416</t>
  </si>
  <si>
    <t>2821/Т</t>
  </si>
  <si>
    <t>Бортовое оборудование АСДУ-НГПТ (трол.6383)</t>
  </si>
  <si>
    <t>411100003417</t>
  </si>
  <si>
    <t>2822/Т</t>
  </si>
  <si>
    <t>Бортовое оборудование АСДУ-НГПТ (трол.6384)</t>
  </si>
  <si>
    <t>411100003418</t>
  </si>
  <si>
    <t>2823/Т</t>
  </si>
  <si>
    <t>Бортовое оборудование АСДУ-НГПТ (трол.6385)</t>
  </si>
  <si>
    <t>411100003419</t>
  </si>
  <si>
    <t>2824/Т</t>
  </si>
  <si>
    <t>Бортовое оборудование АСДУ-НГПТ (трол.6386)</t>
  </si>
  <si>
    <t>411100003420</t>
  </si>
  <si>
    <t>2825/Т</t>
  </si>
  <si>
    <t>Бортовое оборудование АСДУ-НГПТ (трол.6387)</t>
  </si>
  <si>
    <t>411100003421</t>
  </si>
  <si>
    <t>2826/Т</t>
  </si>
  <si>
    <t>Бортовое оборудование АСДУ-НГПТ (трол.6388)</t>
  </si>
  <si>
    <t>411100003422</t>
  </si>
  <si>
    <t>2827/Т</t>
  </si>
  <si>
    <t>Бортовое оборудование АСДУ-НГПТ (трол.6389)</t>
  </si>
  <si>
    <t>411100003423</t>
  </si>
  <si>
    <t>2828/Т</t>
  </si>
  <si>
    <t>Бортовое оборудование АСДУ-НГПТ (трол.6390)</t>
  </si>
  <si>
    <t>411100003424</t>
  </si>
  <si>
    <t>2829/Т</t>
  </si>
  <si>
    <t>Бортовое оборудование АСДУ-НГПТ (трол.6391)</t>
  </si>
  <si>
    <t>411100003425</t>
  </si>
  <si>
    <t>2830/Т</t>
  </si>
  <si>
    <t>Бортовое оборудование АСДУ-НГПТ (трол.6392)</t>
  </si>
  <si>
    <t>411100003426</t>
  </si>
  <si>
    <t>2831/Т</t>
  </si>
  <si>
    <t>Бортовое оборудование АСДУ-НГПТ (трол.6393)</t>
  </si>
  <si>
    <t>411100003427</t>
  </si>
  <si>
    <t>2832/Т</t>
  </si>
  <si>
    <t>Бортовое оборудование АСДУ-НГПТ (трол.6394)</t>
  </si>
  <si>
    <t>411100003428</t>
  </si>
  <si>
    <t>2833/Т</t>
  </si>
  <si>
    <t>Бортовое оборудование АСДУ-НГПТ (трол.6395)</t>
  </si>
  <si>
    <t>411100003429</t>
  </si>
  <si>
    <t>2834/Т</t>
  </si>
  <si>
    <t>Бортовое оборудование АСДУ-НГПТ (трол.6396)</t>
  </si>
  <si>
    <t>411100003430</t>
  </si>
  <si>
    <t>2835/Т</t>
  </si>
  <si>
    <t>Бортовое оборудование АСДУ-НГПТ (трол.6401)</t>
  </si>
  <si>
    <t>411100003431</t>
  </si>
  <si>
    <t>2836/Т</t>
  </si>
  <si>
    <t>Бортовое оборудование АСДУ-НГПТ (трол.6402)</t>
  </si>
  <si>
    <t>411100003432</t>
  </si>
  <si>
    <t>2837/Т</t>
  </si>
  <si>
    <t>Бортовое оборудование АСДУ-НГПТ (трол.6406)</t>
  </si>
  <si>
    <t>411100003435</t>
  </si>
  <si>
    <t>2840/Т</t>
  </si>
  <si>
    <t>Бортовое оборудование АСДУ-НГПТ (трол.6408)</t>
  </si>
  <si>
    <t>411100003437</t>
  </si>
  <si>
    <t>2842/Т</t>
  </si>
  <si>
    <t>Бортовое оборудование АСДУ-НГПТ (трол.6416)</t>
  </si>
  <si>
    <t>411100003442</t>
  </si>
  <si>
    <t>2847/Т</t>
  </si>
  <si>
    <t>Бортовое оборудование АСДУ-НГПТ (трол.6418)</t>
  </si>
  <si>
    <t>411100003444</t>
  </si>
  <si>
    <t>2849/Т</t>
  </si>
  <si>
    <t>Бортовое оборудование АСДУ-НГПТ (трол.6421)</t>
  </si>
  <si>
    <t>411100003446</t>
  </si>
  <si>
    <t>2851/Т</t>
  </si>
  <si>
    <t>Бортовое оборудование АСДУ-НГПТ (трол.6424)</t>
  </si>
  <si>
    <t>411100003448</t>
  </si>
  <si>
    <t>2853/Т</t>
  </si>
  <si>
    <t>Бортовое оборудование АСДУ-НГПТ (трол.6426)</t>
  </si>
  <si>
    <t>411100003449</t>
  </si>
  <si>
    <t>2854/Т</t>
  </si>
  <si>
    <t>Бортовое оборудование АСДУ-НГПТ (трол.6428)</t>
  </si>
  <si>
    <t>411100003450</t>
  </si>
  <si>
    <t>2855/Т</t>
  </si>
  <si>
    <t>Бортовое оборудование АСДУ-НГПТ (трол.6429)</t>
  </si>
  <si>
    <t>411100003451</t>
  </si>
  <si>
    <t>2856/Т</t>
  </si>
  <si>
    <t>Бортовое оборудование АСДУ-НГПТ (трол.6431)</t>
  </si>
  <si>
    <t>411100003453</t>
  </si>
  <si>
    <t>2858/Т</t>
  </si>
  <si>
    <t>Бортовое оборудование АСДУ-НГПТ (трол.6435)</t>
  </si>
  <si>
    <t>411100003455</t>
  </si>
  <si>
    <t>2860/Т</t>
  </si>
  <si>
    <t>Бортовое оборудование АСДУ-НГПТ (трол.6436)</t>
  </si>
  <si>
    <t>411100003456</t>
  </si>
  <si>
    <t>2861/Т</t>
  </si>
  <si>
    <t>Бортовое оборудование АСДУ-НГПТ (трол.6437)</t>
  </si>
  <si>
    <t>411100003457</t>
  </si>
  <si>
    <t>2862/Т</t>
  </si>
  <si>
    <t>Бортовое оборудование АСДУ-НГПТ (трол.6438)</t>
  </si>
  <si>
    <t>411100003458</t>
  </si>
  <si>
    <t>2863/Т</t>
  </si>
  <si>
    <t>Бортовое оборудование АСДУ-НГПТ (трол.6439)</t>
  </si>
  <si>
    <t>411100003459</t>
  </si>
  <si>
    <t>2864/Т</t>
  </si>
  <si>
    <t>Бортовое оборудование АСДУ-НГПТ (трол.6440)</t>
  </si>
  <si>
    <t>411100003460</t>
  </si>
  <si>
    <t>2865/Т</t>
  </si>
  <si>
    <t>Бортовое оборудование АСДУ-НГПТ (трол.6446)</t>
  </si>
  <si>
    <t>411100003464</t>
  </si>
  <si>
    <t>2869/Т</t>
  </si>
  <si>
    <t>Бортовое оборудование АСДУ-НГПТ (трол.6447)</t>
  </si>
  <si>
    <t>411100003465</t>
  </si>
  <si>
    <t>2870/Т</t>
  </si>
  <si>
    <t>Бортовое оборудование АСДУ-НГПТ (трол.6448)</t>
  </si>
  <si>
    <t>411100003466</t>
  </si>
  <si>
    <t>2871/Т</t>
  </si>
  <si>
    <t>Бортовое оборудование АСДУ-НГПТ (трол.6451)</t>
  </si>
  <si>
    <t>411100003467</t>
  </si>
  <si>
    <t>2872/Т</t>
  </si>
  <si>
    <t>Бортовое оборудование АСДУ-НГПТ (трол.6452)</t>
  </si>
  <si>
    <t>411100003468</t>
  </si>
  <si>
    <t>2873/Т</t>
  </si>
  <si>
    <t>Бортовое оборудование АСДУ-НГПТ (трол.6453)</t>
  </si>
  <si>
    <t>411100003469</t>
  </si>
  <si>
    <t>2874/Т</t>
  </si>
  <si>
    <t>Бортовое оборудование АСДУ-НГПТ (трол.6454)</t>
  </si>
  <si>
    <t>411100003470</t>
  </si>
  <si>
    <t>2875/Т</t>
  </si>
  <si>
    <t>Бортовое оборудование АСДУ-НГПТ (трол.6455)</t>
  </si>
  <si>
    <t>411100003471</t>
  </si>
  <si>
    <t>2876/Т</t>
  </si>
  <si>
    <t>Бортовое оборудование АСДУ-НГПТ (трол.6456)</t>
  </si>
  <si>
    <t>411100003472</t>
  </si>
  <si>
    <t>2877/Т</t>
  </si>
  <si>
    <t>Бортовое оборудование АСДУ-НГПТ (трол.6460)</t>
  </si>
  <si>
    <t>411100003476</t>
  </si>
  <si>
    <t>2881/Т</t>
  </si>
  <si>
    <t>Бортовое оборудование АСДУ-НГПТ (трол.6461)</t>
  </si>
  <si>
    <t>411100003477</t>
  </si>
  <si>
    <t>2882/Т</t>
  </si>
  <si>
    <t>Бортовое оборудование АСДУ-НГПТ (трол.6462)</t>
  </si>
  <si>
    <t>411100003478</t>
  </si>
  <si>
    <t>2883/Т</t>
  </si>
  <si>
    <t>Бортовое оборудование АСДУ-НГПТ (трол.6463)</t>
  </si>
  <si>
    <t>411100003479</t>
  </si>
  <si>
    <t>2884/Т</t>
  </si>
  <si>
    <t>Бортовое оборудование АСДУ-НГПТ (трол.6468)</t>
  </si>
  <si>
    <t>411100003481</t>
  </si>
  <si>
    <t>2886/Т</t>
  </si>
  <si>
    <t>Бортовое оборудование АСДУ-НГПТ (трол.6525)</t>
  </si>
  <si>
    <t>411100003483</t>
  </si>
  <si>
    <t>2888/Т</t>
  </si>
  <si>
    <t>Бортовое оборудование АСДУ-НГПТ (трол.6526)</t>
  </si>
  <si>
    <t>411100003484</t>
  </si>
  <si>
    <t>2889/Т</t>
  </si>
  <si>
    <t>Бортовое оборудование АСДУ-НГПТ (трол.6527)</t>
  </si>
  <si>
    <t>411100003485</t>
  </si>
  <si>
    <t>2890/Т</t>
  </si>
  <si>
    <t>Бортовое оборудование АСДУ-НГПТ (трол.6529)</t>
  </si>
  <si>
    <t>411100003486</t>
  </si>
  <si>
    <t>2891/Т</t>
  </si>
  <si>
    <t>Бортовое оборудование АСДУ-НГПТ (трол.6604)</t>
  </si>
  <si>
    <t>411100003488</t>
  </si>
  <si>
    <t>2893/Т</t>
  </si>
  <si>
    <t>Бортовое оборудование АСДУ-НГПТ (трол.6606)</t>
  </si>
  <si>
    <t>411100003490</t>
  </si>
  <si>
    <t>2895/Т</t>
  </si>
  <si>
    <t>Бортовое оборудование АСДУ-НГПТ (трол.6607)</t>
  </si>
  <si>
    <t>411100003491</t>
  </si>
  <si>
    <t>2896/Т</t>
  </si>
  <si>
    <t>Бортовое оборудование АСДУ-НГПТ (трол.6608)</t>
  </si>
  <si>
    <t>411100003492</t>
  </si>
  <si>
    <t>2897/Т</t>
  </si>
  <si>
    <t>Бортовое оборудование АСДУ-НГПТ (трол.6615)</t>
  </si>
  <si>
    <t>411100003498</t>
  </si>
  <si>
    <t>2903/Т</t>
  </si>
  <si>
    <t>Бортовое оборудование АСДУ-НГПТ (трол.6622)</t>
  </si>
  <si>
    <t>411100003504</t>
  </si>
  <si>
    <t>2909/Т</t>
  </si>
  <si>
    <t>Бортовое оборудование АСДУ-НГПТ (трол.6801)</t>
  </si>
  <si>
    <t>411100003512</t>
  </si>
  <si>
    <t>2917/Т</t>
  </si>
  <si>
    <t>Бортовое оборудование АСДУ-НГПТ (трол.6803)</t>
  </si>
  <si>
    <t>411100003513</t>
  </si>
  <si>
    <t>2918/Т</t>
  </si>
  <si>
    <t>Бортовое оборудование АСДУ-НГПТ (трол.6819)</t>
  </si>
  <si>
    <t>411100003525</t>
  </si>
  <si>
    <t>2930/Т</t>
  </si>
  <si>
    <t>Бортовое оборудование АСДУ-НГПТ (трол.6823)</t>
  </si>
  <si>
    <t>411100003529</t>
  </si>
  <si>
    <t>2934/Т</t>
  </si>
  <si>
    <t>Бортовое оборудование АСДУ-НГПТ (трол.6904)</t>
  </si>
  <si>
    <t>411100003534</t>
  </si>
  <si>
    <t>2941/Т</t>
  </si>
  <si>
    <t>Бортовое оборудование АСДУ-НГПТ (трол.6905)</t>
  </si>
  <si>
    <t>411100003535</t>
  </si>
  <si>
    <t>2942/Т</t>
  </si>
  <si>
    <t>Бортовое оборудование АСДУ-НГПТ (трол.6906)</t>
  </si>
  <si>
    <t>411100003536</t>
  </si>
  <si>
    <t>2943/Т</t>
  </si>
  <si>
    <t>Бортовое оборудование АСДУ-НГПТ (трол.6907)</t>
  </si>
  <si>
    <t>411100003537</t>
  </si>
  <si>
    <t>2944/Т</t>
  </si>
  <si>
    <t>Бортовое оборудование АСДУ-НГПТ (трол.6909)</t>
  </si>
  <si>
    <t>411100003538</t>
  </si>
  <si>
    <t>2945/Т</t>
  </si>
  <si>
    <t>Бортовое оборудование АСДУ-НГПТ (трол.6911)</t>
  </si>
  <si>
    <t>411100003539</t>
  </si>
  <si>
    <t>2946/Т</t>
  </si>
  <si>
    <t>Бортовое оборудование АСДУ-НГПТ (трол.6913)</t>
  </si>
  <si>
    <t>411100003541</t>
  </si>
  <si>
    <t>2948/Т</t>
  </si>
  <si>
    <t>Бортовое оборудование АСДУ-НГПТ (трол.6914)</t>
  </si>
  <si>
    <t>411100003542</t>
  </si>
  <si>
    <t>2949/Т</t>
  </si>
  <si>
    <t>Бортовое оборудование АСДУ-НГПТ (трол.6915)</t>
  </si>
  <si>
    <t>411100003543</t>
  </si>
  <si>
    <t>2950/Т</t>
  </si>
  <si>
    <t>Бортовое оборудование АСДУ-НГПТ (трол.6916)</t>
  </si>
  <si>
    <t>411100003544</t>
  </si>
  <si>
    <t>2951/Т</t>
  </si>
  <si>
    <t>Бортовое оборудование АСДУ-НГПТ (трол.6918)</t>
  </si>
  <si>
    <t>411100003545</t>
  </si>
  <si>
    <t>2952/Т</t>
  </si>
  <si>
    <t>Бортовое оборудование АСДУ-НГПТ (трол.6919)</t>
  </si>
  <si>
    <t>411100003546</t>
  </si>
  <si>
    <t>2953/Т</t>
  </si>
  <si>
    <t>Бортовое оборудование АСДУ-НГПТ (трол.6920)</t>
  </si>
  <si>
    <t>411100003547</t>
  </si>
  <si>
    <t>2954/Т</t>
  </si>
  <si>
    <t>Бортовое оборудование АСДУ-НГПТ (трол.6921)</t>
  </si>
  <si>
    <t>411100003548</t>
  </si>
  <si>
    <t>2955/Т</t>
  </si>
  <si>
    <t>Бортовое оборудование АСДУ-НГПТ (трол.6922)</t>
  </si>
  <si>
    <t>411100003549</t>
  </si>
  <si>
    <t>2956/Т</t>
  </si>
  <si>
    <t>Бортовое оборудование АСДУ-НГПТ (трол.6923)</t>
  </si>
  <si>
    <t>411100003550</t>
  </si>
  <si>
    <t>2957/Т</t>
  </si>
  <si>
    <t>Бортовое оборудование АСДУ-НГПТ (трол.6925)</t>
  </si>
  <si>
    <t>411100003551</t>
  </si>
  <si>
    <t>2958/Т</t>
  </si>
  <si>
    <t>Бортовое оборудование АСДУ-НГПТ (трол.6926)</t>
  </si>
  <si>
    <t>411100003552</t>
  </si>
  <si>
    <t>2959/Т</t>
  </si>
  <si>
    <t>Бортовое оборудование АСДУ-НГПТ (трол.6927)</t>
  </si>
  <si>
    <t>411100003553</t>
  </si>
  <si>
    <t>2960/Т</t>
  </si>
  <si>
    <t>Бортовое оборудование АСДУ-НГПТ (трол.6928)</t>
  </si>
  <si>
    <t>411100003554</t>
  </si>
  <si>
    <t>2961/Т</t>
  </si>
  <si>
    <t>Бортовое оборудование АСДУ-НГПТ (трол.6929)</t>
  </si>
  <si>
    <t>411100003555</t>
  </si>
  <si>
    <t>2962/Т</t>
  </si>
  <si>
    <t>Бортовое оборудование АСДУ-НГПТ (трол.6932)</t>
  </si>
  <si>
    <t>411100003558</t>
  </si>
  <si>
    <t>2965/Т</t>
  </si>
  <si>
    <t>Бортовое оборудование АСДУ-НГПТ (трол.6938)</t>
  </si>
  <si>
    <t>411100003562</t>
  </si>
  <si>
    <t>2969/Т</t>
  </si>
  <si>
    <t>Бортовое оборудование АСДУ-НГПТ (трол.6941)</t>
  </si>
  <si>
    <t>411100003563</t>
  </si>
  <si>
    <t>2970/Т</t>
  </si>
  <si>
    <t>Бортовое оборудование АСДУ-НГПТ (трол.6398)</t>
  </si>
  <si>
    <t>411100003565</t>
  </si>
  <si>
    <t>2972/Т</t>
  </si>
  <si>
    <t>Бортовое оборудование АСДУ-НГПТ (трол.6530)</t>
  </si>
  <si>
    <t>411100003566</t>
  </si>
  <si>
    <t>2973/Т</t>
  </si>
  <si>
    <t>Бортовое оборудование АСДУ-НГПТ (трол.6939)</t>
  </si>
  <si>
    <t>411100003571</t>
  </si>
  <si>
    <t>2978/Т</t>
  </si>
  <si>
    <t>МФУ Kyocera FS6525MF</t>
  </si>
  <si>
    <t>411100003575</t>
  </si>
  <si>
    <t>2993/Т</t>
  </si>
  <si>
    <t>411100003576</t>
  </si>
  <si>
    <t>2994/Т</t>
  </si>
  <si>
    <t>Пожарная сигнализация (Фонвизина)</t>
  </si>
  <si>
    <t>411100003577</t>
  </si>
  <si>
    <t>2995/Т</t>
  </si>
  <si>
    <t>Газоанализатор АВТОТЕСТ-01.04П</t>
  </si>
  <si>
    <t>411100003578</t>
  </si>
  <si>
    <t>3012/Т</t>
  </si>
  <si>
    <t>Газоанализатор Инфракар 5М-2Т.02</t>
  </si>
  <si>
    <t>411100003580</t>
  </si>
  <si>
    <t>3014/Т</t>
  </si>
  <si>
    <t>Виброплита бензиновая 120 кг.(дв.Honda GX 160)</t>
  </si>
  <si>
    <t>411100003583</t>
  </si>
  <si>
    <t>3017/Т</t>
  </si>
  <si>
    <t>Нарезчик швов Masalta MF-16-4</t>
  </si>
  <si>
    <t>411100003584</t>
  </si>
  <si>
    <t>3018/Т</t>
  </si>
  <si>
    <t>Мойка ВД Portotecnica Royal-C 2117P IDAF 40345</t>
  </si>
  <si>
    <t>411100003585</t>
  </si>
  <si>
    <t>3019/Т</t>
  </si>
  <si>
    <t>Поломоечная машина Portotecnica Lavamatic 30C45</t>
  </si>
  <si>
    <t>411100003586</t>
  </si>
  <si>
    <t>3020/Т</t>
  </si>
  <si>
    <t>Бортовое оборудование АСДУ-НГПТ (трол.6104)</t>
  </si>
  <si>
    <t>411100003611</t>
  </si>
  <si>
    <t>3046/Т</t>
  </si>
  <si>
    <t>Бортовое оборудование АСДУ-НГПТ (трол.6105)</t>
  </si>
  <si>
    <t>411100003612</t>
  </si>
  <si>
    <t>3047/Т</t>
  </si>
  <si>
    <t>411100003613</t>
  </si>
  <si>
    <t>3048/Т</t>
  </si>
  <si>
    <t>Бортовое оборудование АСДУ-НГПТ (трол.6403)</t>
  </si>
  <si>
    <t>411100003614</t>
  </si>
  <si>
    <t>3049/Т</t>
  </si>
  <si>
    <t>Бортовое оборудование АСДУ-НГПТ (трол.6544)</t>
  </si>
  <si>
    <t>411100003620</t>
  </si>
  <si>
    <t>3055/Т</t>
  </si>
  <si>
    <t>Бортовое оборудование АСДУ-НГПТ (трол.6546)</t>
  </si>
  <si>
    <t>411100003621</t>
  </si>
  <si>
    <t>3056/Т</t>
  </si>
  <si>
    <t>Бортовое оборудование АСДУ-НГПТ (трол.6548)</t>
  </si>
  <si>
    <t>411100003622</t>
  </si>
  <si>
    <t>3057/Т</t>
  </si>
  <si>
    <t>411100003642</t>
  </si>
  <si>
    <t>3077/Т</t>
  </si>
  <si>
    <t>Комплект бортового оборудования АСДУ-НГПТ</t>
  </si>
  <si>
    <t>411100003648</t>
  </si>
  <si>
    <t>2146</t>
  </si>
  <si>
    <t>Плита эл. 4-х конфорочная с жарочным шкафом</t>
  </si>
  <si>
    <t>411100003701</t>
  </si>
  <si>
    <t>108200847</t>
  </si>
  <si>
    <t>411100003702</t>
  </si>
  <si>
    <t>108200848</t>
  </si>
  <si>
    <t>411100003703</t>
  </si>
  <si>
    <t>108200776</t>
  </si>
  <si>
    <t>Морозильник</t>
  </si>
  <si>
    <t>411100003704</t>
  </si>
  <si>
    <t>108200505</t>
  </si>
  <si>
    <t>Шкаф пекарский</t>
  </si>
  <si>
    <t>411100003705</t>
  </si>
  <si>
    <t>108200780</t>
  </si>
  <si>
    <t>411100003706</t>
  </si>
  <si>
    <t>108700560</t>
  </si>
  <si>
    <t>411100003707</t>
  </si>
  <si>
    <t>108700563</t>
  </si>
  <si>
    <t>Холодильный агрегат</t>
  </si>
  <si>
    <t>411100003708</t>
  </si>
  <si>
    <t>108200778</t>
  </si>
  <si>
    <t>Электрокотел</t>
  </si>
  <si>
    <t>411100003709</t>
  </si>
  <si>
    <t>108500479</t>
  </si>
  <si>
    <t>411100003710</t>
  </si>
  <si>
    <t>108500706</t>
  </si>
  <si>
    <t>411100003711</t>
  </si>
  <si>
    <t>108501052</t>
  </si>
  <si>
    <t>411100003712</t>
  </si>
  <si>
    <t>105700760</t>
  </si>
  <si>
    <t>411100003726</t>
  </si>
  <si>
    <t>2198</t>
  </si>
  <si>
    <t>411100003729</t>
  </si>
  <si>
    <t>2201</t>
  </si>
  <si>
    <t>Передвижной механический фильтр MFC-1200 (380V)</t>
  </si>
  <si>
    <t>411100003732</t>
  </si>
  <si>
    <t>2210</t>
  </si>
  <si>
    <t>411100003733</t>
  </si>
  <si>
    <t>2211</t>
  </si>
  <si>
    <t>411100003734</t>
  </si>
  <si>
    <t>2212</t>
  </si>
  <si>
    <t>411100003750</t>
  </si>
  <si>
    <t>102601285</t>
  </si>
  <si>
    <t>411100003751</t>
  </si>
  <si>
    <t>102601286</t>
  </si>
  <si>
    <t>411100003752</t>
  </si>
  <si>
    <t>102601287</t>
  </si>
  <si>
    <t>411100003803</t>
  </si>
  <si>
    <t>2308</t>
  </si>
  <si>
    <t>Ноутбук  ASUS  M 50 Sr</t>
  </si>
  <si>
    <t>411100005130</t>
  </si>
  <si>
    <t>2622/Т</t>
  </si>
  <si>
    <t>Ноутбук</t>
  </si>
  <si>
    <t>411100005131</t>
  </si>
  <si>
    <t>2623/Т</t>
  </si>
  <si>
    <t>Ноутбу ASUS х 50 SL</t>
  </si>
  <si>
    <t>411100005132</t>
  </si>
  <si>
    <t>2621/Т</t>
  </si>
  <si>
    <t>Многофункциональное устройство Color laser Jet</t>
  </si>
  <si>
    <t>411100005133</t>
  </si>
  <si>
    <t>2684/Т</t>
  </si>
  <si>
    <t>Бортовое оборудование АСДУ-НГПТ</t>
  </si>
  <si>
    <t>411100005976</t>
  </si>
  <si>
    <t>4714</t>
  </si>
  <si>
    <t>411100005978</t>
  </si>
  <si>
    <t>4707</t>
  </si>
  <si>
    <t>411100005979</t>
  </si>
  <si>
    <t>4711</t>
  </si>
  <si>
    <t>НАСОС -17-7</t>
  </si>
  <si>
    <t>421100000075</t>
  </si>
  <si>
    <t>1017</t>
  </si>
  <si>
    <t>421100000102</t>
  </si>
  <si>
    <t>103600473</t>
  </si>
  <si>
    <t>421100000103</t>
  </si>
  <si>
    <t>104500555</t>
  </si>
  <si>
    <t>421100000104</t>
  </si>
  <si>
    <t>108700553</t>
  </si>
  <si>
    <t>421100000105</t>
  </si>
  <si>
    <t>108700556</t>
  </si>
  <si>
    <t>421100000106</t>
  </si>
  <si>
    <t>108700558</t>
  </si>
  <si>
    <t>421100000107</t>
  </si>
  <si>
    <t>108700562</t>
  </si>
  <si>
    <t>421100000108</t>
  </si>
  <si>
    <t>108700565</t>
  </si>
  <si>
    <t>421100000109</t>
  </si>
  <si>
    <t>108700567</t>
  </si>
  <si>
    <t>421100000110</t>
  </si>
  <si>
    <t>108700568</t>
  </si>
  <si>
    <t>Принтер "Hewlett-Packard"</t>
  </si>
  <si>
    <t>421100000111</t>
  </si>
  <si>
    <t>108700747</t>
  </si>
  <si>
    <t>Узел учета тепла</t>
  </si>
  <si>
    <t>421100000112</t>
  </si>
  <si>
    <t>108700755</t>
  </si>
  <si>
    <t>Холодильник "Стинол 232 Q-002"</t>
  </si>
  <si>
    <t>421100000113</t>
  </si>
  <si>
    <t>109100474</t>
  </si>
  <si>
    <t>Холодильник "Стинол 242 Q-002"</t>
  </si>
  <si>
    <t>421100000114</t>
  </si>
  <si>
    <t>109100549</t>
  </si>
  <si>
    <t>421100000115</t>
  </si>
  <si>
    <t>109100550</t>
  </si>
  <si>
    <t>421100000116</t>
  </si>
  <si>
    <t>109100551</t>
  </si>
  <si>
    <t>421100000117</t>
  </si>
  <si>
    <t>109100552</t>
  </si>
  <si>
    <t>421100000118</t>
  </si>
  <si>
    <t>109100554</t>
  </si>
  <si>
    <t>421100000119</t>
  </si>
  <si>
    <t>109100559</t>
  </si>
  <si>
    <t>421100000120</t>
  </si>
  <si>
    <t>109100561</t>
  </si>
  <si>
    <t>421100000121</t>
  </si>
  <si>
    <t>109100564</t>
  </si>
  <si>
    <t>Мотор для лодки  "Меркурий 40"</t>
  </si>
  <si>
    <t>421100000125</t>
  </si>
  <si>
    <t>3533/7</t>
  </si>
  <si>
    <t>Кабина Пластэн собранная</t>
  </si>
  <si>
    <t>421100000126</t>
  </si>
  <si>
    <t>4200/7</t>
  </si>
  <si>
    <t>421100000127</t>
  </si>
  <si>
    <t>4201/7</t>
  </si>
  <si>
    <t>421100000128</t>
  </si>
  <si>
    <t>4202/7</t>
  </si>
  <si>
    <t>421100000129</t>
  </si>
  <si>
    <t>4203/7</t>
  </si>
  <si>
    <t>421100000130</t>
  </si>
  <si>
    <t>4204/7</t>
  </si>
  <si>
    <t>421100000131</t>
  </si>
  <si>
    <t>4205/7</t>
  </si>
  <si>
    <t>421100000132</t>
  </si>
  <si>
    <t>4206/7</t>
  </si>
  <si>
    <t>421100000133</t>
  </si>
  <si>
    <t>4207/7</t>
  </si>
  <si>
    <t>421100000134</t>
  </si>
  <si>
    <t>4217/7</t>
  </si>
  <si>
    <t>Телевизор "Тоshiba"</t>
  </si>
  <si>
    <t>421100000136</t>
  </si>
  <si>
    <t>4305/7</t>
  </si>
  <si>
    <t>Биотуалет</t>
  </si>
  <si>
    <t>421100000137</t>
  </si>
  <si>
    <t>4278/7</t>
  </si>
  <si>
    <t>Котел КИМ ЗДГ</t>
  </si>
  <si>
    <t>421100000139</t>
  </si>
  <si>
    <t>1707/Т</t>
  </si>
  <si>
    <t>421100000140</t>
  </si>
  <si>
    <t>1708/Т</t>
  </si>
  <si>
    <t>421100000141</t>
  </si>
  <si>
    <t>1709/Т</t>
  </si>
  <si>
    <t>421100000142</t>
  </si>
  <si>
    <t>1710/Т</t>
  </si>
  <si>
    <t>Холодильник  "Минск"-215</t>
  </si>
  <si>
    <t>421100000143</t>
  </si>
  <si>
    <t>2251/Т</t>
  </si>
  <si>
    <t>Стерилизатор</t>
  </si>
  <si>
    <t>422100000001</t>
  </si>
  <si>
    <t>782</t>
  </si>
  <si>
    <t>Стоматологическая уст-ка  PRAKTIK</t>
  </si>
  <si>
    <t>422100000002</t>
  </si>
  <si>
    <t>813</t>
  </si>
  <si>
    <t>Кресло стоматологическое ЕЕМ-7</t>
  </si>
  <si>
    <t>422100000003</t>
  </si>
  <si>
    <t>814</t>
  </si>
  <si>
    <t>Cтерилизационная установка Стека</t>
  </si>
  <si>
    <t>422100000004</t>
  </si>
  <si>
    <t>895</t>
  </si>
  <si>
    <t>Салярий односторонний</t>
  </si>
  <si>
    <t>422100000005</t>
  </si>
  <si>
    <t>899</t>
  </si>
  <si>
    <t>Стол бильярдный</t>
  </si>
  <si>
    <t>422100000007</t>
  </si>
  <si>
    <t>792</t>
  </si>
  <si>
    <t>Лампа для полимеризации</t>
  </si>
  <si>
    <t>422100000008</t>
  </si>
  <si>
    <t>1148</t>
  </si>
  <si>
    <t>422100000009</t>
  </si>
  <si>
    <t>100900677</t>
  </si>
  <si>
    <t>Многофункциональный спортивный центр</t>
  </si>
  <si>
    <t>422100000010</t>
  </si>
  <si>
    <t>101000460</t>
  </si>
  <si>
    <t>Велотренажер</t>
  </si>
  <si>
    <t>422100000011</t>
  </si>
  <si>
    <t>101000461</t>
  </si>
  <si>
    <t>422100000012</t>
  </si>
  <si>
    <t>101000462</t>
  </si>
  <si>
    <t>Мультитренер</t>
  </si>
  <si>
    <t>422100000013</t>
  </si>
  <si>
    <t>101000463</t>
  </si>
  <si>
    <t>Тренажер</t>
  </si>
  <si>
    <t>422100000014</t>
  </si>
  <si>
    <t>101000464</t>
  </si>
  <si>
    <t>Бильярд с набором шаров</t>
  </si>
  <si>
    <t>422100000015</t>
  </si>
  <si>
    <t>101000465</t>
  </si>
  <si>
    <t>422100000016</t>
  </si>
  <si>
    <t>101400077</t>
  </si>
  <si>
    <t>422100000017</t>
  </si>
  <si>
    <t>101400097</t>
  </si>
  <si>
    <t>422100000018</t>
  </si>
  <si>
    <t>101400269</t>
  </si>
  <si>
    <t>Столик инструм. 2х ярусный</t>
  </si>
  <si>
    <t>422100000019</t>
  </si>
  <si>
    <t>101400517</t>
  </si>
  <si>
    <t>Столик стоматологич. 2х ярусный</t>
  </si>
  <si>
    <t>422100000020</t>
  </si>
  <si>
    <t>101400518</t>
  </si>
  <si>
    <t>Шкаф для медикаментов</t>
  </si>
  <si>
    <t>422100000021</t>
  </si>
  <si>
    <t>101400528</t>
  </si>
  <si>
    <t>422100000022</t>
  </si>
  <si>
    <t>101400529</t>
  </si>
  <si>
    <t>Весы напольные</t>
  </si>
  <si>
    <t>422100000023</t>
  </si>
  <si>
    <t>101400530</t>
  </si>
  <si>
    <t>Ростометр для взрослых</t>
  </si>
  <si>
    <t>422100000024</t>
  </si>
  <si>
    <t>101400531</t>
  </si>
  <si>
    <t>Тонометр механический</t>
  </si>
  <si>
    <t>422100000025</t>
  </si>
  <si>
    <t>101400532</t>
  </si>
  <si>
    <t>422100000026</t>
  </si>
  <si>
    <t>101400533</t>
  </si>
  <si>
    <t>Кресло гинекологическое</t>
  </si>
  <si>
    <t>422100000027</t>
  </si>
  <si>
    <t>101400534</t>
  </si>
  <si>
    <t>Ширмаперегородка 3х секционная</t>
  </si>
  <si>
    <t>422100000028</t>
  </si>
  <si>
    <t>101400536</t>
  </si>
  <si>
    <t>422100000029</t>
  </si>
  <si>
    <t>101400537</t>
  </si>
  <si>
    <t>Светильник передвижной ( мед.)</t>
  </si>
  <si>
    <t>422100000030</t>
  </si>
  <si>
    <t>101400538</t>
  </si>
  <si>
    <t>Чемодан-укладка для врача скорой помощи ФМ-3</t>
  </si>
  <si>
    <t>422100000031</t>
  </si>
  <si>
    <t>101400574</t>
  </si>
  <si>
    <t>Аппарат УВЧ-70</t>
  </si>
  <si>
    <t>422100000032</t>
  </si>
  <si>
    <t>101400575</t>
  </si>
  <si>
    <t>Аппарат БОП-4</t>
  </si>
  <si>
    <t>422100000033</t>
  </si>
  <si>
    <t>101400576</t>
  </si>
  <si>
    <t>Ингалятор</t>
  </si>
  <si>
    <t>422100000034</t>
  </si>
  <si>
    <t>101400577</t>
  </si>
  <si>
    <t>Облучатель бактерицидный</t>
  </si>
  <si>
    <t>422100000035</t>
  </si>
  <si>
    <t>101400578</t>
  </si>
  <si>
    <t>422100000036</t>
  </si>
  <si>
    <t>101400722</t>
  </si>
  <si>
    <t>422100000037</t>
  </si>
  <si>
    <t>101400759</t>
  </si>
  <si>
    <t>Кондиционер LG (мед.пункт)</t>
  </si>
  <si>
    <t>422100000039</t>
  </si>
  <si>
    <t>101401212</t>
  </si>
  <si>
    <t>Аквадистилятор</t>
  </si>
  <si>
    <t>422100000040</t>
  </si>
  <si>
    <t>101401213</t>
  </si>
  <si>
    <t>422100000041</t>
  </si>
  <si>
    <t>101401214</t>
  </si>
  <si>
    <t>Ширма перегородка  3х секционная</t>
  </si>
  <si>
    <t>422100000042</t>
  </si>
  <si>
    <t>106900535</t>
  </si>
  <si>
    <t>422100000043</t>
  </si>
  <si>
    <t>108700557</t>
  </si>
  <si>
    <t>Холодильник Стинол 116Q-001</t>
  </si>
  <si>
    <t>422100000044</t>
  </si>
  <si>
    <t>109100218</t>
  </si>
  <si>
    <t>422100000045</t>
  </si>
  <si>
    <t>109100220</t>
  </si>
  <si>
    <t>422100000046</t>
  </si>
  <si>
    <t>109100225</t>
  </si>
  <si>
    <t>422100000047</t>
  </si>
  <si>
    <t>109100738</t>
  </si>
  <si>
    <t>422100000048</t>
  </si>
  <si>
    <t>109100739</t>
  </si>
  <si>
    <t>422100000049</t>
  </si>
  <si>
    <t>109100740</t>
  </si>
  <si>
    <t>422100000050</t>
  </si>
  <si>
    <t>109100741</t>
  </si>
  <si>
    <t>422100000051</t>
  </si>
  <si>
    <t>109100742</t>
  </si>
  <si>
    <t>Холодильник (зам.дир.по общим вопросам)</t>
  </si>
  <si>
    <t>422100000052</t>
  </si>
  <si>
    <t>109300566</t>
  </si>
  <si>
    <t>Плита "Candy"</t>
  </si>
  <si>
    <t>422100000053</t>
  </si>
  <si>
    <t>2902/7</t>
  </si>
  <si>
    <t>Морозильная камера КХН-3</t>
  </si>
  <si>
    <t>422100000056</t>
  </si>
  <si>
    <t>1105/Т</t>
  </si>
  <si>
    <t>Информационный щит</t>
  </si>
  <si>
    <t>422100000057</t>
  </si>
  <si>
    <t>2306/Т</t>
  </si>
  <si>
    <t>Вывеска 60*80</t>
  </si>
  <si>
    <t>422100000058</t>
  </si>
  <si>
    <t>2308/Т</t>
  </si>
  <si>
    <t>"Холодильник ""Атлант"""</t>
  </si>
  <si>
    <t>422100000059</t>
  </si>
  <si>
    <t>2324/Т</t>
  </si>
  <si>
    <t>422100000060</t>
  </si>
  <si>
    <t>2325/Т</t>
  </si>
  <si>
    <t>422100000061</t>
  </si>
  <si>
    <t>2326/Т</t>
  </si>
  <si>
    <t>422100000062</t>
  </si>
  <si>
    <t>2327/Т</t>
  </si>
  <si>
    <t>422100000063</t>
  </si>
  <si>
    <t>2328/Т</t>
  </si>
  <si>
    <t>Звукоусилительная аппаратура</t>
  </si>
  <si>
    <t>422100000065</t>
  </si>
  <si>
    <t>2475/Т</t>
  </si>
  <si>
    <t>DVD-рекордер сжестким диском</t>
  </si>
  <si>
    <t>422100000066</t>
  </si>
  <si>
    <t>2479/Т</t>
  </si>
  <si>
    <t>422100000067</t>
  </si>
  <si>
    <t>2246/Т</t>
  </si>
  <si>
    <t>Гидроэлеватор</t>
  </si>
  <si>
    <t>422100000068</t>
  </si>
  <si>
    <t>1327/Т</t>
  </si>
  <si>
    <t>"Плита электрическая ""Индезит"""</t>
  </si>
  <si>
    <t>422100000069</t>
  </si>
  <si>
    <t>2334/Т</t>
  </si>
  <si>
    <t>Кассовая кабина КК-70</t>
  </si>
  <si>
    <t>422100000070</t>
  </si>
  <si>
    <t>2031/Т</t>
  </si>
  <si>
    <t>Набор буфетного элэктрооборуд.</t>
  </si>
  <si>
    <t>422100000078</t>
  </si>
  <si>
    <t>2336/Т</t>
  </si>
  <si>
    <t>Тренажёр многофункциональный</t>
  </si>
  <si>
    <t>422100000080</t>
  </si>
  <si>
    <t>1101/Т</t>
  </si>
  <si>
    <t>Тренажёр РОТИБОР</t>
  </si>
  <si>
    <t>422100000081</t>
  </si>
  <si>
    <t>1043/Т</t>
  </si>
  <si>
    <t>Машина стиральная Идэзит</t>
  </si>
  <si>
    <t>422100000082</t>
  </si>
  <si>
    <t>820/Т</t>
  </si>
  <si>
    <t>Моноблок Панасоник ТС-215v2</t>
  </si>
  <si>
    <t>422100000083</t>
  </si>
  <si>
    <t>2263/Т</t>
  </si>
  <si>
    <t>Фильтр песочный</t>
  </si>
  <si>
    <t>422100000084</t>
  </si>
  <si>
    <t>1861/Т</t>
  </si>
  <si>
    <t>Котёл Альфа Дизельный</t>
  </si>
  <si>
    <t>422100000085</t>
  </si>
  <si>
    <t>812/Т</t>
  </si>
  <si>
    <t>Плита электрическая "Индезит"</t>
  </si>
  <si>
    <t>422100000086</t>
  </si>
  <si>
    <t>2329/Т</t>
  </si>
  <si>
    <t>Компьютер с монитором Р-IV-2800512-2</t>
  </si>
  <si>
    <t>471200000000</t>
  </si>
  <si>
    <t>4086/7</t>
  </si>
  <si>
    <t>471200000001</t>
  </si>
  <si>
    <t>4087/7</t>
  </si>
  <si>
    <t>471200000002</t>
  </si>
  <si>
    <t>4088/7</t>
  </si>
  <si>
    <t>471200000003</t>
  </si>
  <si>
    <t>4089/7</t>
  </si>
  <si>
    <t>471200000004</t>
  </si>
  <si>
    <t>4090/7</t>
  </si>
  <si>
    <t>Компьютер с монитором Samsung и принтером</t>
  </si>
  <si>
    <t>471200000005</t>
  </si>
  <si>
    <t>4143/7</t>
  </si>
  <si>
    <t>471200000006</t>
  </si>
  <si>
    <t>4144/7</t>
  </si>
  <si>
    <t>Компьютер с монитором Samsung</t>
  </si>
  <si>
    <t>471200000007</t>
  </si>
  <si>
    <t>4220/7</t>
  </si>
  <si>
    <t>471200000008</t>
  </si>
  <si>
    <t>4221/7</t>
  </si>
  <si>
    <t>471200000009</t>
  </si>
  <si>
    <t>4222/7</t>
  </si>
  <si>
    <t>Компьютер НР-4 с монитором НР 17"</t>
  </si>
  <si>
    <t>471200000010</t>
  </si>
  <si>
    <t>4249/7</t>
  </si>
  <si>
    <t>471200000011</t>
  </si>
  <si>
    <t>4250/7</t>
  </si>
  <si>
    <t>471200000012</t>
  </si>
  <si>
    <t>4253/7</t>
  </si>
  <si>
    <t>471200000013</t>
  </si>
  <si>
    <t>4252/7</t>
  </si>
  <si>
    <t>471200000014</t>
  </si>
  <si>
    <t>4251/7</t>
  </si>
  <si>
    <t>Компьютер Intel Е4400</t>
  </si>
  <si>
    <t>471200000015</t>
  </si>
  <si>
    <t>4342/7</t>
  </si>
  <si>
    <t>471200000016</t>
  </si>
  <si>
    <t>4343/7</t>
  </si>
  <si>
    <t>471200000017</t>
  </si>
  <si>
    <t>4344/7</t>
  </si>
  <si>
    <t>471200000018</t>
  </si>
  <si>
    <t>4345/7</t>
  </si>
  <si>
    <t>471200000019</t>
  </si>
  <si>
    <t>4346/7</t>
  </si>
  <si>
    <t>Ноутбук Toshiba Sateilite L350 в ком-те с МФУ НР</t>
  </si>
  <si>
    <t>471200000020</t>
  </si>
  <si>
    <t>4418/7</t>
  </si>
  <si>
    <t>Ноутбук Toshiba Sateilite L350  в ком-те с МФУ НР</t>
  </si>
  <si>
    <t>471200000021</t>
  </si>
  <si>
    <t>4419/7</t>
  </si>
  <si>
    <t>Ксерокс Canon Р-1215</t>
  </si>
  <si>
    <t>471200000022</t>
  </si>
  <si>
    <t>2562/7</t>
  </si>
  <si>
    <t>Компьютер с монитором Р-IV-2800512-3</t>
  </si>
  <si>
    <t>471200000023</t>
  </si>
  <si>
    <t>4091/7</t>
  </si>
  <si>
    <t>Компьютер диагностический АКБ</t>
  </si>
  <si>
    <t>471200000024</t>
  </si>
  <si>
    <t>4131/7</t>
  </si>
  <si>
    <t>Компьютер в сборе HP Laser Jer  51000</t>
  </si>
  <si>
    <t>471200000026</t>
  </si>
  <si>
    <t>4218/7</t>
  </si>
  <si>
    <t>Компьютер в сборе HPDJ 3550</t>
  </si>
  <si>
    <t>471200000027</t>
  </si>
  <si>
    <t>4219/7</t>
  </si>
  <si>
    <t>471200000028</t>
  </si>
  <si>
    <t>4244/7</t>
  </si>
  <si>
    <t>471200000029</t>
  </si>
  <si>
    <t>4259/7</t>
  </si>
  <si>
    <t>471200000030</t>
  </si>
  <si>
    <t>4260/7</t>
  </si>
  <si>
    <t>471200000031</t>
  </si>
  <si>
    <t>4263/7</t>
  </si>
  <si>
    <t>471200000032</t>
  </si>
  <si>
    <t>4267/7</t>
  </si>
  <si>
    <t>Режущий плоттер</t>
  </si>
  <si>
    <t>471200000033</t>
  </si>
  <si>
    <t>4318/7</t>
  </si>
  <si>
    <t>Ноутбук Тоshiba Т2130</t>
  </si>
  <si>
    <t>471200000034</t>
  </si>
  <si>
    <t>4321/7</t>
  </si>
  <si>
    <t>Цифровой копир RICON aficio</t>
  </si>
  <si>
    <t>471200000035</t>
  </si>
  <si>
    <t>4338/7</t>
  </si>
  <si>
    <t>471200000036</t>
  </si>
  <si>
    <t>4339/7</t>
  </si>
  <si>
    <t>Ноутбук Toshiba Satellite</t>
  </si>
  <si>
    <t>471200000037</t>
  </si>
  <si>
    <t>4347/7</t>
  </si>
  <si>
    <t>Компьютер  в сборе Intel Core 2 Duo</t>
  </si>
  <si>
    <t>471200000038</t>
  </si>
  <si>
    <t>4405/7</t>
  </si>
  <si>
    <t>Проектор МР623 со штангой и держателем</t>
  </si>
  <si>
    <t>471200000039</t>
  </si>
  <si>
    <t>4408/7</t>
  </si>
  <si>
    <t>Многофункциональное устройство  НР LJ  CM2320nf</t>
  </si>
  <si>
    <t>471200000040</t>
  </si>
  <si>
    <t>4420/7</t>
  </si>
  <si>
    <t>Ноутбук Toshiba</t>
  </si>
  <si>
    <t>471200000041</t>
  </si>
  <si>
    <t>4459/7</t>
  </si>
  <si>
    <t>Компьютер персональный на базе Intel core i5-2500</t>
  </si>
  <si>
    <t>471200000042</t>
  </si>
  <si>
    <t>4623/7</t>
  </si>
  <si>
    <t>471200000044</t>
  </si>
  <si>
    <t>4233/7</t>
  </si>
  <si>
    <t>471200000045</t>
  </si>
  <si>
    <t>4234/7</t>
  </si>
  <si>
    <t>471200000046</t>
  </si>
  <si>
    <t>4235/7</t>
  </si>
  <si>
    <t>471200000047</t>
  </si>
  <si>
    <t>4236/7</t>
  </si>
  <si>
    <t>471200000048</t>
  </si>
  <si>
    <t>4237/7</t>
  </si>
  <si>
    <t>471200000049</t>
  </si>
  <si>
    <t>4238/7</t>
  </si>
  <si>
    <t>471200000050</t>
  </si>
  <si>
    <t>4239/7</t>
  </si>
  <si>
    <t>471200000051</t>
  </si>
  <si>
    <t>4240/7</t>
  </si>
  <si>
    <t>471200000052</t>
  </si>
  <si>
    <t>4241/7</t>
  </si>
  <si>
    <t>471200000053</t>
  </si>
  <si>
    <t>4242/7</t>
  </si>
  <si>
    <t>471200000054</t>
  </si>
  <si>
    <t>4243/7</t>
  </si>
  <si>
    <t>471200000055</t>
  </si>
  <si>
    <t>4245/7</t>
  </si>
  <si>
    <t>471200000056</t>
  </si>
  <si>
    <t>4246/7</t>
  </si>
  <si>
    <t>471200000057</t>
  </si>
  <si>
    <t>4247/7</t>
  </si>
  <si>
    <t>471200000058</t>
  </si>
  <si>
    <t>4254/7</t>
  </si>
  <si>
    <t>471200000059</t>
  </si>
  <si>
    <t>4255/7</t>
  </si>
  <si>
    <t>471200000060</t>
  </si>
  <si>
    <t>4257/7</t>
  </si>
  <si>
    <t>471200000063</t>
  </si>
  <si>
    <t>4265/7</t>
  </si>
  <si>
    <t>471200000064</t>
  </si>
  <si>
    <t>4266/7</t>
  </si>
  <si>
    <t>Контрольно-кассовая машина АМС-100К</t>
  </si>
  <si>
    <t>472200000000</t>
  </si>
  <si>
    <t>2407/Т</t>
  </si>
  <si>
    <t>472200000001</t>
  </si>
  <si>
    <t>2406/Т</t>
  </si>
  <si>
    <t>Сейф 702 (2к)</t>
  </si>
  <si>
    <t>611100000000</t>
  </si>
  <si>
    <t>238</t>
  </si>
  <si>
    <t>Панно дорожных знаков ПОЗ-80</t>
  </si>
  <si>
    <t>611100000001</t>
  </si>
  <si>
    <t>759</t>
  </si>
  <si>
    <t>Картина "День Победы"</t>
  </si>
  <si>
    <t>611100000002</t>
  </si>
  <si>
    <t>770</t>
  </si>
  <si>
    <t>Сейф ДГРС-ТН-0070</t>
  </si>
  <si>
    <t>611100000007</t>
  </si>
  <si>
    <t>804</t>
  </si>
  <si>
    <t>Сейф ДГРС-УИ-0070</t>
  </si>
  <si>
    <t>611100000008</t>
  </si>
  <si>
    <t>806</t>
  </si>
  <si>
    <t>Класс ПДД</t>
  </si>
  <si>
    <t>611100000009</t>
  </si>
  <si>
    <t>815</t>
  </si>
  <si>
    <t>Диван</t>
  </si>
  <si>
    <t>611100000010</t>
  </si>
  <si>
    <t>821</t>
  </si>
  <si>
    <t>611100000011</t>
  </si>
  <si>
    <t>822</t>
  </si>
  <si>
    <t>Шкаф металлический</t>
  </si>
  <si>
    <t>611100000013</t>
  </si>
  <si>
    <t>830</t>
  </si>
  <si>
    <t>611100000014</t>
  </si>
  <si>
    <t>831</t>
  </si>
  <si>
    <t>Кондиционер настенный</t>
  </si>
  <si>
    <t>611100000015</t>
  </si>
  <si>
    <t>925</t>
  </si>
  <si>
    <t>611100000016</t>
  </si>
  <si>
    <t>926</t>
  </si>
  <si>
    <t>Контейнер д/хранения</t>
  </si>
  <si>
    <t>611100000017</t>
  </si>
  <si>
    <t>930</t>
  </si>
  <si>
    <t>611100000018</t>
  </si>
  <si>
    <t>931</t>
  </si>
  <si>
    <t>Кондинционер</t>
  </si>
  <si>
    <t>611100000019</t>
  </si>
  <si>
    <t>934</t>
  </si>
  <si>
    <t>611100000020</t>
  </si>
  <si>
    <t>935</t>
  </si>
  <si>
    <t>611100000021</t>
  </si>
  <si>
    <t>936</t>
  </si>
  <si>
    <t>611100000022</t>
  </si>
  <si>
    <t>937</t>
  </si>
  <si>
    <t>611100000023</t>
  </si>
  <si>
    <t>938</t>
  </si>
  <si>
    <t>611100000025</t>
  </si>
  <si>
    <t>940</t>
  </si>
  <si>
    <t>611100000026</t>
  </si>
  <si>
    <t>941</t>
  </si>
  <si>
    <t>611100000027</t>
  </si>
  <si>
    <t>942</t>
  </si>
  <si>
    <t>611100000028</t>
  </si>
  <si>
    <t>943</t>
  </si>
  <si>
    <t>Сейф</t>
  </si>
  <si>
    <t>611100000030</t>
  </si>
  <si>
    <t>1014</t>
  </si>
  <si>
    <t>Холодильник "Саратов-103"</t>
  </si>
  <si>
    <t>611100000031</t>
  </si>
  <si>
    <t>1024</t>
  </si>
  <si>
    <t>611100000032</t>
  </si>
  <si>
    <t>1090</t>
  </si>
  <si>
    <t>Комплект мягкой мебели "Диана -7"</t>
  </si>
  <si>
    <t>611100000033</t>
  </si>
  <si>
    <t>1683</t>
  </si>
  <si>
    <t>Анализатор алкоголя АКПЭ-01-01-01</t>
  </si>
  <si>
    <t>611100000034</t>
  </si>
  <si>
    <t>1693</t>
  </si>
  <si>
    <t>611100000035</t>
  </si>
  <si>
    <t>1692</t>
  </si>
  <si>
    <t>Сушильная машина</t>
  </si>
  <si>
    <t>611100000037</t>
  </si>
  <si>
    <t>2968/7</t>
  </si>
  <si>
    <t>Стол рабочий</t>
  </si>
  <si>
    <t>611100000038</t>
  </si>
  <si>
    <t>3437/7</t>
  </si>
  <si>
    <t>611100000039</t>
  </si>
  <si>
    <t>3438/7</t>
  </si>
  <si>
    <t>Стол для руководителя</t>
  </si>
  <si>
    <t>611100000040</t>
  </si>
  <si>
    <t>3450/7</t>
  </si>
  <si>
    <t>Холодильник Sharp</t>
  </si>
  <si>
    <t>611100000041</t>
  </si>
  <si>
    <t>3608/7</t>
  </si>
  <si>
    <t>Стол письменный</t>
  </si>
  <si>
    <t>611100000042</t>
  </si>
  <si>
    <t>3766/7</t>
  </si>
  <si>
    <t>611100000043</t>
  </si>
  <si>
    <t>3767/7</t>
  </si>
  <si>
    <t>611100000044</t>
  </si>
  <si>
    <t>3768/7</t>
  </si>
  <si>
    <t>Сейф Дипломат ОР 080Е</t>
  </si>
  <si>
    <t>611100000045</t>
  </si>
  <si>
    <t>3908/7</t>
  </si>
  <si>
    <t>Комплект мягкой мебели</t>
  </si>
  <si>
    <t>611100000046</t>
  </si>
  <si>
    <t>3918/7</t>
  </si>
  <si>
    <t>Стенд для срезания тормозных накладок</t>
  </si>
  <si>
    <t>611100000047</t>
  </si>
  <si>
    <t>3935/7</t>
  </si>
  <si>
    <t>Стол коробчатый</t>
  </si>
  <si>
    <t>611100000048</t>
  </si>
  <si>
    <t>3936/7</t>
  </si>
  <si>
    <t>Бак мембранный</t>
  </si>
  <si>
    <t>611100000049</t>
  </si>
  <si>
    <t>3985/7</t>
  </si>
  <si>
    <t>611100000050</t>
  </si>
  <si>
    <t>3986/7</t>
  </si>
  <si>
    <t>611100000051</t>
  </si>
  <si>
    <t>3987/7</t>
  </si>
  <si>
    <t>Электоровулканизатор подкатной</t>
  </si>
  <si>
    <t>611100000052</t>
  </si>
  <si>
    <t>4036/7</t>
  </si>
  <si>
    <t>Шкаф-купе</t>
  </si>
  <si>
    <t>611100000053</t>
  </si>
  <si>
    <t>4099/7</t>
  </si>
  <si>
    <t>Холодильник  LIEBHERR KTS 1414</t>
  </si>
  <si>
    <t>611100000054</t>
  </si>
  <si>
    <t>4101/7</t>
  </si>
  <si>
    <t>611100000056</t>
  </si>
  <si>
    <t>4107/7</t>
  </si>
  <si>
    <t>Кресло офисное директора</t>
  </si>
  <si>
    <t>611100000059</t>
  </si>
  <si>
    <t>4296/7</t>
  </si>
  <si>
    <t>Cтол письменный</t>
  </si>
  <si>
    <t>611100000060</t>
  </si>
  <si>
    <t>4299/7</t>
  </si>
  <si>
    <t>611100000061</t>
  </si>
  <si>
    <t>4300/7</t>
  </si>
  <si>
    <t>Тумба 1/1 814</t>
  </si>
  <si>
    <t>611100000063</t>
  </si>
  <si>
    <t>3922/7</t>
  </si>
  <si>
    <t>Кресло руководителя</t>
  </si>
  <si>
    <t>611100000065</t>
  </si>
  <si>
    <t>4331/7</t>
  </si>
  <si>
    <t>Кассетница для путевой документации</t>
  </si>
  <si>
    <t>611100000066</t>
  </si>
  <si>
    <t>4399/7</t>
  </si>
  <si>
    <t>611100000067</t>
  </si>
  <si>
    <t>4400/7</t>
  </si>
  <si>
    <t>Кондиционер DANTEXK-07SDM (комплект)</t>
  </si>
  <si>
    <t>611100000068</t>
  </si>
  <si>
    <t>4401/7</t>
  </si>
  <si>
    <t>611100000069</t>
  </si>
  <si>
    <t>4402/7</t>
  </si>
  <si>
    <t>611100000070</t>
  </si>
  <si>
    <t>4403/7</t>
  </si>
  <si>
    <t>Кондиционер DANTEXK-12SDM (комплект)</t>
  </si>
  <si>
    <t>611100000071</t>
  </si>
  <si>
    <t>4404/7</t>
  </si>
  <si>
    <t>Кондиционер Panasonic CS-PC7GKD</t>
  </si>
  <si>
    <t>611100000072</t>
  </si>
  <si>
    <t>4409/7</t>
  </si>
  <si>
    <t>611100000073</t>
  </si>
  <si>
    <t>4410/7</t>
  </si>
  <si>
    <t>611100000074</t>
  </si>
  <si>
    <t>4411/7</t>
  </si>
  <si>
    <t>611100000075</t>
  </si>
  <si>
    <t>4412/7</t>
  </si>
  <si>
    <t>Баннер 1,5+16м</t>
  </si>
  <si>
    <t>611100000076</t>
  </si>
  <si>
    <t>4426/7</t>
  </si>
  <si>
    <t>Комплект мебели   "Дин-Р"</t>
  </si>
  <si>
    <t>611100000077</t>
  </si>
  <si>
    <t>4427/7</t>
  </si>
  <si>
    <t>611100000078</t>
  </si>
  <si>
    <t>4428/7</t>
  </si>
  <si>
    <t>Кондиционер  Panasonic CS-PA7GD</t>
  </si>
  <si>
    <t>611100000079</t>
  </si>
  <si>
    <t>4429/7</t>
  </si>
  <si>
    <t>611100000080</t>
  </si>
  <si>
    <t>4430/7</t>
  </si>
  <si>
    <t>611100000081</t>
  </si>
  <si>
    <t>4431/7</t>
  </si>
  <si>
    <t>611100000082</t>
  </si>
  <si>
    <t>4432/7</t>
  </si>
  <si>
    <t>611100000083</t>
  </si>
  <si>
    <t>4433/7</t>
  </si>
  <si>
    <t>611100000084</t>
  </si>
  <si>
    <t>4434/7</t>
  </si>
  <si>
    <t>611100000085</t>
  </si>
  <si>
    <t>4435/7</t>
  </si>
  <si>
    <t>611100000086</t>
  </si>
  <si>
    <t>4436/7</t>
  </si>
  <si>
    <t>Кондиционер LG 24LHP</t>
  </si>
  <si>
    <t>611100000088</t>
  </si>
  <si>
    <t>4443/7</t>
  </si>
  <si>
    <t>Кондиционер LG 07LHK</t>
  </si>
  <si>
    <t>611100000089</t>
  </si>
  <si>
    <t>4447/7</t>
  </si>
  <si>
    <t>611100000090</t>
  </si>
  <si>
    <t>3436/7</t>
  </si>
  <si>
    <t>Стол приставной комбинированный</t>
  </si>
  <si>
    <t>611100000091</t>
  </si>
  <si>
    <t>3460/7</t>
  </si>
  <si>
    <t>Шкаф со стеклом</t>
  </si>
  <si>
    <t>611100000092</t>
  </si>
  <si>
    <t>3448/7</t>
  </si>
  <si>
    <t>Кондиционер Samsung AQV18PSBNSER</t>
  </si>
  <si>
    <t>611100000093</t>
  </si>
  <si>
    <t>4467/7</t>
  </si>
  <si>
    <t>Кондиционер LG S18PT</t>
  </si>
  <si>
    <t>611100000094</t>
  </si>
  <si>
    <t>4470/7</t>
  </si>
  <si>
    <t>611100000095</t>
  </si>
  <si>
    <t>4471/7</t>
  </si>
  <si>
    <t>Кондиционер SRK 20 ZJ-S Mitsubishi Heavy</t>
  </si>
  <si>
    <t>611100000096</t>
  </si>
  <si>
    <t>4479/7</t>
  </si>
  <si>
    <t>Тренажер-манекен Максим III-01 сердечно-легочный</t>
  </si>
  <si>
    <t>611100000097</t>
  </si>
  <si>
    <t>4481/7</t>
  </si>
  <si>
    <t>Водоочиститель WFP-1200</t>
  </si>
  <si>
    <t>611100000098</t>
  </si>
  <si>
    <t>4814/7</t>
  </si>
  <si>
    <t>611100000099</t>
  </si>
  <si>
    <t>4815/7</t>
  </si>
  <si>
    <t>Кондиционер MS-GF 50VA/MU-GF50VA с зимним к-том</t>
  </si>
  <si>
    <t>611100000100</t>
  </si>
  <si>
    <t>4825/7</t>
  </si>
  <si>
    <t>Кондиционер KS-GC 35HFAN1/KSRC35HFAN1</t>
  </si>
  <si>
    <t>611100000101</t>
  </si>
  <si>
    <t>4826/7</t>
  </si>
  <si>
    <t>611100000102</t>
  </si>
  <si>
    <t>4827/7</t>
  </si>
  <si>
    <t>Приставка</t>
  </si>
  <si>
    <t>611100000103</t>
  </si>
  <si>
    <t>100100196</t>
  </si>
  <si>
    <t>611100000105</t>
  </si>
  <si>
    <t>100100971</t>
  </si>
  <si>
    <t>Проигрыватель</t>
  </si>
  <si>
    <t>611100000106</t>
  </si>
  <si>
    <t>100100992</t>
  </si>
  <si>
    <t>стол</t>
  </si>
  <si>
    <t>611100000107</t>
  </si>
  <si>
    <t>100101189</t>
  </si>
  <si>
    <t>611100000108</t>
  </si>
  <si>
    <t>100101190</t>
  </si>
  <si>
    <t>Обогреватель (ОТиЗ)</t>
  </si>
  <si>
    <t>611100000109</t>
  </si>
  <si>
    <t>100400519</t>
  </si>
  <si>
    <t>Стол аудиторный</t>
  </si>
  <si>
    <t>611100000112</t>
  </si>
  <si>
    <t>100500588</t>
  </si>
  <si>
    <t>611100000113</t>
  </si>
  <si>
    <t>100500589</t>
  </si>
  <si>
    <t>Бензопила</t>
  </si>
  <si>
    <t>611100000114</t>
  </si>
  <si>
    <t>100700325</t>
  </si>
  <si>
    <t>611100000116</t>
  </si>
  <si>
    <t>100800495</t>
  </si>
  <si>
    <t>Стол компьютерный</t>
  </si>
  <si>
    <t>611100000119</t>
  </si>
  <si>
    <t>104401076</t>
  </si>
  <si>
    <t>Комплект мебели</t>
  </si>
  <si>
    <t>611100000121</t>
  </si>
  <si>
    <t>104701186</t>
  </si>
  <si>
    <t>Турникет</t>
  </si>
  <si>
    <t>611100000124</t>
  </si>
  <si>
    <t>104900642</t>
  </si>
  <si>
    <t>Тепловая завеса</t>
  </si>
  <si>
    <t>611100000125</t>
  </si>
  <si>
    <t>104900829</t>
  </si>
  <si>
    <t>611100000126</t>
  </si>
  <si>
    <t>104900830</t>
  </si>
  <si>
    <t>611100000127</t>
  </si>
  <si>
    <t>104900831</t>
  </si>
  <si>
    <t>611100000128</t>
  </si>
  <si>
    <t>104900832</t>
  </si>
  <si>
    <t>Обогреватель</t>
  </si>
  <si>
    <t>611100000132</t>
  </si>
  <si>
    <t>105400352</t>
  </si>
  <si>
    <t>Шкаф с подсветкой</t>
  </si>
  <si>
    <t>611100000134</t>
  </si>
  <si>
    <t>105701055</t>
  </si>
  <si>
    <t>Шкаф</t>
  </si>
  <si>
    <t>611100000140</t>
  </si>
  <si>
    <t>105701061</t>
  </si>
  <si>
    <t>Диванкровать</t>
  </si>
  <si>
    <t>611100000141</t>
  </si>
  <si>
    <t>105701062</t>
  </si>
  <si>
    <t>611100000145</t>
  </si>
  <si>
    <t>106600585</t>
  </si>
  <si>
    <t>Стеллаж на 340 ячеек</t>
  </si>
  <si>
    <t>611100000146</t>
  </si>
  <si>
    <t>106600796</t>
  </si>
  <si>
    <t>611100000147</t>
  </si>
  <si>
    <t>106600797</t>
  </si>
  <si>
    <t>Комплект штор</t>
  </si>
  <si>
    <t>611100000148</t>
  </si>
  <si>
    <t>106700897</t>
  </si>
  <si>
    <t>611100000149</t>
  </si>
  <si>
    <t>106700898</t>
  </si>
  <si>
    <t>Многофункциональный автоматизированный комплекс</t>
  </si>
  <si>
    <t>611100000151</t>
  </si>
  <si>
    <t>106900798</t>
  </si>
  <si>
    <t>611100000152</t>
  </si>
  <si>
    <t>107201214</t>
  </si>
  <si>
    <t>611100000153</t>
  </si>
  <si>
    <t>107401214</t>
  </si>
  <si>
    <t>Верстак 2х тумбовый</t>
  </si>
  <si>
    <t>611100000154</t>
  </si>
  <si>
    <t>107500940</t>
  </si>
  <si>
    <t>611100000155</t>
  </si>
  <si>
    <t>107500941</t>
  </si>
  <si>
    <t>Кассетница</t>
  </si>
  <si>
    <t>611100000156</t>
  </si>
  <si>
    <t>107500942</t>
  </si>
  <si>
    <t>Буфет 3х дверный (зам.дир.по кадрам)</t>
  </si>
  <si>
    <t>611100000158</t>
  </si>
  <si>
    <t>107800719</t>
  </si>
  <si>
    <t>Комплект : стол + 6 стульев (зам.дир.по кадрам)</t>
  </si>
  <si>
    <t>611100000159</t>
  </si>
  <si>
    <t>107800720</t>
  </si>
  <si>
    <t>Витрина ( стекло) с 4мя стеклян.полк(зам.дир.поКад</t>
  </si>
  <si>
    <t>611100000161</t>
  </si>
  <si>
    <t>107800887</t>
  </si>
  <si>
    <t>Витрина ( стекло) с 4мя стекл.полк(зам.дир.по кадр</t>
  </si>
  <si>
    <t>611100000162</t>
  </si>
  <si>
    <t>107800888</t>
  </si>
  <si>
    <t>611100000163</t>
  </si>
  <si>
    <t>107800889</t>
  </si>
  <si>
    <t>611100000164</t>
  </si>
  <si>
    <t>107800890</t>
  </si>
  <si>
    <t>611100000165</t>
  </si>
  <si>
    <t>107800891</t>
  </si>
  <si>
    <t>Стенд с двумя карманами (зам.дир.по кадрам)</t>
  </si>
  <si>
    <t>611100000166</t>
  </si>
  <si>
    <t>107800892</t>
  </si>
  <si>
    <t>Стенд с карманами модель 9+1(зам.дир.по кадр)</t>
  </si>
  <si>
    <t>611100000167</t>
  </si>
  <si>
    <t>107800893</t>
  </si>
  <si>
    <t>Стенд с карманами модель 25+1(зам.дир.по кадрам)</t>
  </si>
  <si>
    <t>611100000168</t>
  </si>
  <si>
    <t>107800894</t>
  </si>
  <si>
    <t>Стенд с карманами модель 7+1(зам.дир.по кадрам)</t>
  </si>
  <si>
    <t>611100000169</t>
  </si>
  <si>
    <t>107800895</t>
  </si>
  <si>
    <t>Тумба (зам.дир.по кадрам)</t>
  </si>
  <si>
    <t>611100000170</t>
  </si>
  <si>
    <t>107801030</t>
  </si>
  <si>
    <t>Стол (зам.дир.по кадрам)</t>
  </si>
  <si>
    <t>611100000171</t>
  </si>
  <si>
    <t>107801031</t>
  </si>
  <si>
    <t>Стол лабораторный (зам.дир.по кадрам(</t>
  </si>
  <si>
    <t>611100000172</t>
  </si>
  <si>
    <t>107801032</t>
  </si>
  <si>
    <t>611100000173</t>
  </si>
  <si>
    <t>108000470</t>
  </si>
  <si>
    <t>Контейнер переворотного типа 1600 л.</t>
  </si>
  <si>
    <t>611100000174</t>
  </si>
  <si>
    <t>108000930</t>
  </si>
  <si>
    <t>611100000175</t>
  </si>
  <si>
    <t>108000931</t>
  </si>
  <si>
    <t>611100000176</t>
  </si>
  <si>
    <t>108000932</t>
  </si>
  <si>
    <t>611100000177</t>
  </si>
  <si>
    <t>108000933</t>
  </si>
  <si>
    <t>611100000178</t>
  </si>
  <si>
    <t>108000934</t>
  </si>
  <si>
    <t>Мармит вторых блюд</t>
  </si>
  <si>
    <t>611100000183</t>
  </si>
  <si>
    <t>108200775</t>
  </si>
  <si>
    <t>611100000184</t>
  </si>
  <si>
    <t>108200781</t>
  </si>
  <si>
    <t>Шторы в комплекте</t>
  </si>
  <si>
    <t>611100000186</t>
  </si>
  <si>
    <t>108400873</t>
  </si>
  <si>
    <t>611100000187</t>
  </si>
  <si>
    <t>108400874</t>
  </si>
  <si>
    <t>611100000188</t>
  </si>
  <si>
    <t>108400875</t>
  </si>
  <si>
    <t>Кофемашина</t>
  </si>
  <si>
    <t>611100000190</t>
  </si>
  <si>
    <t>108400878</t>
  </si>
  <si>
    <t>Подставка под телевизор (секретариат)</t>
  </si>
  <si>
    <t>611100000191</t>
  </si>
  <si>
    <t>108400980</t>
  </si>
  <si>
    <t>611100000195</t>
  </si>
  <si>
    <t>108500227</t>
  </si>
  <si>
    <t>611100000196</t>
  </si>
  <si>
    <t>108500232</t>
  </si>
  <si>
    <t>Тумба</t>
  </si>
  <si>
    <t>611100000201</t>
  </si>
  <si>
    <t>108500274</t>
  </si>
  <si>
    <t>611100000225</t>
  </si>
  <si>
    <t>108500496</t>
  </si>
  <si>
    <t>611100000226</t>
  </si>
  <si>
    <t>108500497</t>
  </si>
  <si>
    <t>611100000227</t>
  </si>
  <si>
    <t>108500499</t>
  </si>
  <si>
    <t>Печь СВЧ</t>
  </si>
  <si>
    <t>611100000234</t>
  </si>
  <si>
    <t>108501048</t>
  </si>
  <si>
    <t>611100000235</t>
  </si>
  <si>
    <t>108900928</t>
  </si>
  <si>
    <t>611100000236</t>
  </si>
  <si>
    <t>108901077</t>
  </si>
  <si>
    <t>Кресло (кожа)</t>
  </si>
  <si>
    <t>611100000238</t>
  </si>
  <si>
    <t>2035/Т</t>
  </si>
  <si>
    <t>Набор офисной мебели</t>
  </si>
  <si>
    <t>611100000239</t>
  </si>
  <si>
    <t>2341/Т</t>
  </si>
  <si>
    <t>611100000240</t>
  </si>
  <si>
    <t>2342/Т</t>
  </si>
  <si>
    <t>611100000242</t>
  </si>
  <si>
    <t>2344/Т</t>
  </si>
  <si>
    <t>611100000243</t>
  </si>
  <si>
    <t>2345/Т</t>
  </si>
  <si>
    <t>"Набор офисной мебели ""Формула"""</t>
  </si>
  <si>
    <t>611100000246</t>
  </si>
  <si>
    <t>2470/Т</t>
  </si>
  <si>
    <t>611100000247</t>
  </si>
  <si>
    <t>2473/Т</t>
  </si>
  <si>
    <t>611100000249</t>
  </si>
  <si>
    <t>2510/Т</t>
  </si>
  <si>
    <t>611100000250</t>
  </si>
  <si>
    <t>2373/Т</t>
  </si>
  <si>
    <t>611100000251</t>
  </si>
  <si>
    <t>2404/Т</t>
  </si>
  <si>
    <t>611100000252</t>
  </si>
  <si>
    <t>2466/Т</t>
  </si>
  <si>
    <t>Холодильник "Индезит"</t>
  </si>
  <si>
    <t>611100000253</t>
  </si>
  <si>
    <t>2608/Т</t>
  </si>
  <si>
    <t>611100000254</t>
  </si>
  <si>
    <t>2615/Т</t>
  </si>
  <si>
    <t>611100000255</t>
  </si>
  <si>
    <t>2617/Т</t>
  </si>
  <si>
    <t>611100000256</t>
  </si>
  <si>
    <t>2619/Т</t>
  </si>
  <si>
    <t>611100000257</t>
  </si>
  <si>
    <t>2618/Т</t>
  </si>
  <si>
    <t>611100000258</t>
  </si>
  <si>
    <t>2624/Т</t>
  </si>
  <si>
    <t>611100000262</t>
  </si>
  <si>
    <t>2625/Т</t>
  </si>
  <si>
    <t>611100000263</t>
  </si>
  <si>
    <t>2626/Т</t>
  </si>
  <si>
    <t>611100000264</t>
  </si>
  <si>
    <t>2660/Т</t>
  </si>
  <si>
    <t>611100000265</t>
  </si>
  <si>
    <t>2661/Т</t>
  </si>
  <si>
    <t>Диван-кровать "Гармония"</t>
  </si>
  <si>
    <t>611100000266</t>
  </si>
  <si>
    <t>2673/Т</t>
  </si>
  <si>
    <t>Павильон</t>
  </si>
  <si>
    <t>611100000267</t>
  </si>
  <si>
    <t>2675/Т</t>
  </si>
  <si>
    <t>Алкотестер</t>
  </si>
  <si>
    <t>611100000268</t>
  </si>
  <si>
    <t>2681/Т</t>
  </si>
  <si>
    <t>611100000269</t>
  </si>
  <si>
    <t>2682/Т</t>
  </si>
  <si>
    <t>Холодильник BOSCH</t>
  </si>
  <si>
    <t>611100000271</t>
  </si>
  <si>
    <t>2701/Т</t>
  </si>
  <si>
    <t>611100000272</t>
  </si>
  <si>
    <t>2703/Т</t>
  </si>
  <si>
    <t>611100000273</t>
  </si>
  <si>
    <t>2704/Т</t>
  </si>
  <si>
    <t>611100000274</t>
  </si>
  <si>
    <t>2720/Т</t>
  </si>
  <si>
    <t>611100000276</t>
  </si>
  <si>
    <t>2723/Т</t>
  </si>
  <si>
    <t>Металлоконструкция (приемная)</t>
  </si>
  <si>
    <t>611100000277</t>
  </si>
  <si>
    <t>2725/Т</t>
  </si>
  <si>
    <t>Набор мебели</t>
  </si>
  <si>
    <t>611100000278</t>
  </si>
  <si>
    <t>2727/Т</t>
  </si>
  <si>
    <t>611100000279</t>
  </si>
  <si>
    <t>2709/Т</t>
  </si>
  <si>
    <t>611100000280</t>
  </si>
  <si>
    <t>2710/Т</t>
  </si>
  <si>
    <t>611100000281</t>
  </si>
  <si>
    <t>2711/Т</t>
  </si>
  <si>
    <t>611100000282</t>
  </si>
  <si>
    <t>2712/Т</t>
  </si>
  <si>
    <t>611100000283</t>
  </si>
  <si>
    <t>2713/Т</t>
  </si>
  <si>
    <t>Сейф огнестойкий</t>
  </si>
  <si>
    <t>611100000284</t>
  </si>
  <si>
    <t>2718/Т</t>
  </si>
  <si>
    <t>611100000286</t>
  </si>
  <si>
    <t>2721/Т</t>
  </si>
  <si>
    <t>LED Телевизор 46"-47" Samsung</t>
  </si>
  <si>
    <t>611100000287</t>
  </si>
  <si>
    <t>2732/Т</t>
  </si>
  <si>
    <t>611100000288</t>
  </si>
  <si>
    <t>2736/Т</t>
  </si>
  <si>
    <t>611100000289</t>
  </si>
  <si>
    <t>2737/Т</t>
  </si>
  <si>
    <t>611100000290</t>
  </si>
  <si>
    <t>2738/Т</t>
  </si>
  <si>
    <t>Шкаф-купе бук бавария со стелажом</t>
  </si>
  <si>
    <t>611100000292</t>
  </si>
  <si>
    <t>2402/Т</t>
  </si>
  <si>
    <t>Шкаф-купе бук бавария</t>
  </si>
  <si>
    <t>611100000293</t>
  </si>
  <si>
    <t>2403/Т</t>
  </si>
  <si>
    <t>611100000295</t>
  </si>
  <si>
    <t>108200343</t>
  </si>
  <si>
    <t>611100000296</t>
  </si>
  <si>
    <t>108200344</t>
  </si>
  <si>
    <t>611100000297</t>
  </si>
  <si>
    <t>108200345</t>
  </si>
  <si>
    <t>611100000298</t>
  </si>
  <si>
    <t>108200346</t>
  </si>
  <si>
    <t>611100000299</t>
  </si>
  <si>
    <t>108200347</t>
  </si>
  <si>
    <t>Лампа Литекс-682</t>
  </si>
  <si>
    <t>621100000011</t>
  </si>
  <si>
    <t>101401191</t>
  </si>
  <si>
    <t>621100000017</t>
  </si>
  <si>
    <t>3009/7</t>
  </si>
  <si>
    <t>621100000018</t>
  </si>
  <si>
    <t>3010/7</t>
  </si>
  <si>
    <t>621100000019</t>
  </si>
  <si>
    <t>3535/7</t>
  </si>
  <si>
    <t>Стиральная машина  Indesit 4 3Т</t>
  </si>
  <si>
    <t>621100000020</t>
  </si>
  <si>
    <t>3940/7</t>
  </si>
  <si>
    <t>Шкаф холодильный ШХ-056</t>
  </si>
  <si>
    <t>621100000021</t>
  </si>
  <si>
    <t>4288/7</t>
  </si>
  <si>
    <t>Шкаф холодильный ШХ-07</t>
  </si>
  <si>
    <t>621100000022</t>
  </si>
  <si>
    <t>4287/7</t>
  </si>
  <si>
    <t>621100000023</t>
  </si>
  <si>
    <t>4286/7</t>
  </si>
  <si>
    <t>621100000024</t>
  </si>
  <si>
    <t>4285/7</t>
  </si>
  <si>
    <t>Картофелечистка МОК -150</t>
  </si>
  <si>
    <t>621100000025</t>
  </si>
  <si>
    <t>4284/7</t>
  </si>
  <si>
    <t>Мармит 2-х блюд ПМЭС 70К-60</t>
  </si>
  <si>
    <t>621100000026</t>
  </si>
  <si>
    <t>4283/7</t>
  </si>
  <si>
    <t>Мармит 1-х блюд ПМЭС 70К</t>
  </si>
  <si>
    <t>621100000027</t>
  </si>
  <si>
    <t>4282/7</t>
  </si>
  <si>
    <t>Прилавок холодных закусок ПВВ (Н) - 70К</t>
  </si>
  <si>
    <t>621100000028</t>
  </si>
  <si>
    <t>4281/7</t>
  </si>
  <si>
    <t>Ларь морозильный</t>
  </si>
  <si>
    <t>621100000029</t>
  </si>
  <si>
    <t>4289/7</t>
  </si>
  <si>
    <t>Плита электрическая ПЭЖШ</t>
  </si>
  <si>
    <t>621100000030</t>
  </si>
  <si>
    <t>4280/7</t>
  </si>
  <si>
    <t>621100000031</t>
  </si>
  <si>
    <t>4279/7</t>
  </si>
  <si>
    <t>Игровой домик  интерактивный</t>
  </si>
  <si>
    <t>621100000032</t>
  </si>
  <si>
    <t>4396/7</t>
  </si>
  <si>
    <t>621100000033</t>
  </si>
  <si>
    <t>3536/7</t>
  </si>
  <si>
    <t>Стол 24296 ННДТСТС/М/секц.2</t>
  </si>
  <si>
    <t>621100000034</t>
  </si>
  <si>
    <t>3920/7</t>
  </si>
  <si>
    <t>Автомат питьевой воды Экомастер WLHCS 950X</t>
  </si>
  <si>
    <t>621100000035</t>
  </si>
  <si>
    <t>4627/7</t>
  </si>
  <si>
    <t>Водоочиститель WHP-300</t>
  </si>
  <si>
    <t>621100000036</t>
  </si>
  <si>
    <t>4796/7</t>
  </si>
  <si>
    <t>621100000037</t>
  </si>
  <si>
    <t>4797/7</t>
  </si>
  <si>
    <t>Барная стойка</t>
  </si>
  <si>
    <t>622100000001</t>
  </si>
  <si>
    <t>901</t>
  </si>
  <si>
    <t>622100000002</t>
  </si>
  <si>
    <t>962</t>
  </si>
  <si>
    <t>Тренажер "Классик"</t>
  </si>
  <si>
    <t>622100000003</t>
  </si>
  <si>
    <t>790</t>
  </si>
  <si>
    <t>Комплект штор для сцены</t>
  </si>
  <si>
    <t>622100000004</t>
  </si>
  <si>
    <t>100900896</t>
  </si>
  <si>
    <t>Комплект штор для холла</t>
  </si>
  <si>
    <t>622100000005</t>
  </si>
  <si>
    <t>100900899</t>
  </si>
  <si>
    <t>622100000006</t>
  </si>
  <si>
    <t>100900901</t>
  </si>
  <si>
    <t>622100000007</t>
  </si>
  <si>
    <t>100900902</t>
  </si>
  <si>
    <t>622100000008</t>
  </si>
  <si>
    <t>100900903</t>
  </si>
  <si>
    <t>Комплект штор для актового зала</t>
  </si>
  <si>
    <t>622100000009</t>
  </si>
  <si>
    <t>100900905</t>
  </si>
  <si>
    <t>622100000010</t>
  </si>
  <si>
    <t>100900906</t>
  </si>
  <si>
    <t>622100000011</t>
  </si>
  <si>
    <t>100900907</t>
  </si>
  <si>
    <t>622100000012</t>
  </si>
  <si>
    <t>100900908</t>
  </si>
  <si>
    <t>622100000013</t>
  </si>
  <si>
    <t>100900909</t>
  </si>
  <si>
    <t>622100000014</t>
  </si>
  <si>
    <t>100900911</t>
  </si>
  <si>
    <t>622100000015</t>
  </si>
  <si>
    <t>100900912</t>
  </si>
  <si>
    <t>Стол совещательный</t>
  </si>
  <si>
    <t>622100000016</t>
  </si>
  <si>
    <t>100900981</t>
  </si>
  <si>
    <t>622100000017</t>
  </si>
  <si>
    <t>101000468</t>
  </si>
  <si>
    <t>622100000018</t>
  </si>
  <si>
    <t>101000469</t>
  </si>
  <si>
    <t>Машина стиральная</t>
  </si>
  <si>
    <t>622100000019</t>
  </si>
  <si>
    <t>101001102</t>
  </si>
  <si>
    <t>Стеллаж библиотечный</t>
  </si>
  <si>
    <t>622100000020</t>
  </si>
  <si>
    <t>101200510</t>
  </si>
  <si>
    <t>622100000021</t>
  </si>
  <si>
    <t>101200511</t>
  </si>
  <si>
    <t>622100000022</t>
  </si>
  <si>
    <t>101200512</t>
  </si>
  <si>
    <t>622100000023</t>
  </si>
  <si>
    <t>101200513</t>
  </si>
  <si>
    <t>622100000024</t>
  </si>
  <si>
    <t>101200514</t>
  </si>
  <si>
    <t>622100000025</t>
  </si>
  <si>
    <t>101200515</t>
  </si>
  <si>
    <t>Кресло</t>
  </si>
  <si>
    <t>622100000028</t>
  </si>
  <si>
    <t>101400475</t>
  </si>
  <si>
    <t>622100000029</t>
  </si>
  <si>
    <t>101400476</t>
  </si>
  <si>
    <t>622100000030</t>
  </si>
  <si>
    <t>101400477</t>
  </si>
  <si>
    <t>Диван 2х местный</t>
  </si>
  <si>
    <t>622100000031</t>
  </si>
  <si>
    <t>101400478</t>
  </si>
  <si>
    <t>Зеркало</t>
  </si>
  <si>
    <t>622100000032</t>
  </si>
  <si>
    <t>101400501</t>
  </si>
  <si>
    <t>622100000033</t>
  </si>
  <si>
    <t>101400502</t>
  </si>
  <si>
    <t>Тумба прикроватная</t>
  </si>
  <si>
    <t>622100000034</t>
  </si>
  <si>
    <t>101400525</t>
  </si>
  <si>
    <t>622100000035</t>
  </si>
  <si>
    <t>101400526</t>
  </si>
  <si>
    <t>622100000036</t>
  </si>
  <si>
    <t>101400527</t>
  </si>
  <si>
    <t>Камера для хранения стерильных инструментов</t>
  </si>
  <si>
    <t>622100000037</t>
  </si>
  <si>
    <t>101400914</t>
  </si>
  <si>
    <t>622100000038</t>
  </si>
  <si>
    <t>101401067</t>
  </si>
  <si>
    <t>622100000039</t>
  </si>
  <si>
    <t>101401068</t>
  </si>
  <si>
    <t>Шкаф деревянный</t>
  </si>
  <si>
    <t>622100000040</t>
  </si>
  <si>
    <t>101401069</t>
  </si>
  <si>
    <t>622100000041</t>
  </si>
  <si>
    <t>101401070</t>
  </si>
  <si>
    <t>622100000042</t>
  </si>
  <si>
    <t>101401071</t>
  </si>
  <si>
    <t>622100000043</t>
  </si>
  <si>
    <t>101401072</t>
  </si>
  <si>
    <t>Стол аудиторский</t>
  </si>
  <si>
    <t>622100000044</t>
  </si>
  <si>
    <t>101401073</t>
  </si>
  <si>
    <t>Шкаф 2х секционный с сейфом</t>
  </si>
  <si>
    <t>622100000045</t>
  </si>
  <si>
    <t>105200152</t>
  </si>
  <si>
    <t>Комплект мебели "Бар"</t>
  </si>
  <si>
    <t>622100000064</t>
  </si>
  <si>
    <t>2885/7</t>
  </si>
  <si>
    <t>Штанга</t>
  </si>
  <si>
    <t>622100000065</t>
  </si>
  <si>
    <t>2944/7</t>
  </si>
  <si>
    <t>Комплект прилавков</t>
  </si>
  <si>
    <t>622100000066</t>
  </si>
  <si>
    <t>4610/7</t>
  </si>
  <si>
    <t>Комплект витрин</t>
  </si>
  <si>
    <t>622100000067</t>
  </si>
  <si>
    <t>4611/7</t>
  </si>
  <si>
    <t>622100000068</t>
  </si>
  <si>
    <t>2457/Т</t>
  </si>
  <si>
    <t>622100000070</t>
  </si>
  <si>
    <t>2474/Т</t>
  </si>
  <si>
    <t>622100000072</t>
  </si>
  <si>
    <t>2231/Т</t>
  </si>
  <si>
    <t>622100000073</t>
  </si>
  <si>
    <t>2337/Т</t>
  </si>
  <si>
    <t>Комплект кожанной мебели</t>
  </si>
  <si>
    <t>622100000074</t>
  </si>
  <si>
    <t>821/Т</t>
  </si>
  <si>
    <t>Диван-кровать</t>
  </si>
  <si>
    <t>622100000075</t>
  </si>
  <si>
    <t>3001/Т</t>
  </si>
  <si>
    <t>2380-2381/Т</t>
  </si>
  <si>
    <t>2384-2401/Т</t>
  </si>
  <si>
    <t>411100004050</t>
  </si>
  <si>
    <t>2555</t>
  </si>
  <si>
    <t>411100004051</t>
  </si>
  <si>
    <t>2561</t>
  </si>
  <si>
    <t>411100004054</t>
  </si>
  <si>
    <t>2572</t>
  </si>
  <si>
    <t>411100004057</t>
  </si>
  <si>
    <t>2575</t>
  </si>
  <si>
    <t>411100004192</t>
  </si>
  <si>
    <t>2611</t>
  </si>
  <si>
    <t>411100004196</t>
  </si>
  <si>
    <t>2599</t>
  </si>
  <si>
    <t>411100005128</t>
  </si>
  <si>
    <t>2938</t>
  </si>
  <si>
    <t>ИТОГО К СТРОКЕ 17 НУ18</t>
  </si>
  <si>
    <t>Лазерный копир-принтер-сканер Kyocera ECOSYS</t>
  </si>
  <si>
    <t>411200000000</t>
  </si>
  <si>
    <t>2105</t>
  </si>
  <si>
    <t>411200000001</t>
  </si>
  <si>
    <t>2106</t>
  </si>
  <si>
    <t>411200000002</t>
  </si>
  <si>
    <t>2107</t>
  </si>
  <si>
    <t>411200000003</t>
  </si>
  <si>
    <t>2108</t>
  </si>
  <si>
    <t>411200000004</t>
  </si>
  <si>
    <t>2109</t>
  </si>
  <si>
    <t>411200000005</t>
  </si>
  <si>
    <t>2110</t>
  </si>
  <si>
    <t>411200000009</t>
  </si>
  <si>
    <t>41120/Т</t>
  </si>
  <si>
    <t>411200000010</t>
  </si>
  <si>
    <t>41121/Т</t>
  </si>
  <si>
    <t>411200000011</t>
  </si>
  <si>
    <t>41122/Т</t>
  </si>
  <si>
    <t>Гайковерт 1", ударный, усилие 3 390 Nm</t>
  </si>
  <si>
    <t>411200000013</t>
  </si>
  <si>
    <t>41124/Т</t>
  </si>
  <si>
    <t>411200000023</t>
  </si>
  <si>
    <t>2194</t>
  </si>
  <si>
    <t>Сплит-система ROYAL CLIMA RC - V39HN, тип 3</t>
  </si>
  <si>
    <t>611200000000</t>
  </si>
  <si>
    <t>2129</t>
  </si>
  <si>
    <t>611200000001</t>
  </si>
  <si>
    <t>2130</t>
  </si>
  <si>
    <t>611200000002</t>
  </si>
  <si>
    <t>2131</t>
  </si>
  <si>
    <t>611200000003</t>
  </si>
  <si>
    <t>2132</t>
  </si>
  <si>
    <t>611200000004</t>
  </si>
  <si>
    <t>2133</t>
  </si>
  <si>
    <t>611200000005</t>
  </si>
  <si>
    <t>2134</t>
  </si>
  <si>
    <t>611200000006</t>
  </si>
  <si>
    <t>2135</t>
  </si>
  <si>
    <t>Сплит-система ROYAL CLIMA RC - V58HN, тип 4</t>
  </si>
  <si>
    <t>611200000007</t>
  </si>
  <si>
    <t>2136</t>
  </si>
  <si>
    <t>611200000009</t>
  </si>
  <si>
    <t>2137</t>
  </si>
  <si>
    <t>611200000010</t>
  </si>
  <si>
    <t>2138</t>
  </si>
  <si>
    <t>611200000011</t>
  </si>
  <si>
    <t>2139</t>
  </si>
  <si>
    <t>611200000012</t>
  </si>
  <si>
    <t>2140</t>
  </si>
  <si>
    <t>611200000013</t>
  </si>
  <si>
    <t>2141</t>
  </si>
  <si>
    <t>611200000014</t>
  </si>
  <si>
    <t>2142</t>
  </si>
  <si>
    <t>611200000015</t>
  </si>
  <si>
    <t>2190</t>
  </si>
  <si>
    <t>611200000016</t>
  </si>
  <si>
    <t>2191</t>
  </si>
  <si>
    <t>611200000017</t>
  </si>
  <si>
    <t>2192</t>
  </si>
  <si>
    <t>611200000018</t>
  </si>
  <si>
    <t>2193</t>
  </si>
  <si>
    <t>Автомат питьевой воды Экомастер WLHCS 2 F-2FW-FS-Н</t>
  </si>
  <si>
    <t>411200000024</t>
  </si>
  <si>
    <t>2226</t>
  </si>
  <si>
    <t>Передвижная рабочая площадка</t>
  </si>
  <si>
    <t>411200000025</t>
  </si>
  <si>
    <t>2222</t>
  </si>
  <si>
    <t>411200000026</t>
  </si>
  <si>
    <t>2223</t>
  </si>
  <si>
    <t>411200000027</t>
  </si>
  <si>
    <t>2224</t>
  </si>
  <si>
    <t>411200000028</t>
  </si>
  <si>
    <t>2225</t>
  </si>
  <si>
    <t>Насос DAB DCP 40/2450 Т 230-400/50 IER</t>
  </si>
  <si>
    <t>411200000038</t>
  </si>
  <si>
    <t>2263</t>
  </si>
  <si>
    <t>Система контроля и управления доступом</t>
  </si>
  <si>
    <t>411200000039</t>
  </si>
  <si>
    <t>2249</t>
  </si>
  <si>
    <t>411200000040</t>
  </si>
  <si>
    <t>2250</t>
  </si>
  <si>
    <t>411200000041</t>
  </si>
  <si>
    <t>2251</t>
  </si>
  <si>
    <t>411200000042</t>
  </si>
  <si>
    <t>2252</t>
  </si>
  <si>
    <t>411200000043</t>
  </si>
  <si>
    <t>2253</t>
  </si>
  <si>
    <t>411200000044</t>
  </si>
  <si>
    <t>2254</t>
  </si>
  <si>
    <t>411200000045</t>
  </si>
  <si>
    <t>2255</t>
  </si>
  <si>
    <t>411200000047</t>
  </si>
  <si>
    <t>2257</t>
  </si>
  <si>
    <t>Настольный ПК в сборе</t>
  </si>
  <si>
    <t>411200000048</t>
  </si>
  <si>
    <t>2272</t>
  </si>
  <si>
    <t>411200000049</t>
  </si>
  <si>
    <t>2273</t>
  </si>
  <si>
    <t>411200000051</t>
  </si>
  <si>
    <t>2275</t>
  </si>
  <si>
    <t>411200000052</t>
  </si>
  <si>
    <t>2276</t>
  </si>
  <si>
    <t>411200000053</t>
  </si>
  <si>
    <t>2277</t>
  </si>
  <si>
    <t>411200000054</t>
  </si>
  <si>
    <t>2278</t>
  </si>
  <si>
    <t>411200000055</t>
  </si>
  <si>
    <t>2279</t>
  </si>
  <si>
    <t>411200000056</t>
  </si>
  <si>
    <t>2280</t>
  </si>
  <si>
    <t>411200000057</t>
  </si>
  <si>
    <t>2281</t>
  </si>
  <si>
    <t>411200000058</t>
  </si>
  <si>
    <t>2282</t>
  </si>
  <si>
    <t>411200000059</t>
  </si>
  <si>
    <t>2283</t>
  </si>
  <si>
    <t>411200000060</t>
  </si>
  <si>
    <t>2284</t>
  </si>
  <si>
    <t>411200000061</t>
  </si>
  <si>
    <t>2285</t>
  </si>
  <si>
    <t>411200000062</t>
  </si>
  <si>
    <t>2286</t>
  </si>
  <si>
    <t>411200000063</t>
  </si>
  <si>
    <t>2287</t>
  </si>
  <si>
    <t>411200000064</t>
  </si>
  <si>
    <t>2288</t>
  </si>
  <si>
    <t>411200000065</t>
  </si>
  <si>
    <t>2289</t>
  </si>
  <si>
    <t>411200000066</t>
  </si>
  <si>
    <t>2290</t>
  </si>
  <si>
    <t>411200000067</t>
  </si>
  <si>
    <t>2291</t>
  </si>
  <si>
    <t>411200000068</t>
  </si>
  <si>
    <t>2292</t>
  </si>
  <si>
    <t>411200000069</t>
  </si>
  <si>
    <t>2293</t>
  </si>
  <si>
    <t>411200000070</t>
  </si>
  <si>
    <t>2294</t>
  </si>
  <si>
    <t>411200000071</t>
  </si>
  <si>
    <t>2295</t>
  </si>
  <si>
    <t>411200000072</t>
  </si>
  <si>
    <t>2296</t>
  </si>
  <si>
    <t>Сплит-Система ТИП-4 для помещения площадью: от 33</t>
  </si>
  <si>
    <t>411200000073</t>
  </si>
  <si>
    <t>2264</t>
  </si>
  <si>
    <t>411200000074</t>
  </si>
  <si>
    <t>2265</t>
  </si>
  <si>
    <t>411200000075</t>
  </si>
  <si>
    <t>2266</t>
  </si>
  <si>
    <t>Сплит-Система ТИП-3 для помещения площадью: от 26</t>
  </si>
  <si>
    <t>411200000076</t>
  </si>
  <si>
    <t>2267</t>
  </si>
  <si>
    <t>411200000077</t>
  </si>
  <si>
    <t>2268</t>
  </si>
  <si>
    <t>411200000078</t>
  </si>
  <si>
    <t>2269</t>
  </si>
  <si>
    <t>411200000079</t>
  </si>
  <si>
    <t>2270</t>
  </si>
  <si>
    <t>411200000080</t>
  </si>
  <si>
    <t>2271</t>
  </si>
  <si>
    <t>Прибор контроля и регулировки света фар ТС</t>
  </si>
  <si>
    <t>411200000083</t>
  </si>
  <si>
    <t>2579</t>
  </si>
  <si>
    <t>411200000084</t>
  </si>
  <si>
    <t>2578</t>
  </si>
  <si>
    <t>Пневмогайковерт ударный 1</t>
  </si>
  <si>
    <t>411200000085</t>
  </si>
  <si>
    <t>2946</t>
  </si>
  <si>
    <t>Аппарат высокого давления и комплектующие к нему</t>
  </si>
  <si>
    <t>411200000086</t>
  </si>
  <si>
    <t>2943</t>
  </si>
  <si>
    <t>411200000087</t>
  </si>
  <si>
    <t>2941</t>
  </si>
  <si>
    <t>411200000088</t>
  </si>
  <si>
    <t>2942</t>
  </si>
  <si>
    <t>411200000089</t>
  </si>
  <si>
    <t>2947</t>
  </si>
  <si>
    <t>411200000090</t>
  </si>
  <si>
    <t>2948</t>
  </si>
  <si>
    <t>411200000091</t>
  </si>
  <si>
    <t>2949</t>
  </si>
  <si>
    <t>Насос центробежный  Grundfos TP32-320/2 А-F-A-BAQE</t>
  </si>
  <si>
    <t>411200000092</t>
  </si>
  <si>
    <t>2832</t>
  </si>
  <si>
    <t>Пневмогайковерт ударный 1"</t>
  </si>
  <si>
    <t>411200000093</t>
  </si>
  <si>
    <t>3743</t>
  </si>
  <si>
    <t>411200000094</t>
  </si>
  <si>
    <t>3735</t>
  </si>
  <si>
    <t>411200000095</t>
  </si>
  <si>
    <t>3736</t>
  </si>
  <si>
    <t>411200000096</t>
  </si>
  <si>
    <t>3737</t>
  </si>
  <si>
    <t>411200000097</t>
  </si>
  <si>
    <t>3738</t>
  </si>
  <si>
    <t>411200000098</t>
  </si>
  <si>
    <t>3739</t>
  </si>
  <si>
    <t>411200000099</t>
  </si>
  <si>
    <t>3740</t>
  </si>
  <si>
    <t>КБО подсистемы передачи видеоинформации</t>
  </si>
  <si>
    <t>411200000100</t>
  </si>
  <si>
    <t>3741</t>
  </si>
  <si>
    <t>411200000101</t>
  </si>
  <si>
    <t>3742</t>
  </si>
  <si>
    <t>411200000102</t>
  </si>
  <si>
    <t>3734</t>
  </si>
  <si>
    <t>411200000103</t>
  </si>
  <si>
    <t>3744</t>
  </si>
  <si>
    <t>411200000104</t>
  </si>
  <si>
    <t>3746</t>
  </si>
  <si>
    <t>411200000105</t>
  </si>
  <si>
    <t>3747</t>
  </si>
  <si>
    <t>411200000106</t>
  </si>
  <si>
    <t>3748</t>
  </si>
  <si>
    <t>411200000107</t>
  </si>
  <si>
    <t>3749</t>
  </si>
  <si>
    <t>411200000108</t>
  </si>
  <si>
    <t>3750</t>
  </si>
  <si>
    <t>411200000109</t>
  </si>
  <si>
    <t>3751</t>
  </si>
  <si>
    <t>411200000110</t>
  </si>
  <si>
    <t>3752</t>
  </si>
  <si>
    <t>411200000111</t>
  </si>
  <si>
    <t>3753</t>
  </si>
  <si>
    <t>411200000112</t>
  </si>
  <si>
    <t>3754</t>
  </si>
  <si>
    <t>411200000113</t>
  </si>
  <si>
    <t>3758</t>
  </si>
  <si>
    <t>411200000114</t>
  </si>
  <si>
    <t>3756</t>
  </si>
  <si>
    <t>411200000115</t>
  </si>
  <si>
    <t>3755</t>
  </si>
  <si>
    <t>411200000116</t>
  </si>
  <si>
    <t>3757</t>
  </si>
  <si>
    <t>411200000117</t>
  </si>
  <si>
    <t>3759</t>
  </si>
  <si>
    <t>411200000118</t>
  </si>
  <si>
    <t>3760</t>
  </si>
  <si>
    <t>411200000119</t>
  </si>
  <si>
    <t>3761</t>
  </si>
  <si>
    <t>Автомат питьевой воды со встроенной системой</t>
  </si>
  <si>
    <t>411200000120</t>
  </si>
  <si>
    <t>3762</t>
  </si>
  <si>
    <t>411200000121</t>
  </si>
  <si>
    <t>3763</t>
  </si>
  <si>
    <t>411200000122</t>
  </si>
  <si>
    <t>3764</t>
  </si>
  <si>
    <t>411200000123</t>
  </si>
  <si>
    <t>3765</t>
  </si>
  <si>
    <t>411200000124</t>
  </si>
  <si>
    <t>3766</t>
  </si>
  <si>
    <t>411200000125</t>
  </si>
  <si>
    <t>3768</t>
  </si>
  <si>
    <t>411200000126</t>
  </si>
  <si>
    <t>3769</t>
  </si>
  <si>
    <t>411200000127</t>
  </si>
  <si>
    <t>3767</t>
  </si>
  <si>
    <t>411200000128</t>
  </si>
  <si>
    <t>3770</t>
  </si>
  <si>
    <t>411200000129</t>
  </si>
  <si>
    <t>3771</t>
  </si>
  <si>
    <t>411200000130</t>
  </si>
  <si>
    <t>3773</t>
  </si>
  <si>
    <t>411200000131</t>
  </si>
  <si>
    <t>3774</t>
  </si>
  <si>
    <t>411200000132</t>
  </si>
  <si>
    <t>3772</t>
  </si>
  <si>
    <t>411200000133</t>
  </si>
  <si>
    <t>3775</t>
  </si>
  <si>
    <t>411200000134</t>
  </si>
  <si>
    <t>3776</t>
  </si>
  <si>
    <t>411200000135</t>
  </si>
  <si>
    <t>3777</t>
  </si>
  <si>
    <t>411200000136</t>
  </si>
  <si>
    <t>3778</t>
  </si>
  <si>
    <t>411200000137</t>
  </si>
  <si>
    <t>3779</t>
  </si>
  <si>
    <t>411200000138</t>
  </si>
  <si>
    <t>3780</t>
  </si>
  <si>
    <t>411200000139</t>
  </si>
  <si>
    <t>3781</t>
  </si>
  <si>
    <t>411200000140</t>
  </si>
  <si>
    <t>3783</t>
  </si>
  <si>
    <t>411200000141</t>
  </si>
  <si>
    <t>3784</t>
  </si>
  <si>
    <t>411200000142</t>
  </si>
  <si>
    <t>3785</t>
  </si>
  <si>
    <t>411200000143</t>
  </si>
  <si>
    <t>3792</t>
  </si>
  <si>
    <t>411200000144</t>
  </si>
  <si>
    <t>4295</t>
  </si>
  <si>
    <t>411200000145</t>
  </si>
  <si>
    <t>4093</t>
  </si>
  <si>
    <t>411200000146</t>
  </si>
  <si>
    <t>4294</t>
  </si>
  <si>
    <t>411200000147</t>
  </si>
  <si>
    <t>3787</t>
  </si>
  <si>
    <t>411200000148</t>
  </si>
  <si>
    <t>3788</t>
  </si>
  <si>
    <t>411200000149</t>
  </si>
  <si>
    <t>3789</t>
  </si>
  <si>
    <t>411200000150</t>
  </si>
  <si>
    <t>3790</t>
  </si>
  <si>
    <t>411200000151</t>
  </si>
  <si>
    <t>4341</t>
  </si>
  <si>
    <t>411200000152</t>
  </si>
  <si>
    <t>4342</t>
  </si>
  <si>
    <t>411200000153</t>
  </si>
  <si>
    <t>4300</t>
  </si>
  <si>
    <t>411200000154</t>
  </si>
  <si>
    <t>4301</t>
  </si>
  <si>
    <t>411200000155</t>
  </si>
  <si>
    <t>4296</t>
  </si>
  <si>
    <t>411200000156</t>
  </si>
  <si>
    <t>4297</t>
  </si>
  <si>
    <t>411200000157</t>
  </si>
  <si>
    <t>4298</t>
  </si>
  <si>
    <t>411200000158</t>
  </si>
  <si>
    <t>4339</t>
  </si>
  <si>
    <t>411200000159</t>
  </si>
  <si>
    <t>4346</t>
  </si>
  <si>
    <t>411200000160</t>
  </si>
  <si>
    <t>4345</t>
  </si>
  <si>
    <t>411200000161</t>
  </si>
  <si>
    <t>4354</t>
  </si>
  <si>
    <t>411200000162</t>
  </si>
  <si>
    <t>4348</t>
  </si>
  <si>
    <t>411200000163</t>
  </si>
  <si>
    <t>4349</t>
  </si>
  <si>
    <t>Компьютер в сборе Lеnovo</t>
  </si>
  <si>
    <t>411200000164</t>
  </si>
  <si>
    <t>4350</t>
  </si>
  <si>
    <t>Настольный персональный компьютер Lenovo  в сборе</t>
  </si>
  <si>
    <t>411200000165</t>
  </si>
  <si>
    <t>4351</t>
  </si>
  <si>
    <t>411200000166</t>
  </si>
  <si>
    <t>4352</t>
  </si>
  <si>
    <t>411200000167</t>
  </si>
  <si>
    <t>4353</t>
  </si>
  <si>
    <t>411200000168</t>
  </si>
  <si>
    <t>4687</t>
  </si>
  <si>
    <t>411200000169</t>
  </si>
  <si>
    <t>4688</t>
  </si>
  <si>
    <t>411200000170</t>
  </si>
  <si>
    <t>4689</t>
  </si>
  <si>
    <t>411200000171</t>
  </si>
  <si>
    <t>4666</t>
  </si>
  <si>
    <t>411200000172</t>
  </si>
  <si>
    <t>4667</t>
  </si>
  <si>
    <t>411200000173</t>
  </si>
  <si>
    <t>4664</t>
  </si>
  <si>
    <t>411200000174</t>
  </si>
  <si>
    <t>4670</t>
  </si>
  <si>
    <t>411200000175</t>
  </si>
  <si>
    <t>4671</t>
  </si>
  <si>
    <t>411200000176</t>
  </si>
  <si>
    <t>4672</t>
  </si>
  <si>
    <t>411200000177</t>
  </si>
  <si>
    <t>4673</t>
  </si>
  <si>
    <t>411200000178</t>
  </si>
  <si>
    <t>4661</t>
  </si>
  <si>
    <t>411200000179</t>
  </si>
  <si>
    <t>4662</t>
  </si>
  <si>
    <t>411200000180</t>
  </si>
  <si>
    <t>4668</t>
  </si>
  <si>
    <t>411200000181</t>
  </si>
  <si>
    <t>4669</t>
  </si>
  <si>
    <t>411200000182</t>
  </si>
  <si>
    <t>4660</t>
  </si>
  <si>
    <t>411200000183</t>
  </si>
  <si>
    <t>4665</t>
  </si>
  <si>
    <t>411200000184</t>
  </si>
  <si>
    <t>4663</t>
  </si>
  <si>
    <t>411200000186</t>
  </si>
  <si>
    <t>4674</t>
  </si>
  <si>
    <t>411200000187</t>
  </si>
  <si>
    <t>4679</t>
  </si>
  <si>
    <t>411200000188</t>
  </si>
  <si>
    <t>4677</t>
  </si>
  <si>
    <t>411200000189</t>
  </si>
  <si>
    <t>4682</t>
  </si>
  <si>
    <t>411200000190</t>
  </si>
  <si>
    <t>4678</t>
  </si>
  <si>
    <t>411200000191</t>
  </si>
  <si>
    <t>4684</t>
  </si>
  <si>
    <t>411200000192</t>
  </si>
  <si>
    <t>4681</t>
  </si>
  <si>
    <t>411200000193</t>
  </si>
  <si>
    <t>4683</t>
  </si>
  <si>
    <t>411200000194</t>
  </si>
  <si>
    <t>4680</t>
  </si>
  <si>
    <t>411200000195</t>
  </si>
  <si>
    <t>4675</t>
  </si>
  <si>
    <t>411200000196</t>
  </si>
  <si>
    <t>4685</t>
  </si>
  <si>
    <t>411200000197</t>
  </si>
  <si>
    <t>4686</t>
  </si>
  <si>
    <t>411200000198</t>
  </si>
  <si>
    <t>4676</t>
  </si>
  <si>
    <t>411200000199</t>
  </si>
  <si>
    <t>4695</t>
  </si>
  <si>
    <t>411200000200</t>
  </si>
  <si>
    <t>4694</t>
  </si>
  <si>
    <t>411200000201</t>
  </si>
  <si>
    <t>4690</t>
  </si>
  <si>
    <t>411200000202</t>
  </si>
  <si>
    <t>411200000203</t>
  </si>
  <si>
    <t>411200000204</t>
  </si>
  <si>
    <t>4691</t>
  </si>
  <si>
    <t>411200000205</t>
  </si>
  <si>
    <t>4693</t>
  </si>
  <si>
    <t>411200000206</t>
  </si>
  <si>
    <t>4692</t>
  </si>
  <si>
    <t>411200000207</t>
  </si>
  <si>
    <t>4698</t>
  </si>
  <si>
    <t>411200000208</t>
  </si>
  <si>
    <t>4699</t>
  </si>
  <si>
    <t>411200000209</t>
  </si>
  <si>
    <t>4697</t>
  </si>
  <si>
    <t>411200000210</t>
  </si>
  <si>
    <t>4700</t>
  </si>
  <si>
    <t>411200000211</t>
  </si>
  <si>
    <t>4696</t>
  </si>
  <si>
    <t>411200000213</t>
  </si>
  <si>
    <t>4701</t>
  </si>
  <si>
    <t>411200000214</t>
  </si>
  <si>
    <t>4705</t>
  </si>
  <si>
    <t>411200000215</t>
  </si>
  <si>
    <t>4704</t>
  </si>
  <si>
    <t>411200000216</t>
  </si>
  <si>
    <t>4706</t>
  </si>
  <si>
    <t>411200000217</t>
  </si>
  <si>
    <t>4708</t>
  </si>
  <si>
    <t>411200000218</t>
  </si>
  <si>
    <t>4709</t>
  </si>
  <si>
    <t>411200000219</t>
  </si>
  <si>
    <t>4710</t>
  </si>
  <si>
    <t>411200000220</t>
  </si>
  <si>
    <t>4712</t>
  </si>
  <si>
    <t>411200000221</t>
  </si>
  <si>
    <t>4715</t>
  </si>
  <si>
    <t>411200000222</t>
  </si>
  <si>
    <t>4716</t>
  </si>
  <si>
    <t>411200000223</t>
  </si>
  <si>
    <t>4717</t>
  </si>
  <si>
    <t>411200000224</t>
  </si>
  <si>
    <t>4718</t>
  </si>
  <si>
    <t>411200000225</t>
  </si>
  <si>
    <t>4719</t>
  </si>
  <si>
    <t>411200000226</t>
  </si>
  <si>
    <t>4722</t>
  </si>
  <si>
    <t>411200000227</t>
  </si>
  <si>
    <t>4723</t>
  </si>
  <si>
    <t>411200000228</t>
  </si>
  <si>
    <t>4724</t>
  </si>
  <si>
    <t>411200000229</t>
  </si>
  <si>
    <t>4725</t>
  </si>
  <si>
    <t>411200000230</t>
  </si>
  <si>
    <t>4726</t>
  </si>
  <si>
    <t>411200000231</t>
  </si>
  <si>
    <t>4727</t>
  </si>
  <si>
    <t>411200000232</t>
  </si>
  <si>
    <t>4720</t>
  </si>
  <si>
    <t>411200000233</t>
  </si>
  <si>
    <t>4721</t>
  </si>
  <si>
    <t>411200000234</t>
  </si>
  <si>
    <t>4736</t>
  </si>
  <si>
    <t>411200000236</t>
  </si>
  <si>
    <t>4755</t>
  </si>
  <si>
    <t>Анализатор паров этанола в выдыхаемом воздухе</t>
  </si>
  <si>
    <t>411200000237</t>
  </si>
  <si>
    <t>4756</t>
  </si>
  <si>
    <t>411200000238</t>
  </si>
  <si>
    <t>4757</t>
  </si>
  <si>
    <t>411200000239</t>
  </si>
  <si>
    <t>4758</t>
  </si>
  <si>
    <t>411200000240</t>
  </si>
  <si>
    <t>4759</t>
  </si>
  <si>
    <t>411200000241</t>
  </si>
  <si>
    <t>4760</t>
  </si>
  <si>
    <t>411200000242</t>
  </si>
  <si>
    <t>4761</t>
  </si>
  <si>
    <t>411200000243</t>
  </si>
  <si>
    <t>4762</t>
  </si>
  <si>
    <t>411200000244</t>
  </si>
  <si>
    <t>4763</t>
  </si>
  <si>
    <t>411200000245</t>
  </si>
  <si>
    <t>4764</t>
  </si>
  <si>
    <t>Мойка высокого давления, стационарная</t>
  </si>
  <si>
    <t>411200000246</t>
  </si>
  <si>
    <t>5087</t>
  </si>
  <si>
    <t>Оборудование для конроля расхода топлива на ТС</t>
  </si>
  <si>
    <t>411200000253</t>
  </si>
  <si>
    <t>5130</t>
  </si>
  <si>
    <t>411200000254</t>
  </si>
  <si>
    <t>5131</t>
  </si>
  <si>
    <t>411200000255</t>
  </si>
  <si>
    <t>5132</t>
  </si>
  <si>
    <t>411200000256</t>
  </si>
  <si>
    <t>5133</t>
  </si>
  <si>
    <t>411200000257</t>
  </si>
  <si>
    <t>5134</t>
  </si>
  <si>
    <t>411200000258</t>
  </si>
  <si>
    <t>5135</t>
  </si>
  <si>
    <t>Сайкл-тренажер SHUA SHB8860S</t>
  </si>
  <si>
    <t>622200000000</t>
  </si>
  <si>
    <t>5088</t>
  </si>
  <si>
    <t>БЕ 38</t>
  </si>
  <si>
    <t xml:space="preserve">Черемушинский  </t>
  </si>
  <si>
    <t>38-02</t>
  </si>
  <si>
    <t>Автобус  с электродвигателем  КАМАЗ 6282   инв . № 430435</t>
  </si>
  <si>
    <t>Автобус  с электродвигателем  КАМАЗ 6282   инв . № 430436</t>
  </si>
  <si>
    <t>Автобус  с электродвигателем  КАМАЗ 6282   инв . № 430455</t>
  </si>
  <si>
    <t>Автобус  с электродвигателем  КАМАЗ 6282   инв . № 430464</t>
  </si>
  <si>
    <t>Автобус  с электродвигателем  КАМАЗ 6282   инв . № 430470</t>
  </si>
  <si>
    <t>Автобус  с электродвигателем  КАМАЗ 6282   инв . № 430471</t>
  </si>
  <si>
    <t>Автобус  с электродвигателем  КАМАЗ 6282   инв . № 430499</t>
  </si>
  <si>
    <t>Автобус  с электродвигателем  КАМАЗ 6282   инв . № 430536</t>
  </si>
  <si>
    <t>Автобус  с электродвигателем  КАМАЗ 6282   инв . № 430538</t>
  </si>
  <si>
    <t>Автобус  с электродвигателем  КАМАЗ 6282   инв . № 430539</t>
  </si>
  <si>
    <t>Автобус  с электродвигателем  КАМАЗ 6282   инв . № 430540</t>
  </si>
  <si>
    <t>Автобус  с электродвигателем  КАМАЗ 6282   инв . № 430541</t>
  </si>
  <si>
    <t>Автобус  с электродвигателем  КАМАЗ 6282   инв . № 430545</t>
  </si>
  <si>
    <t>Автобус  с электродвигателем  КАМАЗ 6282   инв . № 430599</t>
  </si>
  <si>
    <t>Автобус  с электродвигателем  КАМАЗ 6282   инв . № 430637</t>
  </si>
  <si>
    <t>Автобус  с электродвигателем  КАМАЗ 6282   инв . № 430639</t>
  </si>
  <si>
    <t>Автобус  с электродвигателем  КАМАЗ 6282   инв . № 430652</t>
  </si>
  <si>
    <t>Автобус  с электродвигателем  КАМАЗ 6282   инв . № 430665</t>
  </si>
  <si>
    <t>Автобус  с электродвигателем  КАМАЗ 6282   инв . № 430678</t>
  </si>
  <si>
    <t>Автобус  с электродвигателем  КАМАЗ 6282   инв . № 430698</t>
  </si>
  <si>
    <t>БЕ 04</t>
  </si>
  <si>
    <t>Восточный</t>
  </si>
  <si>
    <t>04-02-22</t>
  </si>
  <si>
    <t>Электробус городской, М3 (Автоб.с эл-м) КАМАЗ 6282   инв . № 430472</t>
  </si>
  <si>
    <t>Электробус городской, М3 (Автоб.с эл-м) КАМАЗ 6282   инв . № 430473</t>
  </si>
  <si>
    <t>Электробус городской, М3 (Автоб.с эл-м) КАМАЗ 6282   инв . № 430575</t>
  </si>
  <si>
    <t>Электробус городской, М3 (Автоб.с эл-м) КАМАЗ 6282   инв . № 430679</t>
  </si>
  <si>
    <t>Электробус городской, М3 (Автоб.с эл-м) КАМАЗ 6282   инв . № 430680</t>
  </si>
  <si>
    <t>Ж.Н. Лепендина</t>
  </si>
  <si>
    <t>БЕ 61</t>
  </si>
  <si>
    <t xml:space="preserve">Специализированная автобаза </t>
  </si>
  <si>
    <t>6100-000015</t>
  </si>
  <si>
    <t>Автомобиль SKODA Octavia инв. № 031029</t>
  </si>
  <si>
    <t>Ж.Н.Лепендина</t>
  </si>
  <si>
    <t>Северо-восточный ГУП " Мосгортранс"</t>
  </si>
  <si>
    <t>по филиалу  Северо-восточный ГУП "Мосгортранс"  за 2022год</t>
  </si>
  <si>
    <t>Балансировочный стенд Geodyna 980L</t>
  </si>
  <si>
    <t xml:space="preserve">Шиномонтажный стенд ГШС-515 А </t>
  </si>
  <si>
    <t>Автоматическая моечная машина для колес грузовых автомобилей Wulkan 500H</t>
  </si>
  <si>
    <t>Защитная клеть для накачки колес грузовых автомобилей</t>
  </si>
  <si>
    <t xml:space="preserve">Ж.Н.Лепендина </t>
  </si>
  <si>
    <t>Д.Н. Иванов</t>
  </si>
  <si>
    <t>по филиалу Северо-восточный ГУП "Мосгортранс" за 2022 год</t>
  </si>
  <si>
    <t xml:space="preserve">Автобус ЛиАЗ 621365 </t>
  </si>
  <si>
    <t>99-07</t>
  </si>
  <si>
    <t>Автобус ЛиАЗ 621365 с кабиной водителя-инструктора</t>
  </si>
  <si>
    <t>99-02</t>
  </si>
  <si>
    <t>99-03</t>
  </si>
  <si>
    <t>99-08</t>
  </si>
  <si>
    <t>99-04</t>
  </si>
  <si>
    <t>99-05</t>
  </si>
  <si>
    <t>99-10</t>
  </si>
  <si>
    <t>99-09</t>
  </si>
  <si>
    <t>99-11</t>
  </si>
  <si>
    <t>99-12</t>
  </si>
  <si>
    <t>99-06</t>
  </si>
  <si>
    <t>99-17</t>
  </si>
  <si>
    <t>99-18</t>
  </si>
  <si>
    <t>99-19</t>
  </si>
  <si>
    <t>99-20</t>
  </si>
  <si>
    <t>Автобус с электродвигателем   ЛиАЗ  627400</t>
  </si>
  <si>
    <t>99-14</t>
  </si>
  <si>
    <t>99-13</t>
  </si>
  <si>
    <t>99-15</t>
  </si>
  <si>
    <t>99-16</t>
  </si>
  <si>
    <t>И.о.директора</t>
  </si>
  <si>
    <t>Иванов Д.Н.</t>
  </si>
  <si>
    <t>Лепендина Ж.Н.</t>
  </si>
  <si>
    <t xml:space="preserve">по филиалу Северо-восточный ГУП "Мосгортранс" </t>
  </si>
  <si>
    <t>И.о. директора</t>
  </si>
  <si>
    <t>по филиалу Северо-восточный  ГУП  "Мосгортранс" за 2022 год</t>
  </si>
  <si>
    <t xml:space="preserve">И.о. директора </t>
  </si>
  <si>
    <t>Автомобиль  грузовой бортовая платформа ГАЗ 3302</t>
  </si>
  <si>
    <t>99-23</t>
  </si>
  <si>
    <t>99-22</t>
  </si>
  <si>
    <t>99-24</t>
  </si>
  <si>
    <t>99-25</t>
  </si>
  <si>
    <t>99-26</t>
  </si>
  <si>
    <t>99-27</t>
  </si>
  <si>
    <t>99-28</t>
  </si>
  <si>
    <t>99-29</t>
  </si>
  <si>
    <t>99-30</t>
  </si>
  <si>
    <t>99-31</t>
  </si>
  <si>
    <t>99-32</t>
  </si>
  <si>
    <t>Автобус НЕФАЗ 5299-0000040-52</t>
  </si>
  <si>
    <t>99-43</t>
  </si>
  <si>
    <t>99-41</t>
  </si>
  <si>
    <t>99-42</t>
  </si>
  <si>
    <t>99-44</t>
  </si>
  <si>
    <t>99-45</t>
  </si>
  <si>
    <t>99-46</t>
  </si>
  <si>
    <t>99-38</t>
  </si>
  <si>
    <t>99-39</t>
  </si>
  <si>
    <t>99-40</t>
  </si>
  <si>
    <t>99-35</t>
  </si>
  <si>
    <t>99-36</t>
  </si>
  <si>
    <t>99-37</t>
  </si>
  <si>
    <t>БЕ61</t>
  </si>
  <si>
    <t>Специализированная  автобаза</t>
  </si>
  <si>
    <t>03/18</t>
  </si>
  <si>
    <t>Автомобиль легковой Toyota Camry игв. № 033333</t>
  </si>
  <si>
    <t>БЕ04</t>
  </si>
  <si>
    <t xml:space="preserve">Восточный </t>
  </si>
  <si>
    <t>03/36</t>
  </si>
  <si>
    <t>Автобус ЛиАЗ 529222 инв. № 030123</t>
  </si>
  <si>
    <t>Автобус ЛиАЗ 529222 инв. № 030305</t>
  </si>
  <si>
    <t>Автобус ЛиАЗ 529222 инв. № 031284</t>
  </si>
  <si>
    <t>Автобус ЛиАЗ 529222 инв. № 031491</t>
  </si>
  <si>
    <t>Автобус ЛиАЗ 529222 инв. № 031250</t>
  </si>
  <si>
    <t>03/35</t>
  </si>
  <si>
    <t>Автобус ЛиАЗ 529222 инв. № 030148</t>
  </si>
  <si>
    <t>Автобус ЛиАЗ 529222 инв. № 031123</t>
  </si>
  <si>
    <t>Автобус ЛиАЗ 529222 инв. № 031445</t>
  </si>
  <si>
    <t>Автобус ЛиАЗ 529222 инв. № 031479</t>
  </si>
  <si>
    <t>Автобус ЛиАЗ 529222 инв. № 03423</t>
  </si>
  <si>
    <t>БЕ16</t>
  </si>
  <si>
    <t>Южный</t>
  </si>
  <si>
    <t>03/13</t>
  </si>
  <si>
    <t>Автобус городской НЕФАЗ 5299-0000040-52 инв. № 033138</t>
  </si>
  <si>
    <t>Автобус городской НЕФАЗ 5299-0000040-52 инв. №033127</t>
  </si>
  <si>
    <t>Автобус городской НЕФАЗ 5299-0000040-52 инв. №033130</t>
  </si>
  <si>
    <t>Автобус городской НЕФАЗ 5299-0000040-52 инв. № 033153</t>
  </si>
  <si>
    <t>Автобус городской НЕФАЗ 5299-0000040-52 инв. № 032853</t>
  </si>
  <si>
    <t>Автобус городской НЕФАЗ 5299-0000040-52 инв. № 032978</t>
  </si>
  <si>
    <t>Автобус городской НЕФАЗ 5299-0000040-52 инв. № 032980</t>
  </si>
  <si>
    <t>03/10</t>
  </si>
  <si>
    <t>Автобус ЛиАЗ 429260  инв. № 032707</t>
  </si>
  <si>
    <t>Автобус ЛиАЗ 429260  инв. № 032706</t>
  </si>
  <si>
    <t>Автобус ЛиАЗ 429260  инв. № 032900</t>
  </si>
  <si>
    <t>Автобус ЛиАЗ 429260  инв. № 032714</t>
  </si>
  <si>
    <t>Автобус ЛиАЗ 429260  инв. № 032831</t>
  </si>
  <si>
    <t>03/28</t>
  </si>
  <si>
    <t>Автобус ЛиАЗ 429260  инв. № 032607</t>
  </si>
  <si>
    <t>Автобус ЛиАЗ 429260  инв. № 032602</t>
  </si>
  <si>
    <t>Автобус ЛиАЗ 429260  инв. № 032713</t>
  </si>
  <si>
    <t>Автобус ЛиАЗ 429260  инв. № 032908</t>
  </si>
  <si>
    <t>Автобус ЛиАЗ 429260  инв. № 032727</t>
  </si>
  <si>
    <t>БЕ19</t>
  </si>
  <si>
    <t>Зеленоградский автокомбинат</t>
  </si>
  <si>
    <t>03/07</t>
  </si>
  <si>
    <t>Автобус ЛиАЗ 621365 инв. № 032330</t>
  </si>
  <si>
    <t>Автобус ЛиАЗ 621365 инв. № 032334</t>
  </si>
  <si>
    <t>03/06</t>
  </si>
  <si>
    <t>Автобус ЛиАЗ 621365 инв. № 032162</t>
  </si>
  <si>
    <t>Автобус ЛиАЗ 621365 инв. № 032167</t>
  </si>
  <si>
    <t>Автобус ЛиАЗ 621365 инв. № 032169</t>
  </si>
  <si>
    <t>Автобус ЛиАЗ 621365 инв. № 032173</t>
  </si>
  <si>
    <t>Автобус ЛиАЗ 621365 инв. № 032235</t>
  </si>
  <si>
    <t>Автобус ЛиАЗ 621365 инв. № 032237</t>
  </si>
  <si>
    <t>Автобус ЛиАЗ 621365 инв. № 032331</t>
  </si>
  <si>
    <t>Автобус ЛиАЗ 621365 инв. № 032449</t>
  </si>
  <si>
    <t>1.18.1</t>
  </si>
  <si>
    <t>1.03.4</t>
  </si>
  <si>
    <t>1.19.3</t>
  </si>
  <si>
    <t>Амортизация с января по июнь 2022 года, руб.коп.</t>
  </si>
  <si>
    <t>Остаточная стоимость без переоценки на 31.12.2022 года, руб.коп.</t>
  </si>
  <si>
    <t>Амортизация без переоценки с января по июнь 2022 года, руб.коп.</t>
  </si>
  <si>
    <t>1.03.2</t>
  </si>
  <si>
    <t>По состоянию на 31.03.2022</t>
  </si>
  <si>
    <t>за  январь-март   2022 года</t>
  </si>
  <si>
    <t>за  январь-март    2022 года</t>
  </si>
  <si>
    <t>за  Январь-март    2022 года</t>
  </si>
  <si>
    <t xml:space="preserve"> за январь -март   2022 год</t>
  </si>
  <si>
    <t>38-40</t>
  </si>
  <si>
    <t>Автобус ЛиАЗ 529222 инв. № 032463</t>
  </si>
  <si>
    <t>БЕ25</t>
  </si>
  <si>
    <t>Центральный</t>
  </si>
  <si>
    <t>03/104</t>
  </si>
  <si>
    <t>511100002325</t>
  </si>
  <si>
    <t>Автобус ЛиАЗ 621365 инв. № 030660</t>
  </si>
  <si>
    <t>511100002326</t>
  </si>
  <si>
    <t>Автобус ЛиАЗ 621365 инв. № 030664</t>
  </si>
  <si>
    <t>511100002327</t>
  </si>
  <si>
    <t>Автобус ЛиАЗ 621365 инв. № 030669</t>
  </si>
  <si>
    <t>Автобус ЛиАЗ 621365 инв. № 032619</t>
  </si>
  <si>
    <t>Автобус ЛиАЗ 621365 инв. № 032620</t>
  </si>
  <si>
    <t>Автобус ЛиАЗ 621365 инв. № 032825</t>
  </si>
  <si>
    <t>Автобус ЛиАЗ 621365 инв. № 032827</t>
  </si>
  <si>
    <t>Автобус ЛиАЗ 621365 инв. № 032935</t>
  </si>
  <si>
    <t>03/105</t>
  </si>
  <si>
    <t>Автобус ЛиАЗ 621365 инв. № 030645</t>
  </si>
  <si>
    <t>Автобус ЛиАЗ 621365 инв. № 032618</t>
  </si>
  <si>
    <t>03/103</t>
  </si>
  <si>
    <t>Автобус ЛиАЗ 621365 инв. № 030771</t>
  </si>
  <si>
    <t>Автобус ЛиАЗ 621365 инв. № 030614</t>
  </si>
  <si>
    <t>Автобус ЛиАЗ 621365 инв. № 030674</t>
  </si>
  <si>
    <t>Автобус ЛиАЗ 621365 инв. № 030679</t>
  </si>
  <si>
    <t>Автобус ЛиАЗ 621365 инв. № 030766</t>
  </si>
  <si>
    <t>Автобус ЛиАЗ 621365 инв. № 030808</t>
  </si>
  <si>
    <t>Автобус ЛиАЗ 621365 инв. № 030820</t>
  </si>
  <si>
    <t>Автобус ЛиАЗ 621365 инв. № 032924</t>
  </si>
  <si>
    <t>Автобус ЛиАЗ 621365 инв. № 032826</t>
  </si>
  <si>
    <t>Автобус ЛиАЗ 621365 инв. № 032723</t>
  </si>
  <si>
    <t>Автобус ЛиАЗ 529222 инв. № 030118</t>
  </si>
  <si>
    <t>03/107</t>
  </si>
  <si>
    <t>Автобус ЛиАЗ 529222 инв. № 030181</t>
  </si>
  <si>
    <t>Автобус ЛиАЗ 529222 инв. № 030165</t>
  </si>
  <si>
    <t>Автобус ЛиАЗ 529222 инв. № 030219</t>
  </si>
  <si>
    <t>Автобус ЛиАЗ 529222 инв. № 030227</t>
  </si>
  <si>
    <t>Автобус ЛиАЗ 529222 инв. № 030243</t>
  </si>
  <si>
    <t>Автобус ЛиАЗ 529222 инв. № 030382</t>
  </si>
  <si>
    <t>Автобус ЛиАЗ 529222 инв. № 03425</t>
  </si>
  <si>
    <t>Автобус ЛиАЗ 529222 инв. № 031142</t>
  </si>
  <si>
    <t>03/126</t>
  </si>
  <si>
    <t>Автобус городской НЕФАЗ 5299-0000040-52 инв. № 032965</t>
  </si>
  <si>
    <t>Автобус городской НЕФАЗ 5299-0000040-52 инв. № 032863</t>
  </si>
  <si>
    <t>Автобус городской НЕФАЗ 5299-0000040-52 инв. № 032854</t>
  </si>
  <si>
    <t>Автобус городской НЕФАЗ 5299-0000040-52 инв. № 032860</t>
  </si>
  <si>
    <t>Автобус городской НЕФАЗ 5299-0000040-52 инв. № 030793</t>
  </si>
  <si>
    <t>03/127</t>
  </si>
  <si>
    <t>БЕ01</t>
  </si>
  <si>
    <t>Юго-запаный</t>
  </si>
  <si>
    <t>03/113</t>
  </si>
  <si>
    <t>Автобус городской НЕФАЗ 5299-0000040-52 инв. № 033131</t>
  </si>
  <si>
    <t>Автобус городской НЕФАЗ 5299-0000040-52 инв. № 033137</t>
  </si>
  <si>
    <t>Автобус городской НЕФАЗ 5299-0000040-52 инв. № 033147</t>
  </si>
  <si>
    <t>Автобус городской НЕФАЗ 5299-0000040-52 инв. № 032979</t>
  </si>
  <si>
    <t>Автобус городской НЕФАЗ 5299-0000040-52 инв. № 032975</t>
  </si>
  <si>
    <t>03/114</t>
  </si>
  <si>
    <t>Автобус городской НЕФАЗ 5299-0000040-52 инв. № 033132</t>
  </si>
  <si>
    <t>Автобус городской НЕФАЗ 5299-0000040-52 инв. № 033133</t>
  </si>
  <si>
    <t>Автобус городской НЕФАЗ 5299-0000040-52 инв. № 032972</t>
  </si>
  <si>
    <t>Автобус городской НЕФАЗ 5299-0000040-52 инв. № 032976</t>
  </si>
  <si>
    <t>Автобус городской НЕФАЗ 5299-0000040-52 инв. № 02973</t>
  </si>
  <si>
    <t>Автобус ЛиАЗ 621365 инв. № 32168</t>
  </si>
  <si>
    <t>Автобус ЛиАЗ 621365 инв. № 32231</t>
  </si>
  <si>
    <t>Автобус ЛиАЗ 621365 инв. № 32329</t>
  </si>
  <si>
    <t>Автобус ЛиАЗ 621365 инв. № 032445</t>
  </si>
  <si>
    <t>Автобус ЛиАЗ 621365 инв. № 032233</t>
  </si>
  <si>
    <t>03/106</t>
  </si>
  <si>
    <t>Автобус городской НЕФАЗ 5299-0000040-52 инв. № 030800</t>
  </si>
  <si>
    <t>Автобус городской НЕФАЗ 5299-0000040-52 инв. № 030856</t>
  </si>
  <si>
    <t>Автобус городской НЕФАЗ 5299-0000040-52 инв. № 030859</t>
  </si>
  <si>
    <t>Автобус городской НЕФАЗ 5299-0000040-52 инв. № 032966</t>
  </si>
  <si>
    <t>Автобус городской НЕФАЗ 5299-0000040-52 инв. № 032864</t>
  </si>
  <si>
    <t>Автобус городской НЕФАЗ 5299-0000040-52 инв. № 032967</t>
  </si>
  <si>
    <t>Автобус городской НЕФАЗ 5299-0000040-52 инв. № 032977</t>
  </si>
  <si>
    <t>Автобус городской НЕФАЗ 5299-0000040-52 инв. № 032855</t>
  </si>
  <si>
    <t>БЕ53</t>
  </si>
  <si>
    <t>03/119</t>
  </si>
  <si>
    <t>Автосамосвал КАМАЗ 65115-50 инв. № 031065</t>
  </si>
  <si>
    <t>Погрузчик ковшовый колесный инв. № 031010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</si>
</sst>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_ ;[Red]\-#,##0.00\ "/>
    <numFmt numFmtId="166" formatCode="00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4" fontId="3" fillId="0" borderId="0" applyFont="0" applyFill="0" applyBorder="0" applyAlignment="0" applyProtection="0"/>
    <xf numFmtId="0" fontId="3" fillId="0" borderId="0"/>
    <xf numFmtId="0" fontId="41" fillId="0" borderId="0"/>
    <xf numFmtId="0" fontId="2" fillId="0" borderId="0"/>
    <xf numFmtId="164" fontId="1" fillId="0" borderId="0" applyFont="0" applyFill="0" applyBorder="0" applyAlignment="0" applyProtection="0"/>
  </cellStyleXfs>
  <cellXfs count="1169">
    <xf numFmtId="0" fontId="0" fillId="0" borderId="0" xfId="0"/>
    <xf numFmtId="0" fontId="6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16" fillId="0" borderId="0" xfId="1" applyFont="1"/>
    <xf numFmtId="0" fontId="3" fillId="0" borderId="0" xfId="6" applyFill="1"/>
    <xf numFmtId="0" fontId="3" fillId="0" borderId="0" xfId="6" applyFill="1" applyBorder="1"/>
    <xf numFmtId="4" fontId="22" fillId="0" borderId="0" xfId="6" applyNumberFormat="1" applyFont="1" applyFill="1" applyBorder="1"/>
    <xf numFmtId="4" fontId="22" fillId="0" borderId="0" xfId="6" applyNumberFormat="1" applyFont="1" applyFill="1"/>
    <xf numFmtId="0" fontId="22" fillId="0" borderId="0" xfId="6" applyFont="1" applyFill="1"/>
    <xf numFmtId="4" fontId="22" fillId="0" borderId="0" xfId="5" applyNumberFormat="1" applyFont="1" applyFill="1" applyBorder="1" applyAlignment="1" applyProtection="1">
      <alignment horizontal="right" vertical="top" wrapText="1"/>
      <protection locked="0"/>
    </xf>
    <xf numFmtId="4" fontId="22" fillId="0" borderId="0" xfId="6" applyNumberFormat="1" applyFont="1" applyFill="1" applyBorder="1" applyAlignment="1">
      <alignment horizontal="right" vertical="top"/>
    </xf>
    <xf numFmtId="4" fontId="19" fillId="0" borderId="0" xfId="4" applyNumberFormat="1" applyFont="1" applyFill="1" applyBorder="1" applyAlignment="1">
      <alignment horizontal="right" vertical="top" wrapText="1"/>
    </xf>
    <xf numFmtId="43" fontId="4" fillId="0" borderId="0" xfId="6" applyNumberFormat="1" applyFont="1" applyFill="1" applyBorder="1"/>
    <xf numFmtId="4" fontId="24" fillId="0" borderId="0" xfId="4" applyNumberFormat="1" applyFont="1" applyFill="1" applyBorder="1" applyAlignment="1">
      <alignment horizontal="right" vertical="top" wrapText="1"/>
    </xf>
    <xf numFmtId="0" fontId="24" fillId="0" borderId="0" xfId="4" applyNumberFormat="1" applyFont="1" applyFill="1" applyBorder="1" applyAlignment="1">
      <alignment horizontal="right" vertical="top" wrapText="1"/>
    </xf>
    <xf numFmtId="164" fontId="0" fillId="0" borderId="0" xfId="5" applyFont="1" applyFill="1"/>
    <xf numFmtId="164" fontId="0" fillId="0" borderId="0" xfId="5" applyFont="1" applyFill="1" applyBorder="1"/>
    <xf numFmtId="0" fontId="21" fillId="2" borderId="35" xfId="6" applyFont="1" applyFill="1" applyBorder="1" applyAlignment="1" applyProtection="1">
      <alignment horizontal="center" vertical="top" wrapText="1"/>
    </xf>
    <xf numFmtId="0" fontId="21" fillId="3" borderId="9" xfId="6" applyFont="1" applyFill="1" applyBorder="1" applyAlignment="1" applyProtection="1">
      <alignment horizontal="center" vertical="top" wrapText="1"/>
    </xf>
    <xf numFmtId="0" fontId="21" fillId="0" borderId="36" xfId="6" applyFont="1" applyFill="1" applyBorder="1" applyAlignment="1" applyProtection="1">
      <alignment horizontal="center" vertical="top" wrapText="1"/>
    </xf>
    <xf numFmtId="0" fontId="21" fillId="3" borderId="37" xfId="6" applyFont="1" applyFill="1" applyBorder="1" applyAlignment="1" applyProtection="1">
      <alignment horizontal="center" vertical="top" wrapText="1"/>
    </xf>
    <xf numFmtId="0" fontId="21" fillId="0" borderId="38" xfId="6" applyFont="1" applyFill="1" applyBorder="1" applyAlignment="1" applyProtection="1">
      <alignment horizontal="center"/>
    </xf>
    <xf numFmtId="0" fontId="21" fillId="2" borderId="8" xfId="6" applyFont="1" applyFill="1" applyBorder="1" applyAlignment="1" applyProtection="1">
      <alignment horizontal="center"/>
    </xf>
    <xf numFmtId="0" fontId="21" fillId="3" borderId="9" xfId="6" applyFont="1" applyFill="1" applyBorder="1" applyAlignment="1" applyProtection="1">
      <alignment horizontal="center"/>
    </xf>
    <xf numFmtId="0" fontId="21" fillId="0" borderId="39" xfId="6" applyFont="1" applyFill="1" applyBorder="1" applyAlignment="1" applyProtection="1">
      <alignment horizontal="center"/>
    </xf>
    <xf numFmtId="0" fontId="21" fillId="3" borderId="39" xfId="6" applyFont="1" applyFill="1" applyBorder="1" applyAlignment="1" applyProtection="1">
      <alignment horizontal="center"/>
    </xf>
    <xf numFmtId="0" fontId="11" fillId="0" borderId="0" xfId="1" applyFont="1" applyProtection="1">
      <protection locked="0"/>
    </xf>
    <xf numFmtId="0" fontId="7" fillId="0" borderId="0" xfId="1" applyFont="1" applyProtection="1"/>
    <xf numFmtId="0" fontId="8" fillId="0" borderId="0" xfId="1" applyFont="1" applyAlignment="1" applyProtection="1">
      <alignment horizontal="right"/>
    </xf>
    <xf numFmtId="0" fontId="6" fillId="0" borderId="0" xfId="1" applyFont="1" applyAlignment="1" applyProtection="1">
      <alignment horizontal="right"/>
    </xf>
    <xf numFmtId="0" fontId="10" fillId="0" borderId="0" xfId="1" applyFont="1" applyProtection="1"/>
    <xf numFmtId="0" fontId="11" fillId="0" borderId="0" xfId="1" applyFont="1" applyProtection="1"/>
    <xf numFmtId="0" fontId="7" fillId="0" borderId="0" xfId="1" applyFont="1" applyBorder="1" applyAlignment="1" applyProtection="1">
      <alignment horizontal="center"/>
    </xf>
    <xf numFmtId="0" fontId="16" fillId="0" borderId="0" xfId="1" applyFont="1" applyProtection="1"/>
    <xf numFmtId="0" fontId="10" fillId="0" borderId="0" xfId="1" applyFont="1" applyBorder="1" applyProtection="1"/>
    <xf numFmtId="0" fontId="10" fillId="0" borderId="1" xfId="1" applyFont="1" applyBorder="1" applyAlignment="1" applyProtection="1">
      <protection locked="0"/>
    </xf>
    <xf numFmtId="0" fontId="10" fillId="0" borderId="0" xfId="1" applyFont="1" applyBorder="1" applyAlignment="1" applyProtection="1">
      <protection locked="0"/>
    </xf>
    <xf numFmtId="0" fontId="9" fillId="0" borderId="0" xfId="1" applyFont="1" applyAlignment="1" applyProtection="1">
      <protection locked="0"/>
    </xf>
    <xf numFmtId="0" fontId="18" fillId="0" borderId="0" xfId="1" applyFont="1" applyProtection="1"/>
    <xf numFmtId="0" fontId="10" fillId="0" borderId="1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27" fillId="0" borderId="49" xfId="0" applyFont="1" applyBorder="1" applyAlignment="1" applyProtection="1">
      <alignment horizontal="center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center" vertical="center"/>
      <protection locked="0"/>
    </xf>
    <xf numFmtId="0" fontId="27" fillId="0" borderId="5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right" vertical="top"/>
      <protection locked="0"/>
    </xf>
    <xf numFmtId="0" fontId="22" fillId="0" borderId="12" xfId="0" applyFont="1" applyBorder="1" applyAlignment="1" applyProtection="1">
      <alignment horizontal="center" vertical="top"/>
      <protection locked="0"/>
    </xf>
    <xf numFmtId="0" fontId="22" fillId="0" borderId="12" xfId="0" applyFont="1" applyBorder="1" applyAlignment="1" applyProtection="1">
      <alignment horizontal="left" vertical="top"/>
      <protection locked="0"/>
    </xf>
    <xf numFmtId="14" fontId="22" fillId="0" borderId="12" xfId="0" applyNumberFormat="1" applyFont="1" applyBorder="1" applyAlignment="1" applyProtection="1">
      <alignment horizontal="center" vertical="top"/>
      <protection locked="0"/>
    </xf>
    <xf numFmtId="4" fontId="22" fillId="0" borderId="12" xfId="0" applyNumberFormat="1" applyFont="1" applyBorder="1" applyAlignment="1" applyProtection="1">
      <alignment horizontal="right" vertical="top"/>
      <protection locked="0"/>
    </xf>
    <xf numFmtId="4" fontId="22" fillId="0" borderId="28" xfId="0" applyNumberFormat="1" applyFont="1" applyBorder="1" applyAlignment="1" applyProtection="1">
      <alignment horizontal="right" vertical="top"/>
      <protection locked="0"/>
    </xf>
    <xf numFmtId="0" fontId="22" fillId="0" borderId="14" xfId="0" applyFont="1" applyBorder="1" applyAlignment="1" applyProtection="1">
      <alignment horizontal="right" vertical="top"/>
      <protection locked="0"/>
    </xf>
    <xf numFmtId="0" fontId="22" fillId="0" borderId="16" xfId="0" applyFont="1" applyBorder="1" applyAlignment="1" applyProtection="1">
      <alignment horizontal="center" vertical="top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4" fontId="22" fillId="0" borderId="16" xfId="0" applyNumberFormat="1" applyFont="1" applyBorder="1" applyAlignment="1" applyProtection="1">
      <alignment horizontal="right" vertical="top"/>
      <protection locked="0"/>
    </xf>
    <xf numFmtId="4" fontId="22" fillId="0" borderId="19" xfId="0" applyNumberFormat="1" applyFont="1" applyBorder="1" applyAlignment="1" applyProtection="1">
      <alignment horizontal="right" vertical="top"/>
      <protection locked="0"/>
    </xf>
    <xf numFmtId="0" fontId="22" fillId="0" borderId="53" xfId="0" applyFont="1" applyBorder="1" applyAlignment="1" applyProtection="1">
      <alignment horizontal="right" vertical="top"/>
      <protection locked="0"/>
    </xf>
    <xf numFmtId="0" fontId="22" fillId="0" borderId="48" xfId="0" applyFont="1" applyBorder="1" applyAlignment="1" applyProtection="1">
      <alignment horizontal="center" vertical="top"/>
      <protection locked="0"/>
    </xf>
    <xf numFmtId="0" fontId="22" fillId="0" borderId="48" xfId="0" applyFont="1" applyBorder="1" applyAlignment="1" applyProtection="1">
      <alignment horizontal="left" vertical="top"/>
      <protection locked="0"/>
    </xf>
    <xf numFmtId="4" fontId="22" fillId="0" borderId="48" xfId="0" applyNumberFormat="1" applyFont="1" applyBorder="1" applyAlignment="1" applyProtection="1">
      <alignment horizontal="right" vertical="top"/>
      <protection locked="0"/>
    </xf>
    <xf numFmtId="4" fontId="22" fillId="0" borderId="58" xfId="0" applyNumberFormat="1" applyFont="1" applyBorder="1" applyAlignment="1" applyProtection="1">
      <alignment horizontal="right" vertical="top"/>
      <protection locked="0"/>
    </xf>
    <xf numFmtId="0" fontId="22" fillId="0" borderId="59" xfId="0" applyFont="1" applyBorder="1" applyAlignment="1" applyProtection="1">
      <alignment horizontal="justify" vertical="top"/>
      <protection locked="0"/>
    </xf>
    <xf numFmtId="0" fontId="22" fillId="0" borderId="55" xfId="0" applyFont="1" applyBorder="1" applyAlignment="1" applyProtection="1">
      <alignment horizontal="justify" vertical="top"/>
      <protection locked="0"/>
    </xf>
    <xf numFmtId="0" fontId="22" fillId="0" borderId="60" xfId="0" applyFont="1" applyBorder="1" applyAlignment="1" applyProtection="1">
      <alignment horizontal="justify" vertical="top"/>
      <protection locked="0"/>
    </xf>
    <xf numFmtId="4" fontId="22" fillId="0" borderId="50" xfId="0" applyNumberFormat="1" applyFont="1" applyBorder="1" applyAlignment="1" applyProtection="1">
      <alignment horizontal="right" vertical="top"/>
      <protection locked="0"/>
    </xf>
    <xf numFmtId="4" fontId="22" fillId="0" borderId="56" xfId="0" applyNumberFormat="1" applyFont="1" applyBorder="1" applyAlignment="1" applyProtection="1">
      <alignment horizontal="right" vertical="top"/>
      <protection locked="0"/>
    </xf>
    <xf numFmtId="0" fontId="22" fillId="0" borderId="20" xfId="0" applyFont="1" applyBorder="1" applyAlignment="1" applyProtection="1">
      <alignment horizontal="justify" vertical="top"/>
      <protection locked="0"/>
    </xf>
    <xf numFmtId="0" fontId="22" fillId="0" borderId="21" xfId="0" applyFont="1" applyBorder="1" applyAlignment="1" applyProtection="1">
      <alignment horizontal="justify" vertical="top"/>
      <protection locked="0"/>
    </xf>
    <xf numFmtId="0" fontId="22" fillId="0" borderId="39" xfId="0" applyFont="1" applyBorder="1" applyAlignment="1" applyProtection="1">
      <alignment horizontal="justify" vertical="top"/>
      <protection locked="0"/>
    </xf>
    <xf numFmtId="4" fontId="22" fillId="0" borderId="9" xfId="0" applyNumberFormat="1" applyFont="1" applyBorder="1" applyAlignment="1" applyProtection="1">
      <alignment horizontal="right" vertical="top"/>
      <protection locked="0"/>
    </xf>
    <xf numFmtId="4" fontId="22" fillId="0" borderId="22" xfId="0" applyNumberFormat="1" applyFont="1" applyBorder="1" applyAlignment="1" applyProtection="1">
      <alignment horizontal="right" vertical="top"/>
      <protection locked="0"/>
    </xf>
    <xf numFmtId="0" fontId="22" fillId="0" borderId="0" xfId="0" applyFont="1" applyProtection="1">
      <protection locked="0"/>
    </xf>
    <xf numFmtId="0" fontId="16" fillId="0" borderId="0" xfId="1" applyFont="1" applyProtection="1">
      <protection locked="0"/>
    </xf>
    <xf numFmtId="0" fontId="17" fillId="0" borderId="0" xfId="1" applyFont="1" applyBorder="1" applyAlignment="1" applyProtection="1">
      <alignment horizontal="center"/>
      <protection locked="0"/>
    </xf>
    <xf numFmtId="0" fontId="17" fillId="0" borderId="55" xfId="1" applyFont="1" applyBorder="1" applyAlignment="1" applyProtection="1">
      <alignment horizontal="center"/>
      <protection locked="0"/>
    </xf>
    <xf numFmtId="0" fontId="17" fillId="0" borderId="0" xfId="1" applyFont="1" applyBorder="1" applyAlignment="1" applyProtection="1">
      <protection locked="0"/>
    </xf>
    <xf numFmtId="0" fontId="10" fillId="0" borderId="0" xfId="1" applyFont="1" applyAlignment="1" applyProtection="1">
      <protection locked="0"/>
    </xf>
    <xf numFmtId="0" fontId="10" fillId="0" borderId="0" xfId="1" applyFont="1" applyBorder="1" applyProtection="1">
      <protection locked="0"/>
    </xf>
    <xf numFmtId="0" fontId="10" fillId="0" borderId="0" xfId="1" applyFont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/>
    <xf numFmtId="0" fontId="29" fillId="0" borderId="0" xfId="0" applyFont="1"/>
    <xf numFmtId="0" fontId="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0" fillId="0" borderId="1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top"/>
    </xf>
    <xf numFmtId="0" fontId="34" fillId="0" borderId="16" xfId="0" applyFont="1" applyBorder="1" applyAlignment="1">
      <alignment horizontal="center" vertical="top"/>
    </xf>
    <xf numFmtId="0" fontId="34" fillId="0" borderId="63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/>
    </xf>
    <xf numFmtId="0" fontId="33" fillId="0" borderId="14" xfId="0" applyFont="1" applyBorder="1"/>
    <xf numFmtId="0" fontId="29" fillId="0" borderId="16" xfId="0" applyFont="1" applyBorder="1"/>
    <xf numFmtId="0" fontId="29" fillId="0" borderId="63" xfId="0" applyFont="1" applyBorder="1"/>
    <xf numFmtId="0" fontId="29" fillId="0" borderId="15" xfId="0" applyFont="1" applyBorder="1"/>
    <xf numFmtId="0" fontId="33" fillId="0" borderId="53" xfId="0" applyFont="1" applyBorder="1"/>
    <xf numFmtId="0" fontId="29" fillId="0" borderId="48" xfId="0" applyFont="1" applyBorder="1"/>
    <xf numFmtId="0" fontId="29" fillId="0" borderId="64" xfId="0" applyFont="1" applyBorder="1"/>
    <xf numFmtId="0" fontId="29" fillId="0" borderId="65" xfId="0" applyFont="1" applyBorder="1"/>
    <xf numFmtId="0" fontId="33" fillId="0" borderId="8" xfId="0" applyFont="1" applyBorder="1"/>
    <xf numFmtId="0" fontId="33" fillId="0" borderId="9" xfId="0" applyFont="1" applyBorder="1"/>
    <xf numFmtId="0" fontId="33" fillId="0" borderId="67" xfId="0" applyFont="1" applyBorder="1"/>
    <xf numFmtId="0" fontId="33" fillId="0" borderId="10" xfId="0" applyFont="1" applyBorder="1"/>
    <xf numFmtId="0" fontId="33" fillId="0" borderId="14" xfId="0" applyFont="1" applyBorder="1" applyAlignment="1">
      <alignment vertical="top"/>
    </xf>
    <xf numFmtId="0" fontId="33" fillId="0" borderId="53" xfId="0" applyFont="1" applyBorder="1" applyAlignment="1">
      <alignment vertical="top"/>
    </xf>
    <xf numFmtId="0" fontId="29" fillId="0" borderId="62" xfId="0" applyFont="1" applyBorder="1"/>
    <xf numFmtId="0" fontId="29" fillId="0" borderId="13" xfId="0" applyFont="1" applyBorder="1"/>
    <xf numFmtId="0" fontId="29" fillId="0" borderId="14" xfId="0" applyFont="1" applyBorder="1"/>
    <xf numFmtId="0" fontId="29" fillId="0" borderId="53" xfId="0" applyFont="1" applyBorder="1"/>
    <xf numFmtId="0" fontId="29" fillId="0" borderId="31" xfId="0" applyFont="1" applyBorder="1"/>
    <xf numFmtId="0" fontId="29" fillId="0" borderId="37" xfId="0" applyFont="1" applyBorder="1"/>
    <xf numFmtId="0" fontId="29" fillId="0" borderId="68" xfId="0" applyFont="1" applyBorder="1"/>
    <xf numFmtId="0" fontId="29" fillId="0" borderId="32" xfId="0" applyFont="1" applyBorder="1"/>
    <xf numFmtId="0" fontId="14" fillId="0" borderId="0" xfId="0" applyFont="1" applyAlignment="1">
      <alignment horizontal="left"/>
    </xf>
    <xf numFmtId="0" fontId="29" fillId="0" borderId="27" xfId="0" applyFont="1" applyBorder="1" applyAlignment="1"/>
    <xf numFmtId="0" fontId="29" fillId="0" borderId="0" xfId="0" applyFont="1" applyBorder="1" applyAlignment="1"/>
    <xf numFmtId="0" fontId="29" fillId="0" borderId="27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top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center" wrapText="1"/>
    </xf>
    <xf numFmtId="0" fontId="22" fillId="0" borderId="0" xfId="0" applyFont="1"/>
    <xf numFmtId="0" fontId="28" fillId="0" borderId="0" xfId="0" applyFont="1" applyAlignment="1">
      <alignment horizontal="left"/>
    </xf>
    <xf numFmtId="0" fontId="37" fillId="0" borderId="0" xfId="0" applyFont="1"/>
    <xf numFmtId="0" fontId="22" fillId="0" borderId="0" xfId="0" applyFont="1" applyAlignment="1">
      <alignment horizontal="right"/>
    </xf>
    <xf numFmtId="0" fontId="26" fillId="0" borderId="16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6" xfId="0" applyFont="1" applyFill="1" applyBorder="1" applyAlignment="1"/>
    <xf numFmtId="0" fontId="10" fillId="0" borderId="12" xfId="0" applyFont="1" applyFill="1" applyBorder="1" applyAlignment="1"/>
    <xf numFmtId="0" fontId="26" fillId="0" borderId="16" xfId="0" applyFont="1" applyBorder="1" applyAlignment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 shrinkToFit="1"/>
    </xf>
    <xf numFmtId="0" fontId="13" fillId="0" borderId="27" xfId="0" applyFont="1" applyFill="1" applyBorder="1" applyAlignment="1">
      <alignment vertical="top" wrapText="1" shrinkToFi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36" fillId="0" borderId="32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0" xfId="0" applyFont="1"/>
    <xf numFmtId="0" fontId="33" fillId="0" borderId="48" xfId="0" applyFont="1" applyBorder="1"/>
    <xf numFmtId="0" fontId="33" fillId="0" borderId="16" xfId="0" applyFont="1" applyBorder="1" applyAlignment="1">
      <alignment horizontal="center"/>
    </xf>
    <xf numFmtId="0" fontId="33" fillId="0" borderId="16" xfId="0" applyFont="1" applyBorder="1"/>
    <xf numFmtId="0" fontId="33" fillId="0" borderId="37" xfId="0" applyFont="1" applyBorder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0" applyFont="1" applyBorder="1" applyAlignment="1">
      <alignment vertical="top"/>
    </xf>
    <xf numFmtId="0" fontId="14" fillId="0" borderId="0" xfId="0" applyFont="1" applyBorder="1" applyAlignment="1">
      <alignment horizontal="right"/>
    </xf>
    <xf numFmtId="0" fontId="17" fillId="0" borderId="0" xfId="1" applyFont="1" applyBorder="1" applyAlignment="1" applyProtection="1">
      <alignment horizontal="center"/>
    </xf>
    <xf numFmtId="0" fontId="36" fillId="0" borderId="3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right"/>
    </xf>
    <xf numFmtId="0" fontId="29" fillId="0" borderId="48" xfId="0" applyFont="1" applyBorder="1" applyAlignment="1">
      <alignment horizontal="right"/>
    </xf>
    <xf numFmtId="0" fontId="33" fillId="0" borderId="9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0" borderId="37" xfId="0" applyFont="1" applyBorder="1" applyAlignment="1">
      <alignment horizontal="right"/>
    </xf>
    <xf numFmtId="4" fontId="29" fillId="0" borderId="16" xfId="0" applyNumberFormat="1" applyFont="1" applyBorder="1" applyAlignment="1">
      <alignment horizontal="right"/>
    </xf>
    <xf numFmtId="4" fontId="29" fillId="0" borderId="63" xfId="0" applyNumberFormat="1" applyFont="1" applyBorder="1" applyAlignment="1">
      <alignment horizontal="right"/>
    </xf>
    <xf numFmtId="4" fontId="29" fillId="0" borderId="48" xfId="0" applyNumberFormat="1" applyFont="1" applyBorder="1" applyAlignment="1">
      <alignment horizontal="right"/>
    </xf>
    <xf numFmtId="4" fontId="29" fillId="0" borderId="64" xfId="0" applyNumberFormat="1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4" fontId="33" fillId="0" borderId="67" xfId="0" applyNumberFormat="1" applyFont="1" applyBorder="1" applyAlignment="1">
      <alignment horizontal="right"/>
    </xf>
    <xf numFmtId="4" fontId="29" fillId="0" borderId="12" xfId="0" applyNumberFormat="1" applyFont="1" applyBorder="1" applyAlignment="1">
      <alignment horizontal="right"/>
    </xf>
    <xf numFmtId="4" fontId="29" fillId="0" borderId="62" xfId="0" applyNumberFormat="1" applyFont="1" applyBorder="1" applyAlignment="1">
      <alignment horizontal="right"/>
    </xf>
    <xf numFmtId="4" fontId="29" fillId="0" borderId="37" xfId="0" applyNumberFormat="1" applyFont="1" applyBorder="1" applyAlignment="1">
      <alignment horizontal="right"/>
    </xf>
    <xf numFmtId="4" fontId="29" fillId="0" borderId="68" xfId="0" applyNumberFormat="1" applyFont="1" applyBorder="1" applyAlignment="1">
      <alignment horizontal="right"/>
    </xf>
    <xf numFmtId="4" fontId="39" fillId="0" borderId="16" xfId="0" applyNumberFormat="1" applyFont="1" applyFill="1" applyBorder="1" applyAlignment="1">
      <alignment horizontal="right"/>
    </xf>
    <xf numFmtId="4" fontId="26" fillId="0" borderId="16" xfId="0" applyNumberFormat="1" applyFont="1" applyFill="1" applyBorder="1" applyAlignment="1">
      <alignment horizontal="right"/>
    </xf>
    <xf numFmtId="4" fontId="11" fillId="0" borderId="16" xfId="0" applyNumberFormat="1" applyFont="1" applyFill="1" applyBorder="1" applyAlignment="1">
      <alignment horizontal="right"/>
    </xf>
    <xf numFmtId="4" fontId="10" fillId="0" borderId="16" xfId="0" applyNumberFormat="1" applyFont="1" applyFill="1" applyBorder="1" applyAlignment="1">
      <alignment horizontal="right"/>
    </xf>
    <xf numFmtId="4" fontId="26" fillId="0" borderId="16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/>
    </xf>
    <xf numFmtId="3" fontId="39" fillId="0" borderId="16" xfId="0" applyNumberFormat="1" applyFont="1" applyFill="1" applyBorder="1" applyAlignment="1">
      <alignment horizontal="right"/>
    </xf>
    <xf numFmtId="3" fontId="26" fillId="0" borderId="16" xfId="0" applyNumberFormat="1" applyFont="1" applyFill="1" applyBorder="1" applyAlignment="1">
      <alignment horizontal="right"/>
    </xf>
    <xf numFmtId="3" fontId="33" fillId="0" borderId="9" xfId="0" applyNumberFormat="1" applyFont="1" applyBorder="1" applyAlignment="1">
      <alignment horizontal="right"/>
    </xf>
    <xf numFmtId="3" fontId="29" fillId="0" borderId="48" xfId="0" applyNumberFormat="1" applyFont="1" applyBorder="1" applyAlignment="1">
      <alignment horizontal="right"/>
    </xf>
    <xf numFmtId="3" fontId="29" fillId="0" borderId="16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21" fillId="0" borderId="38" xfId="6" applyFont="1" applyFill="1" applyBorder="1" applyAlignment="1" applyProtection="1">
      <alignment horizontal="justify" vertical="center" wrapText="1"/>
    </xf>
    <xf numFmtId="0" fontId="21" fillId="0" borderId="40" xfId="6" applyFont="1" applyFill="1" applyBorder="1" applyAlignment="1">
      <alignment horizontal="justify" vertical="center" wrapText="1"/>
    </xf>
    <xf numFmtId="0" fontId="21" fillId="0" borderId="42" xfId="6" applyFont="1" applyFill="1" applyBorder="1" applyAlignment="1">
      <alignment horizontal="justify" vertical="center" wrapText="1"/>
    </xf>
    <xf numFmtId="0" fontId="21" fillId="0" borderId="43" xfId="6" applyFont="1" applyFill="1" applyBorder="1" applyAlignment="1">
      <alignment horizontal="justify" vertical="center" wrapText="1"/>
    </xf>
    <xf numFmtId="0" fontId="21" fillId="0" borderId="45" xfId="6" applyFont="1" applyFill="1" applyBorder="1" applyAlignment="1">
      <alignment horizontal="justify" vertical="center" wrapText="1"/>
    </xf>
    <xf numFmtId="0" fontId="21" fillId="0" borderId="38" xfId="6" applyFont="1" applyFill="1" applyBorder="1" applyAlignment="1">
      <alignment horizontal="justify" vertical="center" wrapText="1"/>
    </xf>
    <xf numFmtId="0" fontId="10" fillId="0" borderId="1" xfId="1" applyFont="1" applyBorder="1" applyAlignment="1" applyProtection="1">
      <alignment horizontal="center"/>
      <protection locked="0"/>
    </xf>
    <xf numFmtId="0" fontId="27" fillId="0" borderId="33" xfId="0" applyFont="1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7" fillId="0" borderId="21" xfId="0" applyFont="1" applyBorder="1" applyAlignment="1" applyProtection="1">
      <alignment horizontal="center"/>
      <protection locked="0"/>
    </xf>
    <xf numFmtId="0" fontId="27" fillId="0" borderId="74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70" xfId="0" applyFont="1" applyBorder="1" applyAlignment="1" applyProtection="1">
      <alignment horizontal="center" vertical="center" wrapText="1"/>
      <protection locked="0"/>
    </xf>
    <xf numFmtId="0" fontId="27" fillId="0" borderId="57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/>
      <protection locked="0"/>
    </xf>
    <xf numFmtId="14" fontId="37" fillId="0" borderId="23" xfId="0" applyNumberFormat="1" applyFont="1" applyBorder="1" applyAlignment="1" applyProtection="1">
      <alignment horizontal="center" vertical="top"/>
      <protection locked="0"/>
    </xf>
    <xf numFmtId="4" fontId="22" fillId="0" borderId="3" xfId="0" applyNumberFormat="1" applyFont="1" applyBorder="1" applyAlignment="1" applyProtection="1">
      <alignment horizontal="right" vertical="top"/>
      <protection locked="0"/>
    </xf>
    <xf numFmtId="4" fontId="22" fillId="0" borderId="25" xfId="0" applyNumberFormat="1" applyFont="1" applyBorder="1" applyAlignment="1" applyProtection="1">
      <alignment horizontal="right" vertical="top"/>
      <protection locked="0"/>
    </xf>
    <xf numFmtId="0" fontId="37" fillId="0" borderId="17" xfId="0" applyFont="1" applyBorder="1" applyAlignment="1" applyProtection="1">
      <alignment horizontal="center" vertical="top"/>
      <protection locked="0"/>
    </xf>
    <xf numFmtId="0" fontId="37" fillId="0" borderId="46" xfId="0" applyFont="1" applyBorder="1" applyAlignment="1" applyProtection="1">
      <alignment horizontal="center" vertical="top"/>
      <protection locked="0"/>
    </xf>
    <xf numFmtId="4" fontId="22" fillId="0" borderId="73" xfId="0" applyNumberFormat="1" applyFont="1" applyBorder="1" applyAlignment="1" applyProtection="1">
      <alignment horizontal="right" vertical="top"/>
      <protection locked="0"/>
    </xf>
    <xf numFmtId="0" fontId="17" fillId="0" borderId="55" xfId="1" applyFont="1" applyBorder="1" applyAlignment="1" applyProtection="1">
      <alignment horizontal="center" vertical="top"/>
      <protection locked="0"/>
    </xf>
    <xf numFmtId="0" fontId="27" fillId="0" borderId="71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4" fontId="22" fillId="0" borderId="23" xfId="0" applyNumberFormat="1" applyFont="1" applyBorder="1" applyAlignment="1" applyProtection="1">
      <alignment horizontal="right" vertical="top"/>
      <protection locked="0"/>
    </xf>
    <xf numFmtId="4" fontId="22" fillId="0" borderId="17" xfId="0" applyNumberFormat="1" applyFont="1" applyBorder="1" applyAlignment="1" applyProtection="1">
      <alignment horizontal="right" vertical="top"/>
      <protection locked="0"/>
    </xf>
    <xf numFmtId="4" fontId="22" fillId="0" borderId="29" xfId="0" applyNumberFormat="1" applyFont="1" applyBorder="1" applyAlignment="1" applyProtection="1">
      <alignment horizontal="right" vertical="top"/>
      <protection locked="0"/>
    </xf>
    <xf numFmtId="4" fontId="22" fillId="0" borderId="37" xfId="0" applyNumberFormat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center"/>
      <protection locked="0"/>
    </xf>
    <xf numFmtId="0" fontId="17" fillId="0" borderId="55" xfId="1" applyFont="1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" fillId="0" borderId="0" xfId="8"/>
    <xf numFmtId="0" fontId="37" fillId="5" borderId="6" xfId="8" applyFont="1" applyFill="1" applyBorder="1" applyAlignment="1">
      <alignment horizontal="center" vertical="center"/>
    </xf>
    <xf numFmtId="0" fontId="37" fillId="5" borderId="7" xfId="8" applyFont="1" applyFill="1" applyBorder="1" applyAlignment="1">
      <alignment horizontal="center" vertical="center"/>
    </xf>
    <xf numFmtId="0" fontId="37" fillId="5" borderId="5" xfId="8" applyFont="1" applyFill="1" applyBorder="1" applyAlignment="1">
      <alignment horizontal="center" vertical="center"/>
    </xf>
    <xf numFmtId="0" fontId="37" fillId="5" borderId="66" xfId="8" applyFont="1" applyFill="1" applyBorder="1" applyAlignment="1">
      <alignment horizontal="center" vertical="center"/>
    </xf>
    <xf numFmtId="0" fontId="37" fillId="6" borderId="7" xfId="8" applyFont="1" applyFill="1" applyBorder="1" applyAlignment="1">
      <alignment horizontal="center" vertical="center"/>
    </xf>
    <xf numFmtId="0" fontId="37" fillId="6" borderId="5" xfId="8" applyFont="1" applyFill="1" applyBorder="1" applyAlignment="1">
      <alignment horizontal="center" vertical="center"/>
    </xf>
    <xf numFmtId="4" fontId="22" fillId="5" borderId="13" xfId="8" applyNumberFormat="1" applyFont="1" applyFill="1" applyBorder="1"/>
    <xf numFmtId="4" fontId="22" fillId="5" borderId="62" xfId="8" applyNumberFormat="1" applyFont="1" applyFill="1" applyBorder="1"/>
    <xf numFmtId="4" fontId="22" fillId="5" borderId="42" xfId="8" applyNumberFormat="1" applyFont="1" applyFill="1" applyBorder="1"/>
    <xf numFmtId="4" fontId="22" fillId="6" borderId="13" xfId="8" applyNumberFormat="1" applyFont="1" applyFill="1" applyBorder="1"/>
    <xf numFmtId="4" fontId="22" fillId="6" borderId="62" xfId="8" applyNumberFormat="1" applyFont="1" applyFill="1" applyBorder="1"/>
    <xf numFmtId="4" fontId="22" fillId="6" borderId="42" xfId="8" applyNumberFormat="1" applyFont="1" applyFill="1" applyBorder="1"/>
    <xf numFmtId="4" fontId="22" fillId="0" borderId="19" xfId="8" applyNumberFormat="1" applyFont="1" applyFill="1" applyBorder="1"/>
    <xf numFmtId="4" fontId="22" fillId="0" borderId="44" xfId="8" applyNumberFormat="1" applyFont="1" applyFill="1" applyBorder="1"/>
    <xf numFmtId="4" fontId="22" fillId="0" borderId="14" xfId="8" applyNumberFormat="1" applyFont="1" applyFill="1" applyBorder="1"/>
    <xf numFmtId="4" fontId="22" fillId="0" borderId="16" xfId="8" applyNumberFormat="1" applyFont="1" applyFill="1" applyBorder="1"/>
    <xf numFmtId="4" fontId="22" fillId="0" borderId="6" xfId="8" applyNumberFormat="1" applyFont="1" applyFill="1" applyBorder="1"/>
    <xf numFmtId="4" fontId="22" fillId="5" borderId="32" xfId="8" applyNumberFormat="1" applyFont="1" applyFill="1" applyBorder="1"/>
    <xf numFmtId="4" fontId="22" fillId="5" borderId="68" xfId="8" applyNumberFormat="1" applyFont="1" applyFill="1" applyBorder="1"/>
    <xf numFmtId="4" fontId="22" fillId="5" borderId="34" xfId="8" applyNumberFormat="1" applyFont="1" applyFill="1" applyBorder="1"/>
    <xf numFmtId="4" fontId="22" fillId="6" borderId="32" xfId="8" applyNumberFormat="1" applyFont="1" applyFill="1" applyBorder="1"/>
    <xf numFmtId="4" fontId="22" fillId="6" borderId="68" xfId="8" applyNumberFormat="1" applyFont="1" applyFill="1" applyBorder="1"/>
    <xf numFmtId="4" fontId="22" fillId="6" borderId="34" xfId="8" applyNumberFormat="1" applyFont="1" applyFill="1" applyBorder="1"/>
    <xf numFmtId="4" fontId="22" fillId="0" borderId="5" xfId="8" applyNumberFormat="1" applyFont="1" applyFill="1" applyBorder="1"/>
    <xf numFmtId="4" fontId="22" fillId="0" borderId="73" xfId="8" applyNumberFormat="1" applyFont="1" applyFill="1" applyBorder="1"/>
    <xf numFmtId="4" fontId="22" fillId="0" borderId="47" xfId="8" applyNumberFormat="1" applyFont="1" applyFill="1" applyBorder="1"/>
    <xf numFmtId="0" fontId="37" fillId="0" borderId="42" xfId="8" applyFont="1" applyBorder="1" applyAlignment="1">
      <alignment horizontal="justify" vertical="center"/>
    </xf>
    <xf numFmtId="0" fontId="37" fillId="0" borderId="42" xfId="8" applyFont="1" applyBorder="1" applyAlignment="1">
      <alignment horizontal="justify" vertical="center" wrapText="1"/>
    </xf>
    <xf numFmtId="0" fontId="37" fillId="0" borderId="34" xfId="8" applyFont="1" applyBorder="1" applyAlignment="1">
      <alignment horizontal="justify" vertical="center" wrapText="1"/>
    </xf>
    <xf numFmtId="4" fontId="22" fillId="5" borderId="14" xfId="8" applyNumberFormat="1" applyFont="1" applyFill="1" applyBorder="1" applyProtection="1">
      <protection locked="0"/>
    </xf>
    <xf numFmtId="4" fontId="22" fillId="5" borderId="16" xfId="8" applyNumberFormat="1" applyFont="1" applyFill="1" applyBorder="1" applyProtection="1">
      <protection locked="0"/>
    </xf>
    <xf numFmtId="4" fontId="22" fillId="5" borderId="5" xfId="8" applyNumberFormat="1" applyFont="1" applyFill="1" applyBorder="1" applyProtection="1">
      <protection locked="0"/>
    </xf>
    <xf numFmtId="4" fontId="22" fillId="5" borderId="47" xfId="8" applyNumberFormat="1" applyFont="1" applyFill="1" applyBorder="1" applyProtection="1">
      <protection locked="0"/>
    </xf>
    <xf numFmtId="4" fontId="22" fillId="5" borderId="6" xfId="8" applyNumberFormat="1" applyFont="1" applyFill="1" applyBorder="1" applyProtection="1">
      <protection locked="0"/>
    </xf>
    <xf numFmtId="4" fontId="22" fillId="5" borderId="62" xfId="8" applyNumberFormat="1" applyFont="1" applyFill="1" applyBorder="1" applyProtection="1">
      <protection locked="0"/>
    </xf>
    <xf numFmtId="4" fontId="22" fillId="5" borderId="68" xfId="8" applyNumberFormat="1" applyFont="1" applyFill="1" applyBorder="1" applyProtection="1">
      <protection locked="0"/>
    </xf>
    <xf numFmtId="4" fontId="22" fillId="6" borderId="14" xfId="8" applyNumberFormat="1" applyFont="1" applyFill="1" applyBorder="1" applyProtection="1">
      <protection locked="0"/>
    </xf>
    <xf numFmtId="4" fontId="22" fillId="6" borderId="44" xfId="8" applyNumberFormat="1" applyFont="1" applyFill="1" applyBorder="1" applyProtection="1">
      <protection locked="0"/>
    </xf>
    <xf numFmtId="4" fontId="22" fillId="6" borderId="16" xfId="8" applyNumberFormat="1" applyFont="1" applyFill="1" applyBorder="1" applyProtection="1">
      <protection locked="0"/>
    </xf>
    <xf numFmtId="4" fontId="22" fillId="6" borderId="5" xfId="8" applyNumberFormat="1" applyFont="1" applyFill="1" applyBorder="1" applyProtection="1">
      <protection locked="0"/>
    </xf>
    <xf numFmtId="4" fontId="22" fillId="6" borderId="47" xfId="8" applyNumberFormat="1" applyFont="1" applyFill="1" applyBorder="1" applyProtection="1">
      <protection locked="0"/>
    </xf>
    <xf numFmtId="4" fontId="22" fillId="6" borderId="6" xfId="8" applyNumberFormat="1" applyFont="1" applyFill="1" applyBorder="1" applyProtection="1">
      <protection locked="0"/>
    </xf>
    <xf numFmtId="4" fontId="22" fillId="6" borderId="62" xfId="8" applyNumberFormat="1" applyFont="1" applyFill="1" applyBorder="1" applyProtection="1">
      <protection locked="0"/>
    </xf>
    <xf numFmtId="4" fontId="22" fillId="6" borderId="68" xfId="8" applyNumberFormat="1" applyFont="1" applyFill="1" applyBorder="1" applyProtection="1">
      <protection locked="0"/>
    </xf>
    <xf numFmtId="0" fontId="37" fillId="5" borderId="46" xfId="8" applyFont="1" applyFill="1" applyBorder="1" applyAlignment="1">
      <alignment horizontal="center" vertical="center"/>
    </xf>
    <xf numFmtId="0" fontId="21" fillId="5" borderId="6" xfId="8" applyFont="1" applyFill="1" applyBorder="1" applyAlignment="1">
      <alignment horizontal="center" vertical="center"/>
    </xf>
    <xf numFmtId="4" fontId="22" fillId="5" borderId="14" xfId="0" applyNumberFormat="1" applyFont="1" applyFill="1" applyBorder="1" applyProtection="1">
      <protection locked="0"/>
    </xf>
    <xf numFmtId="4" fontId="22" fillId="5" borderId="44" xfId="0" applyNumberFormat="1" applyFont="1" applyFill="1" applyBorder="1" applyProtection="1">
      <protection locked="0"/>
    </xf>
    <xf numFmtId="4" fontId="22" fillId="5" borderId="16" xfId="0" applyNumberFormat="1" applyFont="1" applyFill="1" applyBorder="1" applyProtection="1">
      <protection locked="0"/>
    </xf>
    <xf numFmtId="4" fontId="22" fillId="5" borderId="62" xfId="0" applyNumberFormat="1" applyFont="1" applyFill="1" applyBorder="1" applyProtection="1">
      <protection locked="0"/>
    </xf>
    <xf numFmtId="4" fontId="22" fillId="6" borderId="14" xfId="0" applyNumberFormat="1" applyFont="1" applyFill="1" applyBorder="1" applyProtection="1">
      <protection locked="0"/>
    </xf>
    <xf numFmtId="4" fontId="22" fillId="6" borderId="16" xfId="0" applyNumberFormat="1" applyFont="1" applyFill="1" applyBorder="1" applyProtection="1">
      <protection locked="0"/>
    </xf>
    <xf numFmtId="4" fontId="22" fillId="6" borderId="62" xfId="0" applyNumberFormat="1" applyFont="1" applyFill="1" applyBorder="1" applyProtection="1">
      <protection locked="0"/>
    </xf>
    <xf numFmtId="4" fontId="22" fillId="0" borderId="17" xfId="8" applyNumberFormat="1" applyFont="1" applyFill="1" applyBorder="1"/>
    <xf numFmtId="4" fontId="22" fillId="0" borderId="46" xfId="8" applyNumberFormat="1" applyFont="1" applyFill="1" applyBorder="1"/>
    <xf numFmtId="4" fontId="2" fillId="0" borderId="43" xfId="8" applyNumberFormat="1" applyBorder="1"/>
    <xf numFmtId="4" fontId="2" fillId="0" borderId="45" xfId="8" applyNumberFormat="1" applyBorder="1"/>
    <xf numFmtId="4" fontId="21" fillId="2" borderId="8" xfId="6" applyNumberFormat="1" applyFont="1" applyFill="1" applyBorder="1" applyAlignment="1" applyProtection="1">
      <alignment horizontal="center" vertical="top" wrapText="1"/>
    </xf>
    <xf numFmtId="4" fontId="21" fillId="3" borderId="9" xfId="6" applyNumberFormat="1" applyFont="1" applyFill="1" applyBorder="1" applyAlignment="1" applyProtection="1">
      <alignment horizontal="center" vertical="top" wrapText="1"/>
    </xf>
    <xf numFmtId="4" fontId="21" fillId="0" borderId="22" xfId="5" applyNumberFormat="1" applyFont="1" applyFill="1" applyBorder="1" applyAlignment="1" applyProtection="1">
      <alignment horizontal="center" vertical="top" wrapText="1"/>
    </xf>
    <xf numFmtId="0" fontId="21" fillId="2" borderId="59" xfId="6" applyFont="1" applyFill="1" applyBorder="1" applyAlignment="1" applyProtection="1">
      <alignment horizontal="center" vertical="top" wrapText="1"/>
    </xf>
    <xf numFmtId="0" fontId="21" fillId="0" borderId="56" xfId="6" applyFont="1" applyFill="1" applyBorder="1" applyAlignment="1" applyProtection="1">
      <alignment horizontal="center" vertical="top" wrapText="1"/>
    </xf>
    <xf numFmtId="0" fontId="21" fillId="0" borderId="22" xfId="6" applyFont="1" applyFill="1" applyBorder="1" applyAlignment="1" applyProtection="1">
      <alignment horizontal="center"/>
    </xf>
    <xf numFmtId="4" fontId="43" fillId="2" borderId="8" xfId="6" applyNumberFormat="1" applyFont="1" applyFill="1" applyBorder="1" applyAlignment="1" applyProtection="1">
      <alignment horizontal="right" vertical="top" wrapText="1"/>
    </xf>
    <xf numFmtId="4" fontId="43" fillId="3" borderId="9" xfId="6" applyNumberFormat="1" applyFont="1" applyFill="1" applyBorder="1" applyAlignment="1" applyProtection="1">
      <alignment horizontal="right" vertical="top" wrapText="1"/>
    </xf>
    <xf numFmtId="4" fontId="43" fillId="0" borderId="39" xfId="5" applyNumberFormat="1" applyFont="1" applyFill="1" applyBorder="1" applyAlignment="1" applyProtection="1">
      <alignment horizontal="right" vertical="top" wrapText="1"/>
    </xf>
    <xf numFmtId="4" fontId="20" fillId="2" borderId="11" xfId="9" applyNumberFormat="1" applyFont="1" applyFill="1" applyBorder="1" applyAlignment="1" applyProtection="1">
      <alignment horizontal="right" vertical="top" wrapText="1"/>
      <protection locked="0"/>
    </xf>
    <xf numFmtId="4" fontId="20" fillId="3" borderId="3" xfId="9" applyNumberFormat="1" applyFont="1" applyFill="1" applyBorder="1" applyAlignment="1" applyProtection="1">
      <alignment horizontal="right" vertical="top" wrapText="1"/>
      <protection locked="0"/>
    </xf>
    <xf numFmtId="4" fontId="20" fillId="0" borderId="41" xfId="5" applyNumberFormat="1" applyFont="1" applyFill="1" applyBorder="1" applyAlignment="1" applyProtection="1">
      <alignment horizontal="right" vertical="top" wrapText="1"/>
    </xf>
    <xf numFmtId="4" fontId="20" fillId="2" borderId="26" xfId="6" applyNumberFormat="1" applyFont="1" applyFill="1" applyBorder="1" applyAlignment="1">
      <alignment horizontal="right" vertical="top"/>
    </xf>
    <xf numFmtId="4" fontId="20" fillId="3" borderId="3" xfId="6" applyNumberFormat="1" applyFont="1" applyFill="1" applyBorder="1" applyAlignment="1">
      <alignment horizontal="right" vertical="top"/>
    </xf>
    <xf numFmtId="4" fontId="20" fillId="3" borderId="12" xfId="9" applyNumberFormat="1" applyFont="1" applyFill="1" applyBorder="1" applyAlignment="1" applyProtection="1">
      <alignment horizontal="right" vertical="top" wrapText="1"/>
      <protection locked="0"/>
    </xf>
    <xf numFmtId="4" fontId="20" fillId="2" borderId="17" xfId="6" applyNumberFormat="1" applyFont="1" applyFill="1" applyBorder="1" applyAlignment="1">
      <alignment horizontal="right" vertical="top"/>
    </xf>
    <xf numFmtId="4" fontId="20" fillId="3" borderId="16" xfId="6" applyNumberFormat="1" applyFont="1" applyFill="1" applyBorder="1" applyAlignment="1">
      <alignment horizontal="right" vertical="top"/>
    </xf>
    <xf numFmtId="4" fontId="20" fillId="2" borderId="14" xfId="9" applyNumberFormat="1" applyFont="1" applyFill="1" applyBorder="1" applyAlignment="1" applyProtection="1">
      <alignment horizontal="right" vertical="top" wrapText="1"/>
      <protection locked="0"/>
    </xf>
    <xf numFmtId="4" fontId="20" fillId="3" borderId="16" xfId="9" applyNumberFormat="1" applyFont="1" applyFill="1" applyBorder="1" applyAlignment="1" applyProtection="1">
      <alignment horizontal="right" vertical="top" wrapText="1"/>
      <protection locked="0"/>
    </xf>
    <xf numFmtId="4" fontId="20" fillId="0" borderId="44" xfId="5" applyNumberFormat="1" applyFont="1" applyFill="1" applyBorder="1" applyAlignment="1" applyProtection="1">
      <alignment horizontal="right" vertical="top" wrapText="1"/>
    </xf>
    <xf numFmtId="4" fontId="12" fillId="3" borderId="16" xfId="9" applyNumberFormat="1" applyFont="1" applyFill="1" applyBorder="1" applyAlignment="1" applyProtection="1">
      <alignment horizontal="right" vertical="top" wrapText="1"/>
      <protection locked="0"/>
    </xf>
    <xf numFmtId="4" fontId="20" fillId="2" borderId="5" xfId="9" applyNumberFormat="1" applyFont="1" applyFill="1" applyBorder="1" applyAlignment="1" applyProtection="1">
      <alignment horizontal="right" vertical="top" wrapText="1"/>
      <protection locked="0"/>
    </xf>
    <xf numFmtId="4" fontId="12" fillId="3" borderId="6" xfId="9" applyNumberFormat="1" applyFont="1" applyFill="1" applyBorder="1" applyAlignment="1" applyProtection="1">
      <alignment horizontal="right" vertical="top" wrapText="1"/>
      <protection locked="0"/>
    </xf>
    <xf numFmtId="4" fontId="20" fillId="2" borderId="46" xfId="6" applyNumberFormat="1" applyFont="1" applyFill="1" applyBorder="1" applyAlignment="1">
      <alignment horizontal="right" vertical="top"/>
    </xf>
    <xf numFmtId="4" fontId="20" fillId="3" borderId="6" xfId="6" applyNumberFormat="1" applyFont="1" applyFill="1" applyBorder="1" applyAlignment="1">
      <alignment horizontal="right" vertical="top"/>
    </xf>
    <xf numFmtId="4" fontId="20" fillId="2" borderId="20" xfId="6" applyNumberFormat="1" applyFont="1" applyFill="1" applyBorder="1" applyAlignment="1" applyProtection="1">
      <alignment horizontal="right" vertical="top"/>
    </xf>
    <xf numFmtId="4" fontId="20" fillId="3" borderId="9" xfId="6" applyNumberFormat="1" applyFont="1" applyFill="1" applyBorder="1" applyAlignment="1" applyProtection="1">
      <alignment horizontal="right" vertical="top"/>
    </xf>
    <xf numFmtId="4" fontId="12" fillId="2" borderId="11" xfId="9" applyNumberFormat="1" applyFont="1" applyFill="1" applyBorder="1" applyAlignment="1" applyProtection="1">
      <alignment horizontal="right" vertical="top" wrapText="1"/>
      <protection locked="0"/>
    </xf>
    <xf numFmtId="4" fontId="12" fillId="3" borderId="12" xfId="9" applyNumberFormat="1" applyFont="1" applyFill="1" applyBorder="1" applyAlignment="1" applyProtection="1">
      <alignment horizontal="right" vertical="top" wrapText="1"/>
      <protection locked="0"/>
    </xf>
    <xf numFmtId="4" fontId="20" fillId="3" borderId="12" xfId="6" applyNumberFormat="1" applyFont="1" applyFill="1" applyBorder="1" applyAlignment="1">
      <alignment horizontal="right" vertical="top"/>
    </xf>
    <xf numFmtId="4" fontId="20" fillId="0" borderId="47" xfId="5" applyNumberFormat="1" applyFont="1" applyFill="1" applyBorder="1" applyAlignment="1" applyProtection="1">
      <alignment horizontal="right" vertical="top" wrapText="1"/>
    </xf>
    <xf numFmtId="4" fontId="22" fillId="5" borderId="53" xfId="0" applyNumberFormat="1" applyFont="1" applyFill="1" applyBorder="1" applyProtection="1">
      <protection locked="0"/>
    </xf>
    <xf numFmtId="4" fontId="22" fillId="5" borderId="71" xfId="0" applyNumberFormat="1" applyFont="1" applyFill="1" applyBorder="1" applyProtection="1">
      <protection locked="0"/>
    </xf>
    <xf numFmtId="0" fontId="21" fillId="0" borderId="45" xfId="6" applyFont="1" applyBorder="1" applyAlignment="1">
      <alignment horizontal="justify" vertical="center" wrapText="1"/>
    </xf>
    <xf numFmtId="4" fontId="23" fillId="2" borderId="14" xfId="5" applyNumberFormat="1" applyFont="1" applyFill="1" applyBorder="1" applyAlignment="1" applyProtection="1">
      <alignment horizontal="right" vertical="top" wrapText="1"/>
      <protection locked="0"/>
    </xf>
    <xf numFmtId="4" fontId="23" fillId="3" borderId="16" xfId="5" applyNumberFormat="1" applyFont="1" applyFill="1" applyBorder="1" applyAlignment="1" applyProtection="1">
      <alignment horizontal="right" vertical="top" wrapText="1"/>
      <protection locked="0"/>
    </xf>
    <xf numFmtId="0" fontId="21" fillId="0" borderId="21" xfId="6" applyFont="1" applyFill="1" applyBorder="1" applyAlignment="1" applyProtection="1">
      <alignment horizontal="center"/>
    </xf>
    <xf numFmtId="0" fontId="21" fillId="0" borderId="57" xfId="6" applyFont="1" applyFill="1" applyBorder="1" applyAlignment="1" applyProtection="1">
      <alignment horizontal="center" vertical="top" wrapText="1"/>
    </xf>
    <xf numFmtId="4" fontId="43" fillId="2" borderId="8" xfId="6" applyNumberFormat="1" applyFont="1" applyFill="1" applyBorder="1" applyAlignment="1" applyProtection="1">
      <alignment horizontal="right" vertical="top" wrapText="1"/>
      <protection locked="0"/>
    </xf>
    <xf numFmtId="4" fontId="43" fillId="3" borderId="9" xfId="6" applyNumberFormat="1" applyFont="1" applyFill="1" applyBorder="1" applyAlignment="1" applyProtection="1">
      <alignment horizontal="right" vertical="top" wrapText="1"/>
      <protection locked="0"/>
    </xf>
    <xf numFmtId="4" fontId="23" fillId="2" borderId="11" xfId="5" applyNumberFormat="1" applyFont="1" applyFill="1" applyBorder="1" applyAlignment="1" applyProtection="1">
      <alignment horizontal="right" vertical="top" wrapText="1"/>
    </xf>
    <xf numFmtId="4" fontId="23" fillId="3" borderId="3" xfId="5" applyNumberFormat="1" applyFont="1" applyFill="1" applyBorder="1" applyAlignment="1" applyProtection="1">
      <alignment horizontal="right" vertical="top" wrapText="1"/>
    </xf>
    <xf numFmtId="4" fontId="23" fillId="3" borderId="16" xfId="5" applyNumberFormat="1" applyFont="1" applyFill="1" applyBorder="1" applyAlignment="1" applyProtection="1">
      <alignment horizontal="right" vertical="top" wrapText="1"/>
    </xf>
    <xf numFmtId="4" fontId="23" fillId="3" borderId="12" xfId="5" applyNumberFormat="1" applyFont="1" applyFill="1" applyBorder="1" applyAlignment="1" applyProtection="1">
      <alignment horizontal="right" vertical="top" wrapText="1"/>
    </xf>
    <xf numFmtId="4" fontId="23" fillId="2" borderId="14" xfId="5" applyNumberFormat="1" applyFont="1" applyFill="1" applyBorder="1" applyAlignment="1" applyProtection="1">
      <alignment horizontal="right" vertical="top" wrapText="1"/>
    </xf>
    <xf numFmtId="4" fontId="23" fillId="2" borderId="31" xfId="5" applyNumberFormat="1" applyFont="1" applyFill="1" applyBorder="1" applyAlignment="1" applyProtection="1">
      <alignment horizontal="right" vertical="top" wrapText="1"/>
    </xf>
    <xf numFmtId="4" fontId="23" fillId="3" borderId="6" xfId="5" applyNumberFormat="1" applyFont="1" applyFill="1" applyBorder="1" applyAlignment="1" applyProtection="1">
      <alignment horizontal="right" vertical="top" wrapText="1"/>
    </xf>
    <xf numFmtId="4" fontId="23" fillId="2" borderId="5" xfId="5" applyNumberFormat="1" applyFont="1" applyFill="1" applyBorder="1" applyAlignment="1" applyProtection="1">
      <alignment horizontal="right" vertical="top" wrapText="1"/>
    </xf>
    <xf numFmtId="0" fontId="3" fillId="0" borderId="0" xfId="6" applyFill="1" applyProtection="1"/>
    <xf numFmtId="0" fontId="3" fillId="0" borderId="0" xfId="6" applyFill="1" applyBorder="1" applyProtection="1"/>
    <xf numFmtId="4" fontId="22" fillId="0" borderId="0" xfId="6" applyNumberFormat="1" applyFont="1" applyFill="1" applyBorder="1" applyProtection="1"/>
    <xf numFmtId="4" fontId="22" fillId="0" borderId="0" xfId="6" applyNumberFormat="1" applyFont="1" applyFill="1" applyProtection="1"/>
    <xf numFmtId="0" fontId="22" fillId="0" borderId="0" xfId="6" applyFont="1" applyFill="1" applyProtection="1"/>
    <xf numFmtId="0" fontId="21" fillId="0" borderId="40" xfId="6" applyFont="1" applyFill="1" applyBorder="1" applyAlignment="1" applyProtection="1">
      <alignment horizontal="justify" vertical="center" wrapText="1"/>
    </xf>
    <xf numFmtId="4" fontId="20" fillId="2" borderId="26" xfId="6" applyNumberFormat="1" applyFont="1" applyFill="1" applyBorder="1" applyAlignment="1" applyProtection="1">
      <alignment horizontal="right" vertical="top"/>
    </xf>
    <xf numFmtId="4" fontId="20" fillId="3" borderId="3" xfId="6" applyNumberFormat="1" applyFont="1" applyFill="1" applyBorder="1" applyAlignment="1" applyProtection="1">
      <alignment horizontal="right" vertical="top"/>
    </xf>
    <xf numFmtId="0" fontId="21" fillId="0" borderId="42" xfId="6" applyFont="1" applyFill="1" applyBorder="1" applyAlignment="1" applyProtection="1">
      <alignment horizontal="justify" vertical="center" wrapText="1"/>
    </xf>
    <xf numFmtId="4" fontId="20" fillId="2" borderId="17" xfId="6" applyNumberFormat="1" applyFont="1" applyFill="1" applyBorder="1" applyAlignment="1" applyProtection="1">
      <alignment horizontal="right" vertical="top"/>
    </xf>
    <xf numFmtId="4" fontId="20" fillId="3" borderId="16" xfId="6" applyNumberFormat="1" applyFont="1" applyFill="1" applyBorder="1" applyAlignment="1" applyProtection="1">
      <alignment horizontal="right" vertical="top"/>
    </xf>
    <xf numFmtId="0" fontId="21" fillId="0" borderId="43" xfId="6" applyFont="1" applyFill="1" applyBorder="1" applyAlignment="1" applyProtection="1">
      <alignment horizontal="justify" vertical="center" wrapText="1"/>
    </xf>
    <xf numFmtId="0" fontId="21" fillId="0" borderId="45" xfId="6" applyFont="1" applyFill="1" applyBorder="1" applyAlignment="1" applyProtection="1">
      <alignment horizontal="justify" vertical="center" wrapText="1"/>
    </xf>
    <xf numFmtId="4" fontId="20" fillId="2" borderId="46" xfId="6" applyNumberFormat="1" applyFont="1" applyFill="1" applyBorder="1" applyAlignment="1" applyProtection="1">
      <alignment horizontal="right" vertical="top"/>
    </xf>
    <xf numFmtId="4" fontId="20" fillId="3" borderId="6" xfId="6" applyNumberFormat="1" applyFont="1" applyFill="1" applyBorder="1" applyAlignment="1" applyProtection="1">
      <alignment horizontal="right" vertical="top"/>
    </xf>
    <xf numFmtId="4" fontId="20" fillId="3" borderId="12" xfId="6" applyNumberFormat="1" applyFont="1" applyFill="1" applyBorder="1" applyAlignment="1" applyProtection="1">
      <alignment horizontal="right" vertical="top"/>
    </xf>
    <xf numFmtId="4" fontId="22" fillId="0" borderId="0" xfId="5" applyNumberFormat="1" applyFont="1" applyFill="1" applyBorder="1" applyAlignment="1" applyProtection="1">
      <alignment horizontal="right" vertical="top" wrapText="1"/>
    </xf>
    <xf numFmtId="4" fontId="22" fillId="0" borderId="0" xfId="6" applyNumberFormat="1" applyFont="1" applyFill="1" applyBorder="1" applyAlignment="1" applyProtection="1">
      <alignment horizontal="right" vertical="top"/>
    </xf>
    <xf numFmtId="0" fontId="6" fillId="0" borderId="0" xfId="1" applyFont="1" applyProtection="1"/>
    <xf numFmtId="0" fontId="41" fillId="0" borderId="0" xfId="1" applyFont="1" applyProtection="1"/>
    <xf numFmtId="0" fontId="8" fillId="0" borderId="40" xfId="1" applyFont="1" applyBorder="1" applyAlignment="1" applyProtection="1">
      <alignment horizontal="center" wrapText="1"/>
    </xf>
    <xf numFmtId="0" fontId="6" fillId="0" borderId="45" xfId="1" applyFont="1" applyBorder="1" applyProtection="1"/>
    <xf numFmtId="0" fontId="13" fillId="0" borderId="38" xfId="1" applyFont="1" applyBorder="1" applyAlignment="1" applyProtection="1">
      <alignment horizontal="center"/>
    </xf>
    <xf numFmtId="0" fontId="14" fillId="0" borderId="74" xfId="1" applyFont="1" applyBorder="1" applyAlignment="1" applyProtection="1">
      <alignment horizontal="right" vertical="top"/>
    </xf>
    <xf numFmtId="0" fontId="14" fillId="0" borderId="42" xfId="1" applyFont="1" applyBorder="1" applyAlignment="1" applyProtection="1">
      <alignment horizontal="right" vertical="top"/>
    </xf>
    <xf numFmtId="0" fontId="14" fillId="0" borderId="43" xfId="1" applyFont="1" applyBorder="1" applyAlignment="1" applyProtection="1">
      <alignment horizontal="right" vertical="top"/>
    </xf>
    <xf numFmtId="0" fontId="14" fillId="0" borderId="76" xfId="1" applyFont="1" applyBorder="1" applyAlignment="1" applyProtection="1">
      <alignment horizontal="right" vertical="top"/>
    </xf>
    <xf numFmtId="0" fontId="14" fillId="0" borderId="45" xfId="1" applyFont="1" applyBorder="1" applyAlignment="1" applyProtection="1">
      <alignment horizontal="right" vertical="top"/>
    </xf>
    <xf numFmtId="0" fontId="15" fillId="3" borderId="38" xfId="1" applyFont="1" applyFill="1" applyBorder="1" applyAlignment="1" applyProtection="1">
      <alignment horizontal="right" vertical="top"/>
    </xf>
    <xf numFmtId="0" fontId="14" fillId="0" borderId="40" xfId="1" applyFont="1" applyBorder="1" applyAlignment="1" applyProtection="1">
      <alignment horizontal="right" vertical="top"/>
    </xf>
    <xf numFmtId="0" fontId="17" fillId="0" borderId="0" xfId="1" applyFont="1" applyBorder="1" applyAlignment="1" applyProtection="1">
      <alignment horizontal="center" vertical="top"/>
      <protection locked="0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protection locked="0"/>
    </xf>
    <xf numFmtId="0" fontId="44" fillId="0" borderId="16" xfId="0" applyFont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/>
    </xf>
    <xf numFmtId="0" fontId="37" fillId="0" borderId="63" xfId="0" applyFont="1" applyFill="1" applyBorder="1" applyAlignment="1">
      <alignment horizontal="center"/>
    </xf>
    <xf numFmtId="0" fontId="37" fillId="0" borderId="16" xfId="0" applyFont="1" applyBorder="1" applyAlignment="1" applyProtection="1">
      <alignment horizontal="center"/>
      <protection locked="0"/>
    </xf>
    <xf numFmtId="0" fontId="44" fillId="2" borderId="16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 applyProtection="1">
      <alignment horizontal="center"/>
      <protection locked="0"/>
    </xf>
    <xf numFmtId="4" fontId="22" fillId="2" borderId="16" xfId="0" applyNumberFormat="1" applyFont="1" applyFill="1" applyBorder="1" applyAlignment="1" applyProtection="1">
      <alignment horizontal="right"/>
      <protection locked="0"/>
    </xf>
    <xf numFmtId="0" fontId="44" fillId="6" borderId="16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 applyProtection="1">
      <alignment horizontal="center"/>
      <protection locked="0"/>
    </xf>
    <xf numFmtId="4" fontId="22" fillId="6" borderId="16" xfId="0" applyNumberFormat="1" applyFont="1" applyFill="1" applyBorder="1" applyAlignment="1" applyProtection="1">
      <alignment horizontal="right"/>
      <protection locked="0"/>
    </xf>
    <xf numFmtId="4" fontId="37" fillId="2" borderId="14" xfId="6" applyNumberFormat="1" applyFont="1" applyFill="1" applyBorder="1" applyAlignment="1" applyProtection="1">
      <alignment horizontal="center" vertical="center"/>
    </xf>
    <xf numFmtId="4" fontId="37" fillId="3" borderId="12" xfId="5" applyNumberFormat="1" applyFont="1" applyFill="1" applyBorder="1" applyAlignment="1" applyProtection="1">
      <alignment horizontal="center" vertical="center" wrapText="1"/>
    </xf>
    <xf numFmtId="4" fontId="37" fillId="2" borderId="13" xfId="6" applyNumberFormat="1" applyFont="1" applyFill="1" applyBorder="1" applyAlignment="1" applyProtection="1">
      <alignment horizontal="center" vertical="center"/>
    </xf>
    <xf numFmtId="4" fontId="37" fillId="2" borderId="15" xfId="6" applyNumberFormat="1" applyFont="1" applyFill="1" applyBorder="1" applyAlignment="1" applyProtection="1">
      <alignment horizontal="center" vertical="center"/>
    </xf>
    <xf numFmtId="4" fontId="37" fillId="3" borderId="16" xfId="5" applyNumberFormat="1" applyFont="1" applyFill="1" applyBorder="1" applyAlignment="1" applyProtection="1">
      <alignment horizontal="center" vertical="center" wrapText="1"/>
    </xf>
    <xf numFmtId="4" fontId="15" fillId="3" borderId="16" xfId="5" applyNumberFormat="1" applyFont="1" applyFill="1" applyBorder="1" applyAlignment="1" applyProtection="1">
      <alignment horizontal="center" vertical="center" wrapText="1"/>
    </xf>
    <xf numFmtId="4" fontId="37" fillId="2" borderId="20" xfId="6" applyNumberFormat="1" applyFont="1" applyFill="1" applyBorder="1" applyAlignment="1" applyProtection="1">
      <alignment horizontal="center" vertical="center"/>
    </xf>
    <xf numFmtId="4" fontId="37" fillId="3" borderId="9" xfId="6" applyNumberFormat="1" applyFont="1" applyFill="1" applyBorder="1" applyAlignment="1" applyProtection="1">
      <alignment horizontal="center" vertical="center"/>
    </xf>
    <xf numFmtId="4" fontId="37" fillId="0" borderId="22" xfId="5" applyNumberFormat="1" applyFont="1" applyFill="1" applyBorder="1" applyAlignment="1" applyProtection="1">
      <alignment horizontal="center" vertical="center" wrapText="1"/>
    </xf>
    <xf numFmtId="4" fontId="37" fillId="2" borderId="5" xfId="6" applyNumberFormat="1" applyFont="1" applyFill="1" applyBorder="1" applyAlignment="1" applyProtection="1">
      <alignment horizontal="center" vertical="center"/>
    </xf>
    <xf numFmtId="4" fontId="37" fillId="5" borderId="14" xfId="0" applyNumberFormat="1" applyFont="1" applyFill="1" applyBorder="1" applyAlignment="1" applyProtection="1">
      <alignment horizontal="center"/>
      <protection locked="0"/>
    </xf>
    <xf numFmtId="4" fontId="22" fillId="2" borderId="26" xfId="5" applyNumberFormat="1" applyFont="1" applyFill="1" applyBorder="1" applyAlignment="1" applyProtection="1">
      <alignment horizontal="right" vertical="top" wrapText="1"/>
      <protection locked="0"/>
    </xf>
    <xf numFmtId="4" fontId="22" fillId="3" borderId="3" xfId="5" applyNumberFormat="1" applyFont="1" applyFill="1" applyBorder="1" applyAlignment="1" applyProtection="1">
      <alignment horizontal="right" vertical="top" wrapText="1"/>
      <protection locked="0"/>
    </xf>
    <xf numFmtId="4" fontId="22" fillId="3" borderId="12" xfId="5" applyNumberFormat="1" applyFont="1" applyFill="1" applyBorder="1" applyAlignment="1" applyProtection="1">
      <alignment horizontal="right" vertical="top" wrapText="1"/>
      <protection locked="0"/>
    </xf>
    <xf numFmtId="4" fontId="22" fillId="3" borderId="16" xfId="5" applyNumberFormat="1" applyFont="1" applyFill="1" applyBorder="1" applyAlignment="1" applyProtection="1">
      <alignment horizontal="right" vertical="top" wrapText="1"/>
      <protection locked="0"/>
    </xf>
    <xf numFmtId="4" fontId="22" fillId="2" borderId="11" xfId="5" applyNumberFormat="1" applyFont="1" applyFill="1" applyBorder="1" applyAlignment="1" applyProtection="1">
      <alignment horizontal="right" vertical="top" wrapText="1"/>
      <protection locked="0"/>
    </xf>
    <xf numFmtId="4" fontId="22" fillId="2" borderId="5" xfId="5" applyNumberFormat="1" applyFont="1" applyFill="1" applyBorder="1" applyAlignment="1" applyProtection="1">
      <alignment horizontal="right" vertical="top" wrapText="1"/>
      <protection locked="0"/>
    </xf>
    <xf numFmtId="4" fontId="22" fillId="3" borderId="6" xfId="5" applyNumberFormat="1" applyFont="1" applyFill="1" applyBorder="1" applyAlignment="1" applyProtection="1">
      <alignment horizontal="right" vertical="top" wrapText="1"/>
      <protection locked="0"/>
    </xf>
    <xf numFmtId="0" fontId="37" fillId="5" borderId="2" xfId="8" applyFont="1" applyFill="1" applyBorder="1" applyAlignment="1">
      <alignment horizontal="center"/>
    </xf>
    <xf numFmtId="4" fontId="37" fillId="6" borderId="14" xfId="6" applyNumberFormat="1" applyFont="1" applyFill="1" applyBorder="1" applyAlignment="1" applyProtection="1">
      <alignment horizontal="center" vertical="center"/>
    </xf>
    <xf numFmtId="4" fontId="37" fillId="2" borderId="44" xfId="6" applyNumberFormat="1" applyFont="1" applyFill="1" applyBorder="1" applyAlignment="1" applyProtection="1">
      <alignment horizontal="center" vertical="center"/>
    </xf>
    <xf numFmtId="4" fontId="37" fillId="2" borderId="2" xfId="6" applyNumberFormat="1" applyFont="1" applyFill="1" applyBorder="1" applyAlignment="1" applyProtection="1">
      <alignment horizontal="center" vertical="center"/>
    </xf>
    <xf numFmtId="4" fontId="37" fillId="6" borderId="2" xfId="6" applyNumberFormat="1" applyFont="1" applyFill="1" applyBorder="1" applyAlignment="1" applyProtection="1">
      <alignment horizontal="center" vertical="center"/>
    </xf>
    <xf numFmtId="4" fontId="37" fillId="6" borderId="19" xfId="6" applyNumberFormat="1" applyFont="1" applyFill="1" applyBorder="1" applyAlignment="1" applyProtection="1">
      <alignment horizontal="center" vertical="center"/>
    </xf>
    <xf numFmtId="4" fontId="37" fillId="2" borderId="47" xfId="6" applyNumberFormat="1" applyFont="1" applyFill="1" applyBorder="1" applyAlignment="1" applyProtection="1">
      <alignment horizontal="center" vertical="center"/>
    </xf>
    <xf numFmtId="4" fontId="37" fillId="6" borderId="5" xfId="6" applyNumberFormat="1" applyFont="1" applyFill="1" applyBorder="1" applyAlignment="1" applyProtection="1">
      <alignment horizontal="center" vertical="center"/>
    </xf>
    <xf numFmtId="4" fontId="37" fillId="6" borderId="73" xfId="6" applyNumberFormat="1" applyFont="1" applyFill="1" applyBorder="1" applyAlignment="1" applyProtection="1">
      <alignment horizontal="center" vertical="center"/>
    </xf>
    <xf numFmtId="0" fontId="37" fillId="5" borderId="25" xfId="8" applyFont="1" applyFill="1" applyBorder="1" applyAlignment="1">
      <alignment horizontal="center"/>
    </xf>
    <xf numFmtId="0" fontId="37" fillId="5" borderId="73" xfId="8" applyFont="1" applyFill="1" applyBorder="1" applyAlignment="1">
      <alignment horizontal="center" vertical="center"/>
    </xf>
    <xf numFmtId="4" fontId="37" fillId="2" borderId="19" xfId="6" applyNumberFormat="1" applyFont="1" applyFill="1" applyBorder="1" applyAlignment="1" applyProtection="1">
      <alignment horizontal="center" vertical="center"/>
    </xf>
    <xf numFmtId="4" fontId="37" fillId="2" borderId="73" xfId="6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right" vertical="center"/>
      <protection locked="0"/>
    </xf>
    <xf numFmtId="0" fontId="37" fillId="5" borderId="77" xfId="8" applyFont="1" applyFill="1" applyBorder="1" applyAlignment="1">
      <alignment horizontal="center" vertical="center"/>
    </xf>
    <xf numFmtId="0" fontId="21" fillId="5" borderId="48" xfId="8" applyFont="1" applyFill="1" applyBorder="1" applyAlignment="1">
      <alignment horizontal="center" vertical="center"/>
    </xf>
    <xf numFmtId="0" fontId="37" fillId="5" borderId="53" xfId="8" applyFont="1" applyFill="1" applyBorder="1" applyAlignment="1">
      <alignment horizontal="center" vertical="center"/>
    </xf>
    <xf numFmtId="0" fontId="37" fillId="6" borderId="77" xfId="8" applyFont="1" applyFill="1" applyBorder="1" applyAlignment="1">
      <alignment horizontal="center" vertical="center"/>
    </xf>
    <xf numFmtId="0" fontId="21" fillId="6" borderId="48" xfId="8" applyFont="1" applyFill="1" applyBorder="1" applyAlignment="1">
      <alignment horizontal="center" vertical="center"/>
    </xf>
    <xf numFmtId="0" fontId="37" fillId="6" borderId="53" xfId="8" applyFont="1" applyFill="1" applyBorder="1" applyAlignment="1">
      <alignment horizontal="center" vertical="center"/>
    </xf>
    <xf numFmtId="4" fontId="22" fillId="5" borderId="11" xfId="0" applyNumberFormat="1" applyFont="1" applyFill="1" applyBorder="1" applyProtection="1">
      <protection locked="0"/>
    </xf>
    <xf numFmtId="4" fontId="22" fillId="5" borderId="41" xfId="0" applyNumberFormat="1" applyFont="1" applyFill="1" applyBorder="1" applyProtection="1">
      <protection locked="0"/>
    </xf>
    <xf numFmtId="4" fontId="22" fillId="5" borderId="12" xfId="0" applyNumberFormat="1" applyFont="1" applyFill="1" applyBorder="1" applyProtection="1">
      <protection locked="0"/>
    </xf>
    <xf numFmtId="4" fontId="22" fillId="6" borderId="11" xfId="0" applyNumberFormat="1" applyFont="1" applyFill="1" applyBorder="1" applyProtection="1">
      <protection locked="0"/>
    </xf>
    <xf numFmtId="4" fontId="22" fillId="6" borderId="41" xfId="0" applyNumberFormat="1" applyFont="1" applyFill="1" applyBorder="1" applyProtection="1">
      <protection locked="0"/>
    </xf>
    <xf numFmtId="4" fontId="22" fillId="6" borderId="12" xfId="0" applyNumberFormat="1" applyFont="1" applyFill="1" applyBorder="1" applyProtection="1">
      <protection locked="0"/>
    </xf>
    <xf numFmtId="4" fontId="22" fillId="0" borderId="11" xfId="8" applyNumberFormat="1" applyFont="1" applyFill="1" applyBorder="1"/>
    <xf numFmtId="4" fontId="22" fillId="0" borderId="12" xfId="8" applyNumberFormat="1" applyFont="1" applyFill="1" applyBorder="1"/>
    <xf numFmtId="4" fontId="22" fillId="0" borderId="28" xfId="8" applyNumberFormat="1" applyFont="1" applyFill="1" applyBorder="1"/>
    <xf numFmtId="4" fontId="22" fillId="0" borderId="41" xfId="8" applyNumberFormat="1" applyFont="1" applyFill="1" applyBorder="1"/>
    <xf numFmtId="4" fontId="22" fillId="0" borderId="26" xfId="8" applyNumberFormat="1" applyFont="1" applyFill="1" applyBorder="1"/>
    <xf numFmtId="4" fontId="2" fillId="0" borderId="42" xfId="8" applyNumberFormat="1" applyBorder="1"/>
    <xf numFmtId="0" fontId="21" fillId="5" borderId="9" xfId="8" applyFont="1" applyFill="1" applyBorder="1" applyAlignment="1">
      <alignment horizontal="center" vertical="center"/>
    </xf>
    <xf numFmtId="0" fontId="21" fillId="6" borderId="9" xfId="8" applyFont="1" applyFill="1" applyBorder="1" applyAlignment="1">
      <alignment horizontal="center" vertical="center"/>
    </xf>
    <xf numFmtId="0" fontId="21" fillId="0" borderId="9" xfId="8" applyFont="1" applyFill="1" applyBorder="1" applyAlignment="1">
      <alignment horizontal="center" vertical="center"/>
    </xf>
    <xf numFmtId="0" fontId="37" fillId="5" borderId="65" xfId="8" applyFont="1" applyFill="1" applyBorder="1" applyAlignment="1">
      <alignment horizontal="center" vertical="center"/>
    </xf>
    <xf numFmtId="0" fontId="37" fillId="5" borderId="64" xfId="8" applyFont="1" applyFill="1" applyBorder="1" applyAlignment="1">
      <alignment horizontal="center" vertical="center"/>
    </xf>
    <xf numFmtId="0" fontId="37" fillId="6" borderId="65" xfId="8" applyFont="1" applyFill="1" applyBorder="1" applyAlignment="1">
      <alignment horizontal="center" vertical="center"/>
    </xf>
    <xf numFmtId="0" fontId="37" fillId="6" borderId="64" xfId="8" applyFont="1" applyFill="1" applyBorder="1" applyAlignment="1">
      <alignment horizontal="center" vertical="center"/>
    </xf>
    <xf numFmtId="0" fontId="37" fillId="0" borderId="53" xfId="8" applyFont="1" applyFill="1" applyBorder="1" applyAlignment="1">
      <alignment horizontal="center" vertical="center"/>
    </xf>
    <xf numFmtId="0" fontId="37" fillId="0" borderId="77" xfId="8" applyFont="1" applyFill="1" applyBorder="1" applyAlignment="1">
      <alignment horizontal="center" vertical="center"/>
    </xf>
    <xf numFmtId="0" fontId="21" fillId="0" borderId="48" xfId="8" applyFont="1" applyFill="1" applyBorder="1" applyAlignment="1">
      <alignment horizontal="center" vertical="center"/>
    </xf>
    <xf numFmtId="0" fontId="37" fillId="0" borderId="65" xfId="8" applyFont="1" applyFill="1" applyBorder="1" applyAlignment="1">
      <alignment horizontal="center" vertical="center"/>
    </xf>
    <xf numFmtId="0" fontId="37" fillId="0" borderId="48" xfId="8" applyFont="1" applyFill="1" applyBorder="1" applyAlignment="1">
      <alignment horizontal="center" vertical="center"/>
    </xf>
    <xf numFmtId="0" fontId="37" fillId="0" borderId="64" xfId="8" applyFont="1" applyFill="1" applyBorder="1" applyAlignment="1">
      <alignment horizontal="center" vertical="center"/>
    </xf>
    <xf numFmtId="0" fontId="21" fillId="0" borderId="38" xfId="8" applyFont="1" applyBorder="1" applyAlignment="1">
      <alignment horizontal="center" vertical="center"/>
    </xf>
    <xf numFmtId="0" fontId="21" fillId="5" borderId="8" xfId="8" applyFont="1" applyFill="1" applyBorder="1" applyAlignment="1">
      <alignment horizontal="center" vertical="center"/>
    </xf>
    <xf numFmtId="0" fontId="21" fillId="5" borderId="10" xfId="8" applyFont="1" applyFill="1" applyBorder="1" applyAlignment="1">
      <alignment horizontal="center" vertical="center"/>
    </xf>
    <xf numFmtId="0" fontId="21" fillId="6" borderId="67" xfId="8" applyFont="1" applyFill="1" applyBorder="1" applyAlignment="1">
      <alignment horizontal="center" vertical="center"/>
    </xf>
    <xf numFmtId="0" fontId="21" fillId="6" borderId="8" xfId="8" applyFont="1" applyFill="1" applyBorder="1" applyAlignment="1">
      <alignment horizontal="center" vertical="center"/>
    </xf>
    <xf numFmtId="0" fontId="21" fillId="6" borderId="10" xfId="8" applyFont="1" applyFill="1" applyBorder="1" applyAlignment="1">
      <alignment horizontal="center" vertical="center"/>
    </xf>
    <xf numFmtId="0" fontId="21" fillId="6" borderId="22" xfId="8" applyFont="1" applyFill="1" applyBorder="1" applyAlignment="1">
      <alignment horizontal="center" vertical="center"/>
    </xf>
    <xf numFmtId="0" fontId="21" fillId="0" borderId="39" xfId="8" applyFont="1" applyFill="1" applyBorder="1" applyAlignment="1">
      <alignment horizontal="center" vertical="center"/>
    </xf>
    <xf numFmtId="0" fontId="21" fillId="0" borderId="67" xfId="8" applyFont="1" applyFill="1" applyBorder="1" applyAlignment="1">
      <alignment horizontal="center" vertical="center"/>
    </xf>
    <xf numFmtId="0" fontId="21" fillId="0" borderId="8" xfId="8" applyFont="1" applyFill="1" applyBorder="1" applyAlignment="1">
      <alignment horizontal="center" vertical="center"/>
    </xf>
    <xf numFmtId="0" fontId="21" fillId="0" borderId="10" xfId="8" applyFont="1" applyFill="1" applyBorder="1" applyAlignment="1">
      <alignment horizontal="center" vertical="center"/>
    </xf>
    <xf numFmtId="0" fontId="21" fillId="0" borderId="38" xfId="8" applyFont="1" applyFill="1" applyBorder="1" applyAlignment="1">
      <alignment horizontal="center" vertical="center"/>
    </xf>
    <xf numFmtId="0" fontId="21" fillId="0" borderId="22" xfId="8" applyFont="1" applyFill="1" applyBorder="1" applyAlignment="1">
      <alignment horizontal="center" vertical="center"/>
    </xf>
    <xf numFmtId="0" fontId="21" fillId="6" borderId="39" xfId="8" applyFont="1" applyFill="1" applyBorder="1" applyAlignment="1">
      <alignment horizontal="center" vertical="center"/>
    </xf>
    <xf numFmtId="0" fontId="21" fillId="5" borderId="38" xfId="8" applyFont="1" applyFill="1" applyBorder="1" applyAlignment="1">
      <alignment horizontal="center" vertical="center"/>
    </xf>
    <xf numFmtId="4" fontId="22" fillId="5" borderId="11" xfId="8" applyNumberFormat="1" applyFont="1" applyFill="1" applyBorder="1" applyProtection="1">
      <protection locked="0"/>
    </xf>
    <xf numFmtId="4" fontId="22" fillId="5" borderId="12" xfId="8" applyNumberFormat="1" applyFont="1" applyFill="1" applyBorder="1" applyProtection="1">
      <protection locked="0"/>
    </xf>
    <xf numFmtId="0" fontId="37" fillId="0" borderId="38" xfId="8" applyFont="1" applyBorder="1" applyAlignment="1">
      <alignment horizontal="center" vertical="center"/>
    </xf>
    <xf numFmtId="0" fontId="37" fillId="5" borderId="8" xfId="8" applyFont="1" applyFill="1" applyBorder="1" applyAlignment="1">
      <alignment horizontal="center" vertical="center"/>
    </xf>
    <xf numFmtId="0" fontId="37" fillId="5" borderId="10" xfId="8" applyFont="1" applyFill="1" applyBorder="1" applyAlignment="1">
      <alignment horizontal="center" vertical="center"/>
    </xf>
    <xf numFmtId="0" fontId="37" fillId="5" borderId="20" xfId="8" applyFont="1" applyFill="1" applyBorder="1" applyAlignment="1">
      <alignment horizontal="center" vertical="center"/>
    </xf>
    <xf numFmtId="0" fontId="37" fillId="5" borderId="9" xfId="8" applyFont="1" applyFill="1" applyBorder="1" applyAlignment="1">
      <alignment horizontal="center" vertical="center"/>
    </xf>
    <xf numFmtId="0" fontId="21" fillId="5" borderId="67" xfId="8" applyFont="1" applyFill="1" applyBorder="1" applyAlignment="1">
      <alignment horizontal="center" vertical="center"/>
    </xf>
    <xf numFmtId="0" fontId="37" fillId="5" borderId="67" xfId="8" applyFont="1" applyFill="1" applyBorder="1" applyAlignment="1">
      <alignment horizontal="center" vertical="center"/>
    </xf>
    <xf numFmtId="0" fontId="37" fillId="5" borderId="38" xfId="8" applyFont="1" applyFill="1" applyBorder="1" applyAlignment="1">
      <alignment horizontal="center" vertical="center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top"/>
      <protection locked="0"/>
    </xf>
    <xf numFmtId="4" fontId="22" fillId="0" borderId="0" xfId="0" applyNumberFormat="1" applyFont="1" applyBorder="1" applyAlignment="1" applyProtection="1">
      <alignment horizontal="right" vertical="top"/>
      <protection locked="0"/>
    </xf>
    <xf numFmtId="0" fontId="45" fillId="0" borderId="1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3" fillId="0" borderId="11" xfId="0" applyFont="1" applyBorder="1"/>
    <xf numFmtId="4" fontId="29" fillId="0" borderId="13" xfId="0" applyNumberFormat="1" applyFont="1" applyBorder="1" applyAlignment="1">
      <alignment horizontal="right"/>
    </xf>
    <xf numFmtId="4" fontId="29" fillId="0" borderId="65" xfId="0" applyNumberFormat="1" applyFont="1" applyBorder="1" applyAlignment="1">
      <alignment horizontal="right"/>
    </xf>
    <xf numFmtId="4" fontId="33" fillId="0" borderId="10" xfId="0" applyNumberFormat="1" applyFont="1" applyBorder="1" applyAlignment="1">
      <alignment horizontal="right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0" fillId="0" borderId="70" xfId="0" applyFont="1" applyBorder="1" applyAlignment="1">
      <alignment horizontal="center" vertical="center" wrapText="1"/>
    </xf>
    <xf numFmtId="0" fontId="22" fillId="0" borderId="0" xfId="3" applyFont="1"/>
    <xf numFmtId="0" fontId="22" fillId="0" borderId="54" xfId="3" applyFont="1" applyFill="1" applyBorder="1" applyAlignment="1">
      <alignment horizontal="center" vertical="top" wrapText="1"/>
    </xf>
    <xf numFmtId="0" fontId="22" fillId="0" borderId="70" xfId="3" applyFont="1" applyFill="1" applyBorder="1" applyAlignment="1">
      <alignment horizontal="center" vertical="top" wrapText="1"/>
    </xf>
    <xf numFmtId="0" fontId="22" fillId="0" borderId="75" xfId="3" applyFont="1" applyFill="1" applyBorder="1" applyAlignment="1">
      <alignment horizontal="center" vertical="top" wrapText="1"/>
    </xf>
    <xf numFmtId="0" fontId="43" fillId="0" borderId="8" xfId="3" applyFont="1" applyBorder="1" applyAlignment="1">
      <alignment horizontal="center"/>
    </xf>
    <xf numFmtId="0" fontId="43" fillId="0" borderId="9" xfId="3" applyFont="1" applyBorder="1" applyAlignment="1">
      <alignment horizontal="center"/>
    </xf>
    <xf numFmtId="0" fontId="43" fillId="0" borderId="10" xfId="3" applyFont="1" applyBorder="1" applyAlignment="1">
      <alignment horizontal="center"/>
    </xf>
    <xf numFmtId="0" fontId="43" fillId="0" borderId="8" xfId="3" applyFont="1" applyFill="1" applyBorder="1" applyAlignment="1">
      <alignment horizontal="center" vertical="center"/>
    </xf>
    <xf numFmtId="0" fontId="43" fillId="0" borderId="9" xfId="3" applyFont="1" applyFill="1" applyBorder="1" applyAlignment="1">
      <alignment horizontal="center" vertical="center"/>
    </xf>
    <xf numFmtId="0" fontId="43" fillId="0" borderId="10" xfId="3" applyFont="1" applyFill="1" applyBorder="1" applyAlignment="1">
      <alignment horizontal="center" vertical="center"/>
    </xf>
    <xf numFmtId="0" fontId="20" fillId="0" borderId="0" xfId="3" applyFont="1"/>
    <xf numFmtId="0" fontId="22" fillId="0" borderId="0" xfId="3" applyFont="1" applyAlignment="1">
      <alignment vertical="top"/>
    </xf>
    <xf numFmtId="165" fontId="22" fillId="0" borderId="8" xfId="3" applyNumberFormat="1" applyFont="1" applyBorder="1" applyAlignment="1">
      <alignment vertical="top"/>
    </xf>
    <xf numFmtId="0" fontId="29" fillId="0" borderId="12" xfId="0" applyFont="1" applyBorder="1"/>
    <xf numFmtId="0" fontId="30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4" fontId="29" fillId="0" borderId="0" xfId="0" applyNumberFormat="1" applyFont="1" applyBorder="1" applyAlignment="1">
      <alignment horizontal="right"/>
    </xf>
    <xf numFmtId="4" fontId="33" fillId="0" borderId="0" xfId="0" applyNumberFormat="1" applyFont="1" applyBorder="1" applyAlignment="1">
      <alignment horizontal="right"/>
    </xf>
    <xf numFmtId="0" fontId="45" fillId="0" borderId="20" xfId="0" applyFont="1" applyBorder="1" applyAlignment="1">
      <alignment horizontal="center" vertical="center"/>
    </xf>
    <xf numFmtId="0" fontId="33" fillId="0" borderId="26" xfId="0" applyFont="1" applyBorder="1"/>
    <xf numFmtId="0" fontId="33" fillId="0" borderId="17" xfId="0" applyFont="1" applyBorder="1"/>
    <xf numFmtId="0" fontId="33" fillId="0" borderId="35" xfId="0" applyFont="1" applyBorder="1"/>
    <xf numFmtId="0" fontId="33" fillId="0" borderId="79" xfId="0" applyFont="1" applyBorder="1"/>
    <xf numFmtId="0" fontId="33" fillId="0" borderId="20" xfId="0" applyFont="1" applyBorder="1"/>
    <xf numFmtId="0" fontId="45" fillId="0" borderId="38" xfId="0" applyFont="1" applyBorder="1" applyAlignment="1">
      <alignment horizontal="center" vertical="center"/>
    </xf>
    <xf numFmtId="0" fontId="33" fillId="0" borderId="42" xfId="0" applyFont="1" applyBorder="1" applyAlignment="1">
      <alignment horizontal="left"/>
    </xf>
    <xf numFmtId="0" fontId="33" fillId="0" borderId="45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33" fillId="0" borderId="54" xfId="0" applyFont="1" applyBorder="1" applyAlignment="1">
      <alignment horizontal="center" vertical="center"/>
    </xf>
    <xf numFmtId="4" fontId="33" fillId="0" borderId="11" xfId="0" applyNumberFormat="1" applyFont="1" applyBorder="1" applyAlignment="1">
      <alignment horizontal="right"/>
    </xf>
    <xf numFmtId="4" fontId="33" fillId="0" borderId="14" xfId="0" applyNumberFormat="1" applyFont="1" applyBorder="1" applyAlignment="1">
      <alignment horizontal="right"/>
    </xf>
    <xf numFmtId="4" fontId="33" fillId="0" borderId="8" xfId="0" applyNumberFormat="1" applyFont="1" applyBorder="1" applyAlignment="1">
      <alignment horizontal="right"/>
    </xf>
    <xf numFmtId="0" fontId="33" fillId="0" borderId="70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/>
    </xf>
    <xf numFmtId="0" fontId="34" fillId="0" borderId="67" xfId="0" applyFont="1" applyBorder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7" fillId="0" borderId="42" xfId="8" applyFont="1" applyFill="1" applyBorder="1" applyAlignment="1">
      <alignment horizontal="justify" vertical="center" wrapText="1"/>
    </xf>
    <xf numFmtId="4" fontId="37" fillId="2" borderId="25" xfId="6" applyNumberFormat="1" applyFont="1" applyFill="1" applyBorder="1" applyAlignment="1" applyProtection="1">
      <alignment horizontal="center" vertical="center"/>
    </xf>
    <xf numFmtId="4" fontId="37" fillId="5" borderId="19" xfId="0" applyNumberFormat="1" applyFont="1" applyFill="1" applyBorder="1" applyAlignment="1" applyProtection="1">
      <alignment horizontal="center"/>
      <protection locked="0"/>
    </xf>
    <xf numFmtId="0" fontId="10" fillId="0" borderId="1" xfId="1" applyFont="1" applyBorder="1" applyAlignment="1" applyProtection="1">
      <alignment horizontal="center"/>
      <protection locked="0"/>
    </xf>
    <xf numFmtId="0" fontId="37" fillId="0" borderId="20" xfId="3" applyFont="1" applyBorder="1" applyAlignment="1">
      <alignment horizontal="right" vertical="top"/>
    </xf>
    <xf numFmtId="0" fontId="37" fillId="0" borderId="55" xfId="0" applyFont="1" applyBorder="1" applyAlignment="1" applyProtection="1">
      <alignment horizontal="right" vertical="center"/>
      <protection locked="0"/>
    </xf>
    <xf numFmtId="0" fontId="37" fillId="0" borderId="56" xfId="0" applyFont="1" applyBorder="1" applyAlignment="1" applyProtection="1">
      <alignment horizontal="right" vertical="center"/>
      <protection locked="0"/>
    </xf>
    <xf numFmtId="0" fontId="37" fillId="0" borderId="35" xfId="0" applyFont="1" applyBorder="1" applyAlignment="1" applyProtection="1">
      <alignment horizontal="right" vertical="center"/>
      <protection locked="0"/>
    </xf>
    <xf numFmtId="0" fontId="37" fillId="0" borderId="0" xfId="0" applyFont="1" applyBorder="1" applyAlignment="1" applyProtection="1">
      <alignment horizontal="right" vertical="center"/>
      <protection locked="0"/>
    </xf>
    <xf numFmtId="0" fontId="37" fillId="0" borderId="57" xfId="0" applyFont="1" applyBorder="1" applyAlignment="1" applyProtection="1">
      <alignment horizontal="right" vertical="center"/>
      <protection locked="0"/>
    </xf>
    <xf numFmtId="0" fontId="37" fillId="0" borderId="29" xfId="0" applyFont="1" applyBorder="1" applyAlignment="1" applyProtection="1">
      <alignment horizontal="right" vertical="center"/>
      <protection locked="0"/>
    </xf>
    <xf numFmtId="0" fontId="37" fillId="0" borderId="1" xfId="0" applyFont="1" applyBorder="1" applyAlignment="1" applyProtection="1">
      <alignment horizontal="right" vertical="center"/>
      <protection locked="0"/>
    </xf>
    <xf numFmtId="0" fontId="37" fillId="0" borderId="30" xfId="0" applyFont="1" applyBorder="1" applyAlignment="1" applyProtection="1">
      <alignment horizontal="right" vertical="center"/>
      <protection locked="0"/>
    </xf>
    <xf numFmtId="49" fontId="14" fillId="0" borderId="16" xfId="0" applyNumberFormat="1" applyFont="1" applyFill="1" applyBorder="1" applyAlignment="1">
      <alignment horizontal="center" wrapText="1"/>
    </xf>
    <xf numFmtId="166" fontId="5" fillId="8" borderId="16" xfId="1" applyNumberFormat="1" applyFill="1" applyBorder="1"/>
    <xf numFmtId="0" fontId="5" fillId="8" borderId="16" xfId="1" applyFill="1" applyBorder="1" applyAlignment="1">
      <alignment horizontal="center"/>
    </xf>
    <xf numFmtId="0" fontId="5" fillId="8" borderId="16" xfId="1" applyFill="1" applyBorder="1"/>
    <xf numFmtId="0" fontId="0" fillId="0" borderId="16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14" fontId="5" fillId="0" borderId="63" xfId="1" applyNumberFormat="1" applyBorder="1"/>
    <xf numFmtId="0" fontId="0" fillId="0" borderId="16" xfId="0" applyBorder="1" applyAlignment="1">
      <alignment wrapText="1"/>
    </xf>
    <xf numFmtId="0" fontId="0" fillId="8" borderId="16" xfId="1" applyFont="1" applyFill="1" applyBorder="1" applyAlignment="1">
      <alignment wrapText="1"/>
    </xf>
    <xf numFmtId="0" fontId="0" fillId="8" borderId="16" xfId="1" applyFont="1" applyFill="1" applyBorder="1"/>
    <xf numFmtId="4" fontId="0" fillId="2" borderId="16" xfId="0" applyNumberFormat="1" applyFill="1" applyBorder="1"/>
    <xf numFmtId="4" fontId="0" fillId="6" borderId="44" xfId="0" applyNumberFormat="1" applyFill="1" applyBorder="1"/>
    <xf numFmtId="4" fontId="22" fillId="6" borderId="15" xfId="0" applyNumberFormat="1" applyFont="1" applyFill="1" applyBorder="1" applyAlignment="1">
      <alignment wrapText="1"/>
    </xf>
    <xf numFmtId="4" fontId="38" fillId="6" borderId="77" xfId="0" applyNumberFormat="1" applyFont="1" applyFill="1" applyBorder="1" applyAlignment="1">
      <alignment horizontal="right" vertical="center"/>
    </xf>
    <xf numFmtId="4" fontId="22" fillId="0" borderId="16" xfId="0" applyNumberFormat="1" applyFont="1" applyBorder="1" applyAlignment="1">
      <alignment wrapText="1"/>
    </xf>
    <xf numFmtId="4" fontId="22" fillId="0" borderId="80" xfId="0" applyNumberFormat="1" applyFont="1" applyBorder="1" applyAlignment="1">
      <alignment wrapText="1"/>
    </xf>
    <xf numFmtId="0" fontId="37" fillId="0" borderId="35" xfId="3" applyFont="1" applyBorder="1" applyAlignment="1">
      <alignment horizontal="right" vertical="top"/>
    </xf>
    <xf numFmtId="0" fontId="37" fillId="0" borderId="0" xfId="3" applyFont="1" applyBorder="1" applyAlignment="1">
      <alignment horizontal="right" vertical="top"/>
    </xf>
    <xf numFmtId="0" fontId="37" fillId="0" borderId="57" xfId="3" applyFont="1" applyBorder="1" applyAlignment="1">
      <alignment horizontal="right" vertical="top"/>
    </xf>
    <xf numFmtId="165" fontId="22" fillId="0" borderId="54" xfId="3" applyNumberFormat="1" applyFont="1" applyBorder="1" applyAlignment="1">
      <alignment vertical="top"/>
    </xf>
    <xf numFmtId="165" fontId="22" fillId="0" borderId="70" xfId="3" applyNumberFormat="1" applyFont="1" applyBorder="1" applyAlignment="1">
      <alignment vertical="top"/>
    </xf>
    <xf numFmtId="165" fontId="22" fillId="0" borderId="75" xfId="3" applyNumberFormat="1" applyFont="1" applyBorder="1" applyAlignment="1">
      <alignment vertical="top"/>
    </xf>
    <xf numFmtId="0" fontId="22" fillId="0" borderId="16" xfId="0" applyFont="1" applyBorder="1" applyAlignment="1">
      <alignment horizontal="left"/>
    </xf>
    <xf numFmtId="0" fontId="22" fillId="0" borderId="16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4" fontId="22" fillId="0" borderId="16" xfId="0" applyNumberFormat="1" applyFont="1" applyBorder="1" applyAlignment="1">
      <alignment horizontal="right"/>
    </xf>
    <xf numFmtId="0" fontId="22" fillId="0" borderId="16" xfId="3" applyFont="1" applyBorder="1" applyAlignment="1">
      <alignment horizontal="left"/>
    </xf>
    <xf numFmtId="0" fontId="22" fillId="0" borderId="16" xfId="3" applyFont="1" applyFill="1" applyBorder="1" applyAlignment="1">
      <alignment horizontal="center"/>
    </xf>
    <xf numFmtId="4" fontId="22" fillId="0" borderId="16" xfId="3" applyNumberFormat="1" applyFont="1" applyFill="1" applyBorder="1" applyAlignment="1">
      <alignment horizontal="right" vertical="center"/>
    </xf>
    <xf numFmtId="0" fontId="0" fillId="0" borderId="16" xfId="0" applyFill="1" applyBorder="1"/>
    <xf numFmtId="166" fontId="0" fillId="0" borderId="16" xfId="0" applyNumberForma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4" fontId="0" fillId="0" borderId="16" xfId="0" applyNumberFormat="1" applyFill="1" applyBorder="1" applyAlignment="1">
      <alignment horizontal="right"/>
    </xf>
    <xf numFmtId="4" fontId="0" fillId="8" borderId="16" xfId="0" applyNumberFormat="1" applyFill="1" applyBorder="1"/>
    <xf numFmtId="0" fontId="37" fillId="0" borderId="16" xfId="3" applyFont="1" applyBorder="1" applyAlignment="1">
      <alignment horizontal="right" vertical="top"/>
    </xf>
    <xf numFmtId="0" fontId="0" fillId="0" borderId="16" xfId="0" applyBorder="1"/>
    <xf numFmtId="4" fontId="0" fillId="0" borderId="16" xfId="0" applyNumberFormat="1" applyBorder="1"/>
    <xf numFmtId="4" fontId="22" fillId="0" borderId="16" xfId="3" applyNumberFormat="1" applyFont="1" applyBorder="1" applyAlignment="1">
      <alignment vertical="top"/>
    </xf>
    <xf numFmtId="4" fontId="22" fillId="8" borderId="16" xfId="3" applyNumberFormat="1" applyFont="1" applyFill="1" applyBorder="1" applyAlignment="1">
      <alignment vertical="top"/>
    </xf>
    <xf numFmtId="4" fontId="22" fillId="8" borderId="36" xfId="3" applyNumberFormat="1" applyFont="1" applyFill="1" applyBorder="1" applyAlignment="1">
      <alignment vertical="top"/>
    </xf>
    <xf numFmtId="4" fontId="22" fillId="8" borderId="70" xfId="3" applyNumberFormat="1" applyFont="1" applyFill="1" applyBorder="1" applyAlignment="1">
      <alignment vertical="top"/>
    </xf>
    <xf numFmtId="4" fontId="22" fillId="0" borderId="71" xfId="3" applyNumberFormat="1" applyFont="1" applyBorder="1" applyAlignment="1">
      <alignment vertical="top"/>
    </xf>
    <xf numFmtId="0" fontId="37" fillId="0" borderId="16" xfId="3" applyNumberFormat="1" applyFont="1" applyBorder="1" applyAlignment="1">
      <alignment horizontal="center"/>
    </xf>
    <xf numFmtId="0" fontId="0" fillId="8" borderId="16" xfId="0" applyNumberFormat="1" applyFill="1" applyBorder="1"/>
    <xf numFmtId="165" fontId="37" fillId="7" borderId="31" xfId="3" applyNumberFormat="1" applyFont="1" applyFill="1" applyBorder="1" applyAlignment="1">
      <alignment vertical="top"/>
    </xf>
    <xf numFmtId="14" fontId="37" fillId="8" borderId="24" xfId="0" applyNumberFormat="1" applyFont="1" applyFill="1" applyBorder="1" applyAlignment="1" applyProtection="1">
      <alignment horizontal="center" vertical="top"/>
      <protection locked="0"/>
    </xf>
    <xf numFmtId="4" fontId="22" fillId="8" borderId="16" xfId="0" applyNumberFormat="1" applyFont="1" applyFill="1" applyBorder="1" applyAlignment="1" applyProtection="1">
      <alignment horizontal="right" vertical="top"/>
      <protection locked="0"/>
    </xf>
    <xf numFmtId="0" fontId="37" fillId="8" borderId="18" xfId="0" applyFont="1" applyFill="1" applyBorder="1" applyAlignment="1" applyProtection="1">
      <alignment horizontal="center" vertical="top"/>
      <protection locked="0"/>
    </xf>
    <xf numFmtId="0" fontId="37" fillId="8" borderId="72" xfId="0" applyFont="1" applyFill="1" applyBorder="1" applyAlignment="1" applyProtection="1">
      <alignment horizontal="center" vertical="top"/>
      <protection locked="0"/>
    </xf>
    <xf numFmtId="0" fontId="37" fillId="0" borderId="59" xfId="0" applyFont="1" applyBorder="1" applyAlignment="1" applyProtection="1">
      <alignment horizontal="center" vertical="center"/>
      <protection locked="0"/>
    </xf>
    <xf numFmtId="4" fontId="22" fillId="0" borderId="16" xfId="0" applyNumberFormat="1" applyFont="1" applyFill="1" applyBorder="1" applyAlignment="1" applyProtection="1">
      <alignment horizontal="right" vertical="top"/>
      <protection locked="0"/>
    </xf>
    <xf numFmtId="0" fontId="37" fillId="0" borderId="35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29" fillId="0" borderId="63" xfId="0" applyFont="1" applyBorder="1" applyAlignment="1"/>
    <xf numFmtId="0" fontId="29" fillId="0" borderId="44" xfId="0" applyFont="1" applyBorder="1" applyAlignment="1"/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center"/>
    </xf>
    <xf numFmtId="4" fontId="29" fillId="0" borderId="16" xfId="0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14" fontId="29" fillId="0" borderId="16" xfId="0" applyNumberFormat="1" applyFont="1" applyBorder="1" applyAlignment="1">
      <alignment horizontal="center"/>
    </xf>
    <xf numFmtId="0" fontId="11" fillId="0" borderId="27" xfId="0" applyFont="1" applyFill="1" applyBorder="1" applyAlignment="1">
      <alignment vertical="top" wrapText="1" shrinkToFit="1"/>
    </xf>
    <xf numFmtId="0" fontId="27" fillId="0" borderId="27" xfId="0" applyFont="1" applyBorder="1"/>
    <xf numFmtId="0" fontId="28" fillId="0" borderId="18" xfId="0" applyFont="1" applyBorder="1"/>
    <xf numFmtId="14" fontId="29" fillId="0" borderId="64" xfId="0" applyNumberFormat="1" applyFont="1" applyBorder="1"/>
    <xf numFmtId="49" fontId="29" fillId="0" borderId="65" xfId="0" applyNumberFormat="1" applyFont="1" applyBorder="1"/>
    <xf numFmtId="14" fontId="29" fillId="0" borderId="63" xfId="0" applyNumberFormat="1" applyFont="1" applyBorder="1"/>
    <xf numFmtId="4" fontId="0" fillId="0" borderId="40" xfId="0" applyNumberFormat="1" applyFill="1" applyBorder="1" applyAlignment="1">
      <alignment horizontal="right"/>
    </xf>
    <xf numFmtId="4" fontId="0" fillId="0" borderId="76" xfId="0" applyNumberFormat="1" applyFill="1" applyBorder="1" applyAlignment="1">
      <alignment horizontal="right"/>
    </xf>
    <xf numFmtId="0" fontId="37" fillId="0" borderId="18" xfId="0" applyFont="1" applyFill="1" applyBorder="1" applyAlignment="1" applyProtection="1">
      <alignment horizontal="center" vertical="top"/>
      <protection locked="0"/>
    </xf>
    <xf numFmtId="4" fontId="22" fillId="0" borderId="14" xfId="0" applyNumberFormat="1" applyFont="1" applyFill="1" applyBorder="1" applyAlignment="1" applyProtection="1">
      <alignment horizontal="right" vertical="top"/>
      <protection locked="0"/>
    </xf>
    <xf numFmtId="4" fontId="22" fillId="0" borderId="4" xfId="0" applyNumberFormat="1" applyFont="1" applyFill="1" applyBorder="1" applyAlignment="1" applyProtection="1">
      <alignment horizontal="right" vertical="top"/>
      <protection locked="0"/>
    </xf>
    <xf numFmtId="0" fontId="37" fillId="0" borderId="43" xfId="0" applyFont="1" applyFill="1" applyBorder="1" applyAlignment="1" applyProtection="1">
      <alignment horizontal="center" vertical="top"/>
      <protection locked="0"/>
    </xf>
    <xf numFmtId="4" fontId="22" fillId="0" borderId="43" xfId="0" applyNumberFormat="1" applyFont="1" applyFill="1" applyBorder="1" applyAlignment="1" applyProtection="1">
      <alignment horizontal="right" vertical="top"/>
      <protection locked="0"/>
    </xf>
    <xf numFmtId="4" fontId="22" fillId="0" borderId="42" xfId="0" applyNumberFormat="1" applyFont="1" applyFill="1" applyBorder="1" applyAlignment="1" applyProtection="1">
      <alignment horizontal="right" vertical="top"/>
      <protection locked="0"/>
    </xf>
    <xf numFmtId="4" fontId="22" fillId="0" borderId="17" xfId="0" applyNumberFormat="1" applyFont="1" applyFill="1" applyBorder="1" applyAlignment="1" applyProtection="1">
      <alignment horizontal="right" vertical="top"/>
      <protection locked="0"/>
    </xf>
    <xf numFmtId="0" fontId="37" fillId="0" borderId="17" xfId="0" applyFont="1" applyFill="1" applyBorder="1" applyAlignment="1" applyProtection="1">
      <alignment horizontal="center" vertical="top"/>
      <protection locked="0"/>
    </xf>
    <xf numFmtId="0" fontId="37" fillId="0" borderId="72" xfId="0" applyFont="1" applyFill="1" applyBorder="1" applyAlignment="1" applyProtection="1">
      <alignment horizontal="center" vertical="top"/>
      <protection locked="0"/>
    </xf>
    <xf numFmtId="4" fontId="22" fillId="0" borderId="5" xfId="0" applyNumberFormat="1" applyFont="1" applyFill="1" applyBorder="1" applyAlignment="1" applyProtection="1">
      <alignment horizontal="right" vertical="top"/>
      <protection locked="0"/>
    </xf>
    <xf numFmtId="4" fontId="22" fillId="0" borderId="6" xfId="0" applyNumberFormat="1" applyFont="1" applyFill="1" applyBorder="1" applyAlignment="1" applyProtection="1">
      <alignment horizontal="right" vertical="top"/>
      <protection locked="0"/>
    </xf>
    <xf numFmtId="4" fontId="0" fillId="0" borderId="5" xfId="0" applyNumberFormat="1" applyFill="1" applyBorder="1"/>
    <xf numFmtId="4" fontId="0" fillId="0" borderId="6" xfId="0" applyNumberFormat="1" applyFill="1" applyBorder="1"/>
    <xf numFmtId="4" fontId="22" fillId="0" borderId="53" xfId="0" applyNumberFormat="1" applyFont="1" applyFill="1" applyBorder="1" applyAlignment="1" applyProtection="1">
      <alignment horizontal="right" vertical="top"/>
      <protection locked="0"/>
    </xf>
    <xf numFmtId="4" fontId="22" fillId="0" borderId="48" xfId="0" applyNumberFormat="1" applyFont="1" applyFill="1" applyBorder="1" applyAlignment="1" applyProtection="1">
      <alignment horizontal="right" vertical="top"/>
      <protection locked="0"/>
    </xf>
    <xf numFmtId="0" fontId="37" fillId="0" borderId="69" xfId="0" applyFont="1" applyFill="1" applyBorder="1" applyAlignment="1" applyProtection="1">
      <alignment horizontal="center" vertical="top"/>
      <protection locked="0"/>
    </xf>
    <xf numFmtId="0" fontId="37" fillId="0" borderId="45" xfId="0" applyFont="1" applyFill="1" applyBorder="1" applyAlignment="1" applyProtection="1">
      <alignment horizontal="center" vertical="top"/>
      <protection locked="0"/>
    </xf>
    <xf numFmtId="4" fontId="22" fillId="0" borderId="45" xfId="0" applyNumberFormat="1" applyFont="1" applyFill="1" applyBorder="1" applyAlignment="1" applyProtection="1">
      <alignment horizontal="right" vertical="top"/>
      <protection locked="0"/>
    </xf>
    <xf numFmtId="4" fontId="22" fillId="0" borderId="76" xfId="0" applyNumberFormat="1" applyFont="1" applyFill="1" applyBorder="1" applyAlignment="1" applyProtection="1">
      <alignment horizontal="right" vertical="top"/>
      <protection locked="0"/>
    </xf>
    <xf numFmtId="4" fontId="22" fillId="0" borderId="46" xfId="0" applyNumberFormat="1" applyFont="1" applyFill="1" applyBorder="1" applyAlignment="1" applyProtection="1">
      <alignment horizontal="right" vertical="top"/>
      <protection locked="0"/>
    </xf>
    <xf numFmtId="0" fontId="37" fillId="0" borderId="46" xfId="0" applyFont="1" applyFill="1" applyBorder="1" applyAlignment="1" applyProtection="1">
      <alignment horizontal="center" vertical="top"/>
      <protection locked="0"/>
    </xf>
    <xf numFmtId="14" fontId="37" fillId="0" borderId="24" xfId="0" applyNumberFormat="1" applyFont="1" applyFill="1" applyBorder="1" applyAlignment="1" applyProtection="1">
      <alignment horizontal="center" vertical="top"/>
      <protection locked="0"/>
    </xf>
    <xf numFmtId="4" fontId="22" fillId="0" borderId="2" xfId="0" applyNumberFormat="1" applyFont="1" applyFill="1" applyBorder="1" applyAlignment="1" applyProtection="1">
      <alignment horizontal="right" vertical="top"/>
      <protection locked="0"/>
    </xf>
    <xf numFmtId="4" fontId="22" fillId="0" borderId="3" xfId="0" applyNumberFormat="1" applyFont="1" applyFill="1" applyBorder="1" applyAlignment="1" applyProtection="1">
      <alignment horizontal="right" vertical="top"/>
      <protection locked="0"/>
    </xf>
    <xf numFmtId="4" fontId="0" fillId="0" borderId="2" xfId="0" applyNumberFormat="1" applyFill="1" applyBorder="1"/>
    <xf numFmtId="4" fontId="0" fillId="0" borderId="3" xfId="0" applyNumberFormat="1" applyFill="1" applyBorder="1"/>
    <xf numFmtId="4" fontId="0" fillId="0" borderId="12" xfId="0" applyNumberFormat="1" applyFill="1" applyBorder="1"/>
    <xf numFmtId="4" fontId="0" fillId="0" borderId="14" xfId="0" applyNumberFormat="1" applyFill="1" applyBorder="1"/>
    <xf numFmtId="4" fontId="0" fillId="0" borderId="16" xfId="0" applyNumberFormat="1" applyFill="1" applyBorder="1"/>
    <xf numFmtId="14" fontId="37" fillId="0" borderId="40" xfId="0" applyNumberFormat="1" applyFont="1" applyFill="1" applyBorder="1" applyAlignment="1" applyProtection="1">
      <alignment horizontal="center" vertical="top"/>
      <protection locked="0"/>
    </xf>
    <xf numFmtId="0" fontId="37" fillId="0" borderId="76" xfId="0" applyFont="1" applyFill="1" applyBorder="1" applyAlignment="1" applyProtection="1">
      <alignment horizontal="center" vertical="top"/>
      <protection locked="0"/>
    </xf>
    <xf numFmtId="14" fontId="37" fillId="0" borderId="27" xfId="0" applyNumberFormat="1" applyFont="1" applyFill="1" applyBorder="1" applyAlignment="1" applyProtection="1">
      <alignment horizontal="center" vertical="top"/>
      <protection locked="0"/>
    </xf>
    <xf numFmtId="4" fontId="22" fillId="0" borderId="40" xfId="0" applyNumberFormat="1" applyFont="1" applyFill="1" applyBorder="1" applyAlignment="1" applyProtection="1">
      <alignment horizontal="right" vertical="top"/>
      <protection locked="0"/>
    </xf>
    <xf numFmtId="4" fontId="0" fillId="0" borderId="62" xfId="0" applyNumberFormat="1" applyFill="1" applyBorder="1"/>
    <xf numFmtId="4" fontId="0" fillId="0" borderId="42" xfId="0" applyNumberFormat="1" applyFill="1" applyBorder="1" applyAlignment="1">
      <alignment horizontal="right"/>
    </xf>
    <xf numFmtId="4" fontId="0" fillId="0" borderId="43" xfId="0" applyNumberFormat="1" applyFill="1" applyBorder="1"/>
    <xf numFmtId="4" fontId="0" fillId="0" borderId="43" xfId="0" applyNumberFormat="1" applyFill="1" applyBorder="1" applyAlignment="1">
      <alignment horizontal="right"/>
    </xf>
    <xf numFmtId="4" fontId="0" fillId="0" borderId="42" xfId="0" applyNumberFormat="1" applyFill="1" applyBorder="1"/>
    <xf numFmtId="4" fontId="0" fillId="0" borderId="40" xfId="0" applyNumberFormat="1" applyFill="1" applyBorder="1"/>
    <xf numFmtId="14" fontId="37" fillId="0" borderId="23" xfId="0" applyNumberFormat="1" applyFont="1" applyFill="1" applyBorder="1" applyAlignment="1" applyProtection="1">
      <alignment horizontal="center" vertical="top"/>
      <protection locked="0"/>
    </xf>
    <xf numFmtId="4" fontId="22" fillId="0" borderId="23" xfId="0" applyNumberFormat="1" applyFont="1" applyFill="1" applyBorder="1" applyAlignment="1" applyProtection="1">
      <alignment horizontal="right" vertical="top"/>
      <protection locked="0"/>
    </xf>
    <xf numFmtId="0" fontId="27" fillId="0" borderId="74" xfId="0" applyFont="1" applyFill="1" applyBorder="1" applyAlignment="1" applyProtection="1">
      <alignment horizontal="center" vertical="center"/>
      <protection locked="0"/>
    </xf>
    <xf numFmtId="0" fontId="27" fillId="0" borderId="49" xfId="0" applyFont="1" applyFill="1" applyBorder="1" applyAlignment="1" applyProtection="1">
      <alignment horizontal="center" vertical="center" wrapText="1"/>
      <protection locked="0"/>
    </xf>
    <xf numFmtId="0" fontId="27" fillId="0" borderId="56" xfId="0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0" fontId="27" fillId="0" borderId="71" xfId="0" applyFont="1" applyFill="1" applyBorder="1" applyAlignment="1" applyProtection="1">
      <alignment horizontal="center" vertical="center"/>
      <protection locked="0"/>
    </xf>
    <xf numFmtId="0" fontId="27" fillId="0" borderId="54" xfId="0" applyFont="1" applyFill="1" applyBorder="1" applyAlignment="1" applyProtection="1">
      <alignment horizontal="center" vertical="center"/>
      <protection locked="0"/>
    </xf>
    <xf numFmtId="0" fontId="27" fillId="0" borderId="54" xfId="0" applyFont="1" applyFill="1" applyBorder="1" applyAlignment="1" applyProtection="1">
      <alignment horizontal="center" vertical="center" wrapText="1"/>
      <protection locked="0"/>
    </xf>
    <xf numFmtId="0" fontId="27" fillId="0" borderId="70" xfId="0" applyFont="1" applyFill="1" applyBorder="1" applyAlignment="1" applyProtection="1">
      <alignment horizontal="center" vertical="center" wrapText="1"/>
      <protection locked="0"/>
    </xf>
    <xf numFmtId="0" fontId="27" fillId="0" borderId="57" xfId="0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 applyProtection="1">
      <alignment horizontal="center"/>
      <protection locked="0"/>
    </xf>
    <xf numFmtId="0" fontId="27" fillId="0" borderId="8" xfId="0" applyFont="1" applyFill="1" applyBorder="1" applyAlignment="1" applyProtection="1">
      <alignment horizontal="center"/>
      <protection locked="0"/>
    </xf>
    <xf numFmtId="0" fontId="27" fillId="0" borderId="9" xfId="0" applyFont="1" applyFill="1" applyBorder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4" fontId="22" fillId="9" borderId="16" xfId="0" applyNumberFormat="1" applyFont="1" applyFill="1" applyBorder="1" applyAlignment="1" applyProtection="1">
      <alignment horizontal="right" vertical="top"/>
      <protection locked="0"/>
    </xf>
    <xf numFmtId="4" fontId="22" fillId="8" borderId="29" xfId="0" applyNumberFormat="1" applyFont="1" applyFill="1" applyBorder="1" applyAlignment="1" applyProtection="1">
      <alignment horizontal="right" vertical="top"/>
      <protection locked="0"/>
    </xf>
    <xf numFmtId="4" fontId="22" fillId="8" borderId="30" xfId="0" applyNumberFormat="1" applyFont="1" applyFill="1" applyBorder="1" applyAlignment="1" applyProtection="1">
      <alignment horizontal="right" vertical="top"/>
      <protection locked="0"/>
    </xf>
    <xf numFmtId="4" fontId="22" fillId="8" borderId="25" xfId="0" applyNumberFormat="1" applyFont="1" applyFill="1" applyBorder="1" applyAlignment="1" applyProtection="1">
      <alignment horizontal="right" vertical="top"/>
      <protection locked="0"/>
    </xf>
    <xf numFmtId="4" fontId="22" fillId="8" borderId="73" xfId="0" applyNumberFormat="1" applyFont="1" applyFill="1" applyBorder="1" applyAlignment="1" applyProtection="1">
      <alignment horizontal="right" vertical="top"/>
      <protection locked="0"/>
    </xf>
    <xf numFmtId="4" fontId="22" fillId="8" borderId="23" xfId="0" applyNumberFormat="1" applyFont="1" applyFill="1" applyBorder="1" applyAlignment="1" applyProtection="1">
      <alignment horizontal="right" vertical="top"/>
      <protection locked="0"/>
    </xf>
    <xf numFmtId="0" fontId="27" fillId="0" borderId="33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alignment horizontal="right" vertical="center"/>
      <protection locked="0"/>
    </xf>
    <xf numFmtId="0" fontId="27" fillId="0" borderId="34" xfId="0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Fill="1" applyBorder="1" applyAlignment="1" applyProtection="1">
      <alignment horizontal="center"/>
      <protection locked="0"/>
    </xf>
    <xf numFmtId="0" fontId="27" fillId="0" borderId="21" xfId="0" applyFont="1" applyFill="1" applyBorder="1" applyAlignment="1" applyProtection="1">
      <alignment horizontal="center"/>
      <protection locked="0"/>
    </xf>
    <xf numFmtId="0" fontId="27" fillId="0" borderId="3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4" fontId="0" fillId="0" borderId="11" xfId="0" applyNumberFormat="1" applyFill="1" applyBorder="1"/>
    <xf numFmtId="4" fontId="0" fillId="0" borderId="0" xfId="0" applyNumberFormat="1" applyFill="1" applyProtection="1">
      <protection locked="0"/>
    </xf>
    <xf numFmtId="0" fontId="9" fillId="0" borderId="0" xfId="1" applyFont="1" applyFill="1" applyAlignment="1" applyProtection="1">
      <protection locked="0"/>
    </xf>
    <xf numFmtId="0" fontId="10" fillId="0" borderId="0" xfId="1" applyFont="1" applyFill="1" applyBorder="1" applyAlignment="1" applyProtection="1"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Protection="1"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top"/>
      <protection locked="0"/>
    </xf>
    <xf numFmtId="4" fontId="22" fillId="0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Protection="1"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0" fillId="0" borderId="1" xfId="1" applyFont="1" applyFill="1" applyBorder="1" applyAlignment="1" applyProtection="1">
      <protection locked="0"/>
    </xf>
    <xf numFmtId="0" fontId="10" fillId="0" borderId="1" xfId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center"/>
      <protection locked="0"/>
    </xf>
    <xf numFmtId="0" fontId="16" fillId="0" borderId="0" xfId="1" applyFont="1" applyFill="1" applyProtection="1"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0" fontId="17" fillId="0" borderId="55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Border="1" applyAlignment="1" applyProtection="1">
      <protection locked="0"/>
    </xf>
    <xf numFmtId="0" fontId="11" fillId="0" borderId="0" xfId="1" applyFont="1" applyFill="1" applyAlignment="1" applyProtection="1">
      <alignment horizontal="center"/>
      <protection locked="0"/>
    </xf>
    <xf numFmtId="0" fontId="11" fillId="0" borderId="0" xfId="1" applyFont="1" applyFill="1" applyProtection="1">
      <protection locked="0"/>
    </xf>
    <xf numFmtId="0" fontId="10" fillId="0" borderId="0" xfId="1" applyFont="1" applyFill="1" applyAlignment="1" applyProtection="1">
      <protection locked="0"/>
    </xf>
    <xf numFmtId="0" fontId="10" fillId="0" borderId="0" xfId="1" applyFont="1" applyFill="1" applyBorder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0" fontId="10" fillId="0" borderId="0" xfId="1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/>
    <xf numFmtId="4" fontId="14" fillId="0" borderId="46" xfId="0" applyNumberFormat="1" applyFont="1" applyFill="1" applyBorder="1" applyAlignment="1" applyProtection="1">
      <alignment horizontal="right" vertical="top"/>
      <protection locked="0"/>
    </xf>
    <xf numFmtId="4" fontId="14" fillId="0" borderId="23" xfId="0" applyNumberFormat="1" applyFont="1" applyFill="1" applyBorder="1" applyAlignment="1" applyProtection="1">
      <alignment horizontal="right" vertical="top"/>
      <protection locked="0"/>
    </xf>
    <xf numFmtId="4" fontId="14" fillId="0" borderId="17" xfId="0" applyNumberFormat="1" applyFont="1" applyFill="1" applyBorder="1" applyAlignment="1" applyProtection="1">
      <alignment horizontal="right" vertical="top"/>
      <protection locked="0"/>
    </xf>
    <xf numFmtId="4" fontId="14" fillId="0" borderId="79" xfId="0" applyNumberFormat="1" applyFont="1" applyFill="1" applyBorder="1" applyAlignment="1" applyProtection="1">
      <alignment horizontal="right" vertical="top"/>
      <protection locked="0"/>
    </xf>
    <xf numFmtId="4" fontId="22" fillId="0" borderId="78" xfId="0" applyNumberFormat="1" applyFont="1" applyFill="1" applyBorder="1" applyAlignment="1" applyProtection="1">
      <alignment horizontal="right" vertical="top"/>
      <protection locked="0"/>
    </xf>
    <xf numFmtId="0" fontId="14" fillId="0" borderId="18" xfId="1" applyFont="1" applyFill="1" applyBorder="1" applyAlignment="1" applyProtection="1">
      <alignment horizontal="justify" vertical="top" wrapText="1"/>
    </xf>
    <xf numFmtId="0" fontId="14" fillId="0" borderId="19" xfId="1" applyFont="1" applyFill="1" applyBorder="1" applyAlignment="1" applyProtection="1">
      <alignment horizontal="justify" vertical="top" wrapText="1"/>
    </xf>
    <xf numFmtId="4" fontId="14" fillId="4" borderId="11" xfId="1" applyNumberFormat="1" applyFont="1" applyFill="1" applyBorder="1" applyAlignment="1" applyProtection="1">
      <alignment horizontal="right" vertical="top" wrapText="1"/>
      <protection locked="0"/>
    </xf>
    <xf numFmtId="4" fontId="14" fillId="4" borderId="13" xfId="1" applyNumberFormat="1" applyFont="1" applyFill="1" applyBorder="1" applyAlignment="1" applyProtection="1">
      <alignment horizontal="right" vertical="top" wrapText="1"/>
      <protection locked="0"/>
    </xf>
    <xf numFmtId="4" fontId="14" fillId="4" borderId="14" xfId="1" applyNumberFormat="1" applyFont="1" applyFill="1" applyBorder="1" applyAlignment="1" applyProtection="1">
      <alignment horizontal="right" vertical="top" wrapText="1"/>
      <protection locked="0"/>
    </xf>
    <xf numFmtId="4" fontId="14" fillId="4" borderId="15" xfId="1" applyNumberFormat="1" applyFont="1" applyFill="1" applyBorder="1" applyAlignment="1" applyProtection="1">
      <alignment horizontal="right" vertical="top" wrapText="1"/>
      <protection locked="0"/>
    </xf>
    <xf numFmtId="4" fontId="14" fillId="0" borderId="14" xfId="1" applyNumberFormat="1" applyFont="1" applyBorder="1" applyAlignment="1" applyProtection="1">
      <alignment horizontal="right" vertical="top" wrapText="1"/>
    </xf>
    <xf numFmtId="4" fontId="14" fillId="0" borderId="15" xfId="1" applyNumberFormat="1" applyFont="1" applyBorder="1" applyAlignment="1" applyProtection="1">
      <alignment horizontal="right" vertical="top" wrapText="1"/>
    </xf>
    <xf numFmtId="0" fontId="14" fillId="0" borderId="17" xfId="1" applyFont="1" applyFill="1" applyBorder="1" applyAlignment="1" applyProtection="1">
      <alignment horizontal="justify" vertical="top" wrapText="1"/>
    </xf>
    <xf numFmtId="4" fontId="14" fillId="0" borderId="11" xfId="1" applyNumberFormat="1" applyFont="1" applyBorder="1" applyAlignment="1" applyProtection="1">
      <alignment horizontal="right" vertical="top" wrapText="1"/>
    </xf>
    <xf numFmtId="4" fontId="14" fillId="0" borderId="13" xfId="1" applyNumberFormat="1" applyFont="1" applyBorder="1" applyAlignment="1" applyProtection="1">
      <alignment horizontal="right" vertical="top" wrapText="1"/>
    </xf>
    <xf numFmtId="0" fontId="14" fillId="0" borderId="27" xfId="1" applyFont="1" applyFill="1" applyBorder="1" applyAlignment="1" applyProtection="1">
      <alignment horizontal="justify" vertical="top" wrapText="1"/>
    </xf>
    <xf numFmtId="0" fontId="14" fillId="0" borderId="28" xfId="1" applyFont="1" applyFill="1" applyBorder="1" applyAlignment="1" applyProtection="1">
      <alignment horizontal="justify" vertical="top" wrapText="1"/>
    </xf>
    <xf numFmtId="0" fontId="14" fillId="0" borderId="27" xfId="1" applyFont="1" applyBorder="1" applyAlignment="1" applyProtection="1">
      <alignment horizontal="justify" vertical="top" wrapText="1"/>
    </xf>
    <xf numFmtId="0" fontId="14" fillId="0" borderId="28" xfId="1" applyFont="1" applyBorder="1" applyAlignment="1" applyProtection="1">
      <alignment horizontal="justify" vertical="top" wrapText="1"/>
    </xf>
    <xf numFmtId="0" fontId="14" fillId="0" borderId="18" xfId="1" applyFont="1" applyBorder="1" applyAlignment="1" applyProtection="1">
      <alignment horizontal="justify" vertical="top" wrapText="1"/>
    </xf>
    <xf numFmtId="0" fontId="14" fillId="0" borderId="19" xfId="1" applyFont="1" applyBorder="1" applyAlignment="1" applyProtection="1">
      <alignment horizontal="justify" vertical="top" wrapText="1"/>
    </xf>
    <xf numFmtId="0" fontId="14" fillId="0" borderId="24" xfId="1" applyFont="1" applyBorder="1" applyAlignment="1" applyProtection="1">
      <alignment horizontal="justify" vertical="top" wrapText="1"/>
    </xf>
    <xf numFmtId="0" fontId="14" fillId="0" borderId="25" xfId="1" applyFont="1" applyBorder="1" applyAlignment="1" applyProtection="1">
      <alignment horizontal="justify" vertical="top" wrapText="1"/>
    </xf>
    <xf numFmtId="4" fontId="14" fillId="4" borderId="2" xfId="1" applyNumberFormat="1" applyFont="1" applyFill="1" applyBorder="1" applyAlignment="1" applyProtection="1">
      <alignment horizontal="right" vertical="top" wrapText="1"/>
      <protection locked="0"/>
    </xf>
    <xf numFmtId="4" fontId="14" fillId="4" borderId="4" xfId="1" applyNumberFormat="1" applyFont="1" applyFill="1" applyBorder="1" applyAlignment="1" applyProtection="1">
      <alignment horizontal="right" vertical="top" wrapText="1"/>
      <protection locked="0"/>
    </xf>
    <xf numFmtId="4" fontId="14" fillId="0" borderId="2" xfId="1" applyNumberFormat="1" applyFont="1" applyBorder="1" applyAlignment="1" applyProtection="1">
      <alignment horizontal="right" vertical="top" wrapText="1"/>
    </xf>
    <xf numFmtId="4" fontId="14" fillId="0" borderId="4" xfId="1" applyNumberFormat="1" applyFont="1" applyBorder="1" applyAlignment="1" applyProtection="1">
      <alignment horizontal="right" vertical="top" wrapText="1"/>
    </xf>
    <xf numFmtId="0" fontId="14" fillId="0" borderId="72" xfId="1" applyFont="1" applyBorder="1" applyAlignment="1" applyProtection="1">
      <alignment horizontal="justify" vertical="top" wrapText="1"/>
    </xf>
    <xf numFmtId="0" fontId="14" fillId="0" borderId="73" xfId="1" applyFont="1" applyBorder="1" applyAlignment="1" applyProtection="1">
      <alignment horizontal="justify" vertical="top" wrapText="1"/>
    </xf>
    <xf numFmtId="4" fontId="14" fillId="4" borderId="5" xfId="1" applyNumberFormat="1" applyFont="1" applyFill="1" applyBorder="1" applyAlignment="1" applyProtection="1">
      <alignment horizontal="right" vertical="top" wrapText="1"/>
      <protection locked="0"/>
    </xf>
    <xf numFmtId="4" fontId="14" fillId="4" borderId="7" xfId="1" applyNumberFormat="1" applyFont="1" applyFill="1" applyBorder="1" applyAlignment="1" applyProtection="1">
      <alignment horizontal="right" vertical="top" wrapText="1"/>
      <protection locked="0"/>
    </xf>
    <xf numFmtId="4" fontId="14" fillId="0" borderId="5" xfId="1" applyNumberFormat="1" applyFont="1" applyBorder="1" applyAlignment="1" applyProtection="1">
      <alignment horizontal="right" vertical="top" wrapText="1"/>
    </xf>
    <xf numFmtId="4" fontId="14" fillId="0" borderId="7" xfId="1" applyNumberFormat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right"/>
    </xf>
    <xf numFmtId="0" fontId="8" fillId="0" borderId="52" xfId="1" applyFont="1" applyBorder="1" applyAlignment="1" applyProtection="1">
      <alignment horizontal="center" vertical="top" wrapText="1"/>
    </xf>
    <xf numFmtId="0" fontId="8" fillId="0" borderId="3" xfId="1" applyFont="1" applyBorder="1" applyAlignment="1" applyProtection="1">
      <alignment horizontal="center" vertical="top" wrapText="1"/>
    </xf>
    <xf numFmtId="0" fontId="8" fillId="0" borderId="4" xfId="1" applyFont="1" applyBorder="1" applyAlignment="1" applyProtection="1">
      <alignment horizontal="center" vertical="top" wrapText="1"/>
    </xf>
    <xf numFmtId="0" fontId="8" fillId="0" borderId="47" xfId="1" applyFont="1" applyBorder="1" applyAlignment="1" applyProtection="1">
      <alignment horizontal="center" vertical="top" wrapText="1"/>
    </xf>
    <xf numFmtId="0" fontId="8" fillId="0" borderId="6" xfId="1" applyFont="1" applyBorder="1" applyAlignment="1" applyProtection="1">
      <alignment horizontal="center" vertical="top" wrapText="1"/>
    </xf>
    <xf numFmtId="0" fontId="8" fillId="0" borderId="7" xfId="1" applyFont="1" applyBorder="1" applyAlignment="1" applyProtection="1">
      <alignment horizontal="center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8" fillId="0" borderId="5" xfId="1" applyFont="1" applyBorder="1" applyAlignment="1" applyProtection="1">
      <alignment horizontal="center" vertical="top" wrapText="1"/>
    </xf>
    <xf numFmtId="0" fontId="9" fillId="0" borderId="0" xfId="1" applyFont="1" applyAlignment="1" applyProtection="1">
      <alignment horizontal="center"/>
    </xf>
    <xf numFmtId="0" fontId="25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right"/>
    </xf>
    <xf numFmtId="0" fontId="15" fillId="3" borderId="39" xfId="1" applyFont="1" applyFill="1" applyBorder="1" applyAlignment="1" applyProtection="1">
      <alignment horizontal="justify" vertical="top" wrapText="1"/>
    </xf>
    <xf numFmtId="0" fontId="15" fillId="3" borderId="9" xfId="1" applyFont="1" applyFill="1" applyBorder="1" applyAlignment="1" applyProtection="1">
      <alignment horizontal="justify" vertical="top" wrapText="1"/>
    </xf>
    <xf numFmtId="0" fontId="15" fillId="3" borderId="10" xfId="1" applyFont="1" applyFill="1" applyBorder="1" applyAlignment="1" applyProtection="1">
      <alignment horizontal="justify" vertical="top" wrapText="1"/>
    </xf>
    <xf numFmtId="4" fontId="14" fillId="3" borderId="8" xfId="1" applyNumberFormat="1" applyFont="1" applyFill="1" applyBorder="1" applyAlignment="1" applyProtection="1">
      <alignment horizontal="right" vertical="top" wrapText="1"/>
    </xf>
    <xf numFmtId="0" fontId="14" fillId="3" borderId="10" xfId="1" applyFont="1" applyFill="1" applyBorder="1" applyAlignment="1" applyProtection="1">
      <alignment horizontal="right" vertical="top" wrapText="1"/>
    </xf>
    <xf numFmtId="0" fontId="14" fillId="0" borderId="41" xfId="1" applyFont="1" applyFill="1" applyBorder="1" applyAlignment="1" applyProtection="1">
      <alignment horizontal="justify" vertical="top" wrapText="1"/>
    </xf>
    <xf numFmtId="0" fontId="14" fillId="0" borderId="12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13" fillId="0" borderId="39" xfId="1" applyFont="1" applyBorder="1" applyAlignment="1" applyProtection="1">
      <alignment horizontal="center" vertical="top" wrapText="1"/>
    </xf>
    <xf numFmtId="0" fontId="13" fillId="0" borderId="9" xfId="1" applyFont="1" applyBorder="1" applyAlignment="1" applyProtection="1">
      <alignment horizontal="center" vertical="top" wrapText="1"/>
    </xf>
    <xf numFmtId="0" fontId="13" fillId="0" borderId="10" xfId="1" applyFont="1" applyBorder="1" applyAlignment="1" applyProtection="1">
      <alignment horizontal="center" vertical="top" wrapText="1"/>
    </xf>
    <xf numFmtId="0" fontId="13" fillId="0" borderId="8" xfId="1" applyFont="1" applyBorder="1" applyAlignment="1" applyProtection="1">
      <alignment horizontal="center" vertical="top" wrapText="1"/>
    </xf>
    <xf numFmtId="0" fontId="14" fillId="0" borderId="36" xfId="1" applyFont="1" applyBorder="1" applyAlignment="1" applyProtection="1">
      <alignment horizontal="justify" vertical="top" wrapText="1"/>
    </xf>
    <xf numFmtId="0" fontId="14" fillId="0" borderId="70" xfId="1" applyFont="1" applyBorder="1" applyAlignment="1" applyProtection="1">
      <alignment horizontal="justify" vertical="top" wrapText="1"/>
    </xf>
    <xf numFmtId="0" fontId="14" fillId="0" borderId="75" xfId="1" applyFont="1" applyBorder="1" applyAlignment="1" applyProtection="1">
      <alignment horizontal="justify" vertical="top" wrapText="1"/>
    </xf>
    <xf numFmtId="4" fontId="14" fillId="4" borderId="8" xfId="1" applyNumberFormat="1" applyFont="1" applyFill="1" applyBorder="1" applyAlignment="1" applyProtection="1">
      <alignment horizontal="right" vertical="top" wrapText="1"/>
      <protection locked="0"/>
    </xf>
    <xf numFmtId="4" fontId="14" fillId="4" borderId="10" xfId="1" applyNumberFormat="1" applyFont="1" applyFill="1" applyBorder="1" applyAlignment="1" applyProtection="1">
      <alignment horizontal="right" vertical="top" wrapText="1"/>
      <protection locked="0"/>
    </xf>
    <xf numFmtId="4" fontId="14" fillId="0" borderId="54" xfId="1" applyNumberFormat="1" applyFont="1" applyBorder="1" applyAlignment="1" applyProtection="1">
      <alignment horizontal="right" vertical="top" wrapText="1"/>
    </xf>
    <xf numFmtId="4" fontId="14" fillId="0" borderId="75" xfId="1" applyNumberFormat="1" applyFont="1" applyBorder="1" applyAlignment="1" applyProtection="1">
      <alignment horizontal="right" vertical="top" wrapText="1"/>
    </xf>
    <xf numFmtId="0" fontId="14" fillId="0" borderId="69" xfId="1" applyFont="1" applyBorder="1" applyAlignment="1" applyProtection="1">
      <alignment horizontal="justify" vertical="top" wrapText="1"/>
    </xf>
    <xf numFmtId="0" fontId="14" fillId="0" borderId="58" xfId="1" applyFont="1" applyBorder="1" applyAlignment="1" applyProtection="1">
      <alignment horizontal="justify" vertical="top" wrapText="1"/>
    </xf>
    <xf numFmtId="4" fontId="14" fillId="4" borderId="31" xfId="1" applyNumberFormat="1" applyFont="1" applyFill="1" applyBorder="1" applyAlignment="1" applyProtection="1">
      <alignment horizontal="right" vertical="top" wrapText="1"/>
      <protection locked="0"/>
    </xf>
    <xf numFmtId="4" fontId="14" fillId="4" borderId="32" xfId="1" applyNumberFormat="1" applyFont="1" applyFill="1" applyBorder="1" applyAlignment="1" applyProtection="1">
      <alignment horizontal="right" vertical="top" wrapText="1"/>
      <protection locked="0"/>
    </xf>
    <xf numFmtId="0" fontId="14" fillId="0" borderId="44" xfId="1" applyFont="1" applyFill="1" applyBorder="1" applyAlignment="1" applyProtection="1">
      <alignment horizontal="justify" vertical="top" wrapText="1"/>
    </xf>
    <xf numFmtId="0" fontId="14" fillId="0" borderId="16" xfId="1" applyFont="1" applyFill="1" applyBorder="1" applyAlignment="1" applyProtection="1">
      <alignment horizontal="justify" vertical="top" wrapText="1"/>
    </xf>
    <xf numFmtId="0" fontId="14" fillId="0" borderId="15" xfId="1" applyFont="1" applyFill="1" applyBorder="1" applyAlignment="1" applyProtection="1">
      <alignment horizontal="justify" vertical="top" wrapText="1"/>
    </xf>
    <xf numFmtId="0" fontId="15" fillId="3" borderId="21" xfId="1" applyFont="1" applyFill="1" applyBorder="1" applyAlignment="1" applyProtection="1">
      <alignment horizontal="justify" vertical="top" wrapText="1"/>
    </xf>
    <xf numFmtId="0" fontId="15" fillId="3" borderId="22" xfId="1" applyFont="1" applyFill="1" applyBorder="1" applyAlignment="1" applyProtection="1">
      <alignment horizontal="justify" vertical="top" wrapText="1"/>
    </xf>
    <xf numFmtId="4" fontId="14" fillId="3" borderId="20" xfId="1" applyNumberFormat="1" applyFont="1" applyFill="1" applyBorder="1" applyAlignment="1" applyProtection="1">
      <alignment horizontal="right" vertical="top" wrapText="1"/>
    </xf>
    <xf numFmtId="4" fontId="14" fillId="3" borderId="22" xfId="1" applyNumberFormat="1" applyFont="1" applyFill="1" applyBorder="1" applyAlignment="1" applyProtection="1">
      <alignment horizontal="right" vertical="top" wrapText="1"/>
    </xf>
    <xf numFmtId="0" fontId="14" fillId="0" borderId="72" xfId="1" applyFont="1" applyFill="1" applyBorder="1" applyAlignment="1" applyProtection="1">
      <alignment horizontal="justify" vertical="top" wrapText="1"/>
    </xf>
    <xf numFmtId="0" fontId="14" fillId="0" borderId="73" xfId="1" applyFont="1" applyFill="1" applyBorder="1" applyAlignment="1" applyProtection="1">
      <alignment horizontal="justify" vertical="top" wrapText="1"/>
    </xf>
    <xf numFmtId="0" fontId="17" fillId="0" borderId="0" xfId="1" applyFont="1" applyBorder="1" applyAlignment="1" applyProtection="1">
      <alignment horizontal="center"/>
    </xf>
    <xf numFmtId="0" fontId="10" fillId="0" borderId="1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14" fillId="0" borderId="0" xfId="1" applyFont="1" applyBorder="1" applyAlignment="1" applyProtection="1">
      <alignment horizontal="justify" vertical="top" wrapText="1"/>
    </xf>
    <xf numFmtId="0" fontId="14" fillId="0" borderId="57" xfId="1" applyFont="1" applyBorder="1" applyAlignment="1" applyProtection="1">
      <alignment horizontal="justify" vertical="top" wrapText="1"/>
    </xf>
    <xf numFmtId="4" fontId="14" fillId="3" borderId="10" xfId="1" applyNumberFormat="1" applyFont="1" applyFill="1" applyBorder="1" applyAlignment="1" applyProtection="1">
      <alignment horizontal="right" vertical="top" wrapText="1"/>
    </xf>
    <xf numFmtId="0" fontId="8" fillId="0" borderId="33" xfId="6" applyFont="1" applyFill="1" applyBorder="1" applyAlignment="1" applyProtection="1">
      <alignment horizontal="center"/>
    </xf>
    <xf numFmtId="0" fontId="8" fillId="0" borderId="34" xfId="6" applyFont="1" applyFill="1" applyBorder="1" applyAlignment="1" applyProtection="1">
      <alignment horizontal="center"/>
    </xf>
    <xf numFmtId="0" fontId="8" fillId="0" borderId="20" xfId="6" applyFont="1" applyFill="1" applyBorder="1" applyAlignment="1" applyProtection="1">
      <alignment horizontal="center"/>
    </xf>
    <xf numFmtId="0" fontId="8" fillId="0" borderId="21" xfId="6" applyFont="1" applyFill="1" applyBorder="1" applyAlignment="1" applyProtection="1">
      <alignment horizontal="center"/>
    </xf>
    <xf numFmtId="0" fontId="8" fillId="0" borderId="22" xfId="6" applyFont="1" applyFill="1" applyBorder="1" applyAlignment="1" applyProtection="1">
      <alignment horizontal="center"/>
    </xf>
    <xf numFmtId="0" fontId="21" fillId="0" borderId="20" xfId="6" applyFont="1" applyFill="1" applyBorder="1" applyAlignment="1" applyProtection="1">
      <alignment horizontal="center"/>
      <protection locked="0"/>
    </xf>
    <xf numFmtId="0" fontId="21" fillId="0" borderId="21" xfId="6" applyFont="1" applyFill="1" applyBorder="1" applyAlignment="1" applyProtection="1">
      <alignment horizontal="center"/>
      <protection locked="0"/>
    </xf>
    <xf numFmtId="0" fontId="21" fillId="0" borderId="22" xfId="6" applyFont="1" applyFill="1" applyBorder="1" applyAlignment="1" applyProtection="1">
      <alignment horizontal="center"/>
      <protection locked="0"/>
    </xf>
    <xf numFmtId="0" fontId="21" fillId="0" borderId="20" xfId="6" applyFont="1" applyFill="1" applyBorder="1" applyAlignment="1" applyProtection="1">
      <alignment horizontal="center"/>
    </xf>
    <xf numFmtId="0" fontId="21" fillId="0" borderId="21" xfId="6" applyFont="1" applyFill="1" applyBorder="1" applyAlignment="1" applyProtection="1">
      <alignment horizontal="center"/>
    </xf>
    <xf numFmtId="0" fontId="21" fillId="0" borderId="22" xfId="6" applyFont="1" applyFill="1" applyBorder="1" applyAlignment="1" applyProtection="1">
      <alignment horizontal="center"/>
    </xf>
    <xf numFmtId="0" fontId="9" fillId="0" borderId="0" xfId="1" applyFont="1" applyAlignment="1">
      <alignment horizontal="center"/>
    </xf>
    <xf numFmtId="0" fontId="20" fillId="0" borderId="1" xfId="6" applyFont="1" applyFill="1" applyBorder="1" applyAlignment="1">
      <alignment horizontal="right"/>
    </xf>
    <xf numFmtId="0" fontId="10" fillId="0" borderId="1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22" fillId="0" borderId="63" xfId="0" applyFont="1" applyBorder="1" applyAlignment="1">
      <alignment horizontal="center" wrapText="1"/>
    </xf>
    <xf numFmtId="0" fontId="22" fillId="0" borderId="44" xfId="0" applyFont="1" applyBorder="1" applyAlignment="1">
      <alignment horizontal="center" wrapText="1"/>
    </xf>
    <xf numFmtId="0" fontId="37" fillId="0" borderId="63" xfId="0" applyFont="1" applyBorder="1" applyAlignment="1" applyProtection="1">
      <alignment horizontal="right"/>
      <protection locked="0"/>
    </xf>
    <xf numFmtId="0" fontId="37" fillId="0" borderId="18" xfId="0" applyFont="1" applyBorder="1" applyAlignment="1" applyProtection="1">
      <alignment horizontal="right"/>
      <protection locked="0"/>
    </xf>
    <xf numFmtId="0" fontId="37" fillId="0" borderId="44" xfId="0" applyFont="1" applyBorder="1" applyAlignment="1" applyProtection="1">
      <alignment horizontal="right"/>
      <protection locked="0"/>
    </xf>
    <xf numFmtId="0" fontId="37" fillId="0" borderId="63" xfId="0" applyFont="1" applyBorder="1" applyAlignment="1" applyProtection="1">
      <alignment horizontal="center" wrapText="1"/>
      <protection locked="0"/>
    </xf>
    <xf numFmtId="0" fontId="37" fillId="0" borderId="44" xfId="0" applyFont="1" applyBorder="1" applyAlignment="1" applyProtection="1">
      <alignment horizontal="center" wrapText="1"/>
      <protection locked="0"/>
    </xf>
    <xf numFmtId="0" fontId="37" fillId="0" borderId="16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7" fillId="7" borderId="20" xfId="3" applyFont="1" applyFill="1" applyBorder="1" applyAlignment="1">
      <alignment horizontal="right" vertical="top"/>
    </xf>
    <xf numFmtId="0" fontId="37" fillId="7" borderId="21" xfId="3" applyFont="1" applyFill="1" applyBorder="1" applyAlignment="1">
      <alignment horizontal="right" vertical="top"/>
    </xf>
    <xf numFmtId="0" fontId="37" fillId="7" borderId="22" xfId="3" applyFont="1" applyFill="1" applyBorder="1" applyAlignment="1">
      <alignment horizontal="right" vertical="top"/>
    </xf>
    <xf numFmtId="0" fontId="37" fillId="0" borderId="8" xfId="3" applyFont="1" applyBorder="1" applyAlignment="1">
      <alignment horizontal="center"/>
    </xf>
    <xf numFmtId="0" fontId="37" fillId="0" borderId="9" xfId="3" applyFont="1" applyBorder="1" applyAlignment="1">
      <alignment horizontal="center"/>
    </xf>
    <xf numFmtId="0" fontId="37" fillId="0" borderId="10" xfId="3" applyFont="1" applyBorder="1" applyAlignment="1">
      <alignment horizontal="center"/>
    </xf>
    <xf numFmtId="0" fontId="22" fillId="0" borderId="2" xfId="3" applyFont="1" applyBorder="1" applyAlignment="1">
      <alignment horizontal="center" vertical="top" wrapText="1"/>
    </xf>
    <xf numFmtId="0" fontId="22" fillId="0" borderId="53" xfId="3" applyFont="1" applyBorder="1" applyAlignment="1">
      <alignment horizontal="center" vertical="top" wrapText="1"/>
    </xf>
    <xf numFmtId="0" fontId="22" fillId="0" borderId="3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65" xfId="3" applyFont="1" applyBorder="1" applyAlignment="1">
      <alignment horizontal="center" vertical="center" wrapText="1"/>
    </xf>
    <xf numFmtId="0" fontId="37" fillId="0" borderId="20" xfId="3" applyFont="1" applyBorder="1" applyAlignment="1">
      <alignment horizontal="right" vertical="top"/>
    </xf>
    <xf numFmtId="0" fontId="37" fillId="0" borderId="21" xfId="3" applyFont="1" applyBorder="1" applyAlignment="1">
      <alignment horizontal="right" vertical="top"/>
    </xf>
    <xf numFmtId="0" fontId="37" fillId="0" borderId="22" xfId="3" applyFont="1" applyBorder="1" applyAlignment="1">
      <alignment horizontal="right" vertical="top"/>
    </xf>
    <xf numFmtId="0" fontId="37" fillId="0" borderId="16" xfId="3" applyFont="1" applyBorder="1" applyAlignment="1">
      <alignment horizontal="right" vertical="top"/>
    </xf>
    <xf numFmtId="0" fontId="37" fillId="0" borderId="40" xfId="8" applyFont="1" applyFill="1" applyBorder="1" applyAlignment="1">
      <alignment horizontal="center" vertical="center"/>
    </xf>
    <xf numFmtId="0" fontId="37" fillId="0" borderId="76" xfId="8" applyFont="1" applyFill="1" applyBorder="1" applyAlignment="1">
      <alignment horizontal="center" vertical="center"/>
    </xf>
    <xf numFmtId="0" fontId="37" fillId="0" borderId="2" xfId="8" applyFont="1" applyFill="1" applyBorder="1" applyAlignment="1">
      <alignment horizontal="center"/>
    </xf>
    <xf numFmtId="0" fontId="37" fillId="0" borderId="52" xfId="8" applyFont="1" applyFill="1" applyBorder="1" applyAlignment="1">
      <alignment horizontal="center"/>
    </xf>
    <xf numFmtId="0" fontId="37" fillId="0" borderId="3" xfId="8" applyFont="1" applyFill="1" applyBorder="1" applyAlignment="1">
      <alignment horizontal="center"/>
    </xf>
    <xf numFmtId="0" fontId="37" fillId="0" borderId="4" xfId="8" applyFont="1" applyFill="1" applyBorder="1" applyAlignment="1">
      <alignment horizontal="center"/>
    </xf>
    <xf numFmtId="0" fontId="37" fillId="0" borderId="51" xfId="8" applyFont="1" applyFill="1" applyBorder="1" applyAlignment="1">
      <alignment horizontal="center"/>
    </xf>
    <xf numFmtId="0" fontId="37" fillId="0" borderId="33" xfId="8" applyFont="1" applyBorder="1" applyAlignment="1">
      <alignment horizontal="center" vertical="center"/>
    </xf>
    <xf numFmtId="0" fontId="37" fillId="0" borderId="74" xfId="8" applyFont="1" applyBorder="1" applyAlignment="1">
      <alignment horizontal="center" vertical="center"/>
    </xf>
    <xf numFmtId="0" fontId="42" fillId="5" borderId="20" xfId="8" applyFont="1" applyFill="1" applyBorder="1" applyAlignment="1">
      <alignment horizontal="center"/>
    </xf>
    <xf numFmtId="0" fontId="42" fillId="5" borderId="21" xfId="8" applyFont="1" applyFill="1" applyBorder="1" applyAlignment="1">
      <alignment horizontal="center"/>
    </xf>
    <xf numFmtId="0" fontId="42" fillId="5" borderId="55" xfId="8" applyFont="1" applyFill="1" applyBorder="1" applyAlignment="1">
      <alignment horizontal="center"/>
    </xf>
    <xf numFmtId="0" fontId="42" fillId="6" borderId="20" xfId="8" applyFont="1" applyFill="1" applyBorder="1" applyAlignment="1">
      <alignment horizontal="center"/>
    </xf>
    <xf numFmtId="0" fontId="42" fillId="6" borderId="21" xfId="8" applyFont="1" applyFill="1" applyBorder="1" applyAlignment="1">
      <alignment horizontal="center"/>
    </xf>
    <xf numFmtId="0" fontId="42" fillId="6" borderId="55" xfId="8" applyFont="1" applyFill="1" applyBorder="1" applyAlignment="1">
      <alignment horizontal="center"/>
    </xf>
    <xf numFmtId="0" fontId="42" fillId="0" borderId="20" xfId="8" applyFont="1" applyFill="1" applyBorder="1" applyAlignment="1">
      <alignment horizontal="center"/>
    </xf>
    <xf numFmtId="0" fontId="42" fillId="0" borderId="21" xfId="8" applyFont="1" applyFill="1" applyBorder="1" applyAlignment="1">
      <alignment horizontal="center"/>
    </xf>
    <xf numFmtId="0" fontId="42" fillId="0" borderId="56" xfId="8" applyFont="1" applyFill="1" applyBorder="1" applyAlignment="1">
      <alignment horizontal="center"/>
    </xf>
    <xf numFmtId="0" fontId="37" fillId="5" borderId="52" xfId="8" applyFont="1" applyFill="1" applyBorder="1" applyAlignment="1">
      <alignment horizontal="center"/>
    </xf>
    <xf numFmtId="0" fontId="37" fillId="5" borderId="3" xfId="8" applyFont="1" applyFill="1" applyBorder="1" applyAlignment="1">
      <alignment horizontal="center"/>
    </xf>
    <xf numFmtId="0" fontId="37" fillId="5" borderId="4" xfId="8" applyFont="1" applyFill="1" applyBorder="1" applyAlignment="1">
      <alignment horizontal="center"/>
    </xf>
    <xf numFmtId="0" fontId="37" fillId="5" borderId="2" xfId="8" applyFont="1" applyFill="1" applyBorder="1" applyAlignment="1">
      <alignment horizontal="center"/>
    </xf>
    <xf numFmtId="0" fontId="37" fillId="5" borderId="51" xfId="8" applyFont="1" applyFill="1" applyBorder="1" applyAlignment="1">
      <alignment horizontal="center"/>
    </xf>
    <xf numFmtId="0" fontId="37" fillId="5" borderId="40" xfId="8" applyFont="1" applyFill="1" applyBorder="1" applyAlignment="1">
      <alignment horizontal="center" vertical="center"/>
    </xf>
    <xf numFmtId="0" fontId="37" fillId="5" borderId="76" xfId="8" applyFont="1" applyFill="1" applyBorder="1" applyAlignment="1">
      <alignment horizontal="center" vertical="center"/>
    </xf>
    <xf numFmtId="0" fontId="37" fillId="6" borderId="52" xfId="8" applyFont="1" applyFill="1" applyBorder="1" applyAlignment="1">
      <alignment horizontal="center"/>
    </xf>
    <xf numFmtId="0" fontId="37" fillId="6" borderId="3" xfId="8" applyFont="1" applyFill="1" applyBorder="1" applyAlignment="1">
      <alignment horizontal="center"/>
    </xf>
    <xf numFmtId="0" fontId="37" fillId="6" borderId="4" xfId="8" applyFont="1" applyFill="1" applyBorder="1" applyAlignment="1">
      <alignment horizontal="center"/>
    </xf>
    <xf numFmtId="0" fontId="37" fillId="6" borderId="2" xfId="8" applyFont="1" applyFill="1" applyBorder="1" applyAlignment="1">
      <alignment horizontal="center"/>
    </xf>
    <xf numFmtId="0" fontId="37" fillId="6" borderId="51" xfId="8" applyFont="1" applyFill="1" applyBorder="1" applyAlignment="1">
      <alignment horizontal="center"/>
    </xf>
    <xf numFmtId="0" fontId="37" fillId="6" borderId="40" xfId="8" applyFont="1" applyFill="1" applyBorder="1" applyAlignment="1">
      <alignment horizontal="center" vertical="center"/>
    </xf>
    <xf numFmtId="0" fontId="37" fillId="6" borderId="76" xfId="8" applyFont="1" applyFill="1" applyBorder="1" applyAlignment="1">
      <alignment horizontal="center" vertical="center"/>
    </xf>
    <xf numFmtId="0" fontId="37" fillId="0" borderId="34" xfId="8" applyFont="1" applyBorder="1" applyAlignment="1">
      <alignment horizontal="center" vertical="center"/>
    </xf>
    <xf numFmtId="0" fontId="42" fillId="6" borderId="22" xfId="8" applyFont="1" applyFill="1" applyBorder="1" applyAlignment="1">
      <alignment horizontal="center"/>
    </xf>
    <xf numFmtId="0" fontId="42" fillId="5" borderId="56" xfId="8" applyFont="1" applyFill="1" applyBorder="1" applyAlignment="1">
      <alignment horizontal="center"/>
    </xf>
    <xf numFmtId="0" fontId="37" fillId="5" borderId="45" xfId="8" applyFont="1" applyFill="1" applyBorder="1" applyAlignment="1">
      <alignment horizontal="center" vertical="center"/>
    </xf>
    <xf numFmtId="0" fontId="42" fillId="5" borderId="22" xfId="8" applyFont="1" applyFill="1" applyBorder="1" applyAlignment="1">
      <alignment horizontal="center"/>
    </xf>
    <xf numFmtId="0" fontId="22" fillId="8" borderId="78" xfId="0" applyFont="1" applyFill="1" applyBorder="1" applyAlignment="1" applyProtection="1">
      <alignment horizontal="center" vertical="center"/>
      <protection locked="0"/>
    </xf>
    <xf numFmtId="0" fontId="22" fillId="8" borderId="75" xfId="0" applyFont="1" applyFill="1" applyBorder="1" applyAlignment="1" applyProtection="1">
      <alignment horizontal="center" vertical="center"/>
      <protection locked="0"/>
    </xf>
    <xf numFmtId="0" fontId="22" fillId="8" borderId="13" xfId="0" applyFont="1" applyFill="1" applyBorder="1" applyAlignment="1" applyProtection="1">
      <alignment horizontal="center" vertical="center"/>
      <protection locked="0"/>
    </xf>
    <xf numFmtId="49" fontId="22" fillId="8" borderId="49" xfId="0" applyNumberFormat="1" applyFont="1" applyFill="1" applyBorder="1" applyAlignment="1" applyProtection="1">
      <alignment horizontal="center" vertical="center"/>
      <protection locked="0"/>
    </xf>
    <xf numFmtId="49" fontId="22" fillId="8" borderId="54" xfId="0" applyNumberFormat="1" applyFont="1" applyFill="1" applyBorder="1" applyAlignment="1" applyProtection="1">
      <alignment horizontal="center" vertical="center"/>
      <protection locked="0"/>
    </xf>
    <xf numFmtId="49" fontId="22" fillId="8" borderId="11" xfId="0" applyNumberFormat="1" applyFont="1" applyFill="1" applyBorder="1" applyAlignment="1" applyProtection="1">
      <alignment horizontal="center" vertical="center"/>
      <protection locked="0"/>
    </xf>
    <xf numFmtId="14" fontId="22" fillId="8" borderId="78" xfId="0" applyNumberFormat="1" applyFont="1" applyFill="1" applyBorder="1" applyAlignment="1" applyProtection="1">
      <alignment horizontal="center" vertical="center"/>
      <protection locked="0"/>
    </xf>
    <xf numFmtId="14" fontId="22" fillId="8" borderId="75" xfId="0" applyNumberFormat="1" applyFont="1" applyFill="1" applyBorder="1" applyAlignment="1" applyProtection="1">
      <alignment horizontal="center" vertical="center"/>
      <protection locked="0"/>
    </xf>
    <xf numFmtId="14" fontId="22" fillId="8" borderId="13" xfId="0" applyNumberFormat="1" applyFont="1" applyFill="1" applyBorder="1" applyAlignment="1" applyProtection="1">
      <alignment horizontal="center" vertical="center"/>
      <protection locked="0"/>
    </xf>
    <xf numFmtId="1" fontId="22" fillId="8" borderId="53" xfId="0" applyNumberFormat="1" applyFont="1" applyFill="1" applyBorder="1" applyAlignment="1" applyProtection="1">
      <alignment horizontal="center" vertical="center"/>
      <protection locked="0"/>
    </xf>
    <xf numFmtId="1" fontId="22" fillId="8" borderId="54" xfId="0" applyNumberFormat="1" applyFont="1" applyFill="1" applyBorder="1" applyAlignment="1" applyProtection="1">
      <alignment horizontal="center" vertical="center"/>
      <protection locked="0"/>
    </xf>
    <xf numFmtId="1" fontId="22" fillId="8" borderId="11" xfId="0" applyNumberFormat="1" applyFont="1" applyFill="1" applyBorder="1" applyAlignment="1" applyProtection="1">
      <alignment horizontal="center" vertical="center"/>
      <protection locked="0"/>
    </xf>
    <xf numFmtId="0" fontId="22" fillId="8" borderId="65" xfId="0" applyFont="1" applyFill="1" applyBorder="1" applyAlignment="1" applyProtection="1">
      <alignment horizontal="center" vertical="center" wrapText="1"/>
      <protection locked="0"/>
    </xf>
    <xf numFmtId="0" fontId="22" fillId="8" borderId="75" xfId="0" applyFont="1" applyFill="1" applyBorder="1" applyAlignment="1" applyProtection="1">
      <alignment horizontal="center" vertical="center" wrapText="1"/>
      <protection locked="0"/>
    </xf>
    <xf numFmtId="0" fontId="22" fillId="8" borderId="32" xfId="0" applyFont="1" applyFill="1" applyBorder="1" applyAlignment="1" applyProtection="1">
      <alignment horizontal="center" vertical="center" wrapText="1"/>
      <protection locked="0"/>
    </xf>
    <xf numFmtId="0" fontId="27" fillId="0" borderId="33" xfId="0" applyFont="1" applyFill="1" applyBorder="1" applyAlignment="1" applyProtection="1">
      <alignment horizontal="center"/>
      <protection locked="0"/>
    </xf>
    <xf numFmtId="0" fontId="27" fillId="0" borderId="74" xfId="0" applyFont="1" applyFill="1" applyBorder="1" applyAlignment="1" applyProtection="1">
      <alignment horizontal="center"/>
      <protection locked="0"/>
    </xf>
    <xf numFmtId="0" fontId="27" fillId="0" borderId="34" xfId="0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10" fillId="0" borderId="1" xfId="1" applyFont="1" applyBorder="1" applyAlignment="1" applyProtection="1">
      <alignment horizontal="left"/>
      <protection locked="0"/>
    </xf>
    <xf numFmtId="0" fontId="27" fillId="0" borderId="20" xfId="0" applyFont="1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7" fillId="0" borderId="21" xfId="0" applyFont="1" applyBorder="1" applyAlignment="1" applyProtection="1">
      <alignment horizontal="center"/>
      <protection locked="0"/>
    </xf>
    <xf numFmtId="0" fontId="27" fillId="0" borderId="56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1" fontId="22" fillId="8" borderId="49" xfId="0" applyNumberFormat="1" applyFont="1" applyFill="1" applyBorder="1" applyAlignment="1" applyProtection="1">
      <alignment horizontal="center" vertical="center"/>
      <protection locked="0"/>
    </xf>
    <xf numFmtId="0" fontId="22" fillId="8" borderId="78" xfId="0" applyFont="1" applyFill="1" applyBorder="1" applyAlignment="1" applyProtection="1">
      <alignment vertical="center" wrapText="1"/>
      <protection locked="0"/>
    </xf>
    <xf numFmtId="0" fontId="22" fillId="8" borderId="75" xfId="0" applyFont="1" applyFill="1" applyBorder="1" applyAlignment="1" applyProtection="1">
      <alignment vertical="center" wrapText="1"/>
      <protection locked="0"/>
    </xf>
    <xf numFmtId="1" fontId="22" fillId="8" borderId="31" xfId="0" applyNumberFormat="1" applyFont="1" applyFill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17" fillId="0" borderId="55" xfId="1" applyFont="1" applyBorder="1" applyAlignment="1" applyProtection="1">
      <alignment horizontal="center" vertical="top"/>
      <protection locked="0"/>
    </xf>
    <xf numFmtId="0" fontId="11" fillId="0" borderId="0" xfId="1" applyFont="1" applyAlignment="1" applyProtection="1">
      <alignment horizontal="left"/>
      <protection locked="0"/>
    </xf>
    <xf numFmtId="0" fontId="22" fillId="8" borderId="33" xfId="0" applyFont="1" applyFill="1" applyBorder="1" applyAlignment="1" applyProtection="1">
      <alignment horizontal="center" vertical="top"/>
      <protection locked="0"/>
    </xf>
    <xf numFmtId="0" fontId="22" fillId="8" borderId="74" xfId="0" applyFont="1" applyFill="1" applyBorder="1" applyAlignment="1" applyProtection="1">
      <alignment horizontal="center" vertical="top"/>
      <protection locked="0"/>
    </xf>
    <xf numFmtId="0" fontId="22" fillId="8" borderId="49" xfId="0" applyFont="1" applyFill="1" applyBorder="1" applyAlignment="1" applyProtection="1">
      <alignment horizontal="center" vertical="center"/>
      <protection locked="0"/>
    </xf>
    <xf numFmtId="0" fontId="22" fillId="8" borderId="54" xfId="0" applyFont="1" applyFill="1" applyBorder="1" applyAlignment="1" applyProtection="1">
      <alignment horizontal="center" vertical="center"/>
      <protection locked="0"/>
    </xf>
    <xf numFmtId="0" fontId="22" fillId="8" borderId="34" xfId="0" applyFont="1" applyFill="1" applyBorder="1" applyAlignment="1" applyProtection="1">
      <alignment horizontal="center" vertical="top"/>
      <protection locked="0"/>
    </xf>
    <xf numFmtId="0" fontId="22" fillId="8" borderId="11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2" fillId="0" borderId="74" xfId="0" applyFont="1" applyFill="1" applyBorder="1" applyAlignment="1" applyProtection="1">
      <alignment horizontal="center" vertical="center" wrapText="1"/>
      <protection locked="0"/>
    </xf>
    <xf numFmtId="0" fontId="22" fillId="0" borderId="34" xfId="0" applyFont="1" applyFill="1" applyBorder="1" applyAlignment="1" applyProtection="1">
      <alignment horizontal="center" vertical="center" wrapText="1"/>
      <protection locked="0"/>
    </xf>
    <xf numFmtId="0" fontId="37" fillId="0" borderId="33" xfId="0" applyFont="1" applyFill="1" applyBorder="1" applyAlignment="1" applyProtection="1">
      <alignment horizontal="center" vertical="center" wrapText="1"/>
      <protection locked="0"/>
    </xf>
    <xf numFmtId="0" fontId="37" fillId="0" borderId="74" xfId="0" applyFont="1" applyFill="1" applyBorder="1" applyAlignment="1" applyProtection="1">
      <alignment horizontal="center" vertical="center" wrapText="1"/>
      <protection locked="0"/>
    </xf>
    <xf numFmtId="0" fontId="37" fillId="0" borderId="34" xfId="0" applyFont="1" applyFill="1" applyBorder="1" applyAlignment="1" applyProtection="1">
      <alignment horizontal="center" vertical="center" wrapText="1"/>
      <protection locked="0"/>
    </xf>
    <xf numFmtId="0" fontId="37" fillId="0" borderId="59" xfId="0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horizontal="center" vertical="center"/>
      <protection locked="0"/>
    </xf>
    <xf numFmtId="0" fontId="37" fillId="0" borderId="56" xfId="0" applyFont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57" xfId="0" applyFont="1" applyBorder="1" applyAlignment="1" applyProtection="1">
      <alignment horizontal="center" vertical="center"/>
      <protection locked="0"/>
    </xf>
    <xf numFmtId="0" fontId="37" fillId="0" borderId="29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74" xfId="0" applyFont="1" applyFill="1" applyBorder="1" applyAlignment="1" applyProtection="1">
      <alignment horizontal="center" vertical="center"/>
      <protection locked="0"/>
    </xf>
    <xf numFmtId="0" fontId="22" fillId="0" borderId="49" xfId="0" applyFont="1" applyFill="1" applyBorder="1" applyAlignment="1" applyProtection="1">
      <alignment horizontal="center" vertical="center"/>
      <protection locked="0"/>
    </xf>
    <xf numFmtId="0" fontId="22" fillId="0" borderId="54" xfId="0" applyFont="1" applyFill="1" applyBorder="1" applyAlignment="1" applyProtection="1">
      <alignment horizontal="center" vertical="center"/>
      <protection locked="0"/>
    </xf>
    <xf numFmtId="0" fontId="22" fillId="0" borderId="78" xfId="0" applyFont="1" applyFill="1" applyBorder="1" applyAlignment="1" applyProtection="1">
      <alignment horizontal="center" vertical="center"/>
      <protection locked="0"/>
    </xf>
    <xf numFmtId="0" fontId="22" fillId="0" borderId="75" xfId="0" applyFont="1" applyFill="1" applyBorder="1" applyAlignment="1" applyProtection="1">
      <alignment horizontal="center" vertical="center"/>
      <protection locked="0"/>
    </xf>
    <xf numFmtId="49" fontId="22" fillId="0" borderId="49" xfId="0" applyNumberFormat="1" applyFont="1" applyFill="1" applyBorder="1" applyAlignment="1" applyProtection="1">
      <alignment horizontal="center" vertical="center"/>
      <protection locked="0"/>
    </xf>
    <xf numFmtId="49" fontId="22" fillId="0" borderId="54" xfId="0" applyNumberFormat="1" applyFont="1" applyFill="1" applyBorder="1" applyAlignment="1" applyProtection="1">
      <alignment horizontal="center" vertical="center"/>
      <protection locked="0"/>
    </xf>
    <xf numFmtId="14" fontId="22" fillId="0" borderId="65" xfId="0" applyNumberFormat="1" applyFont="1" applyFill="1" applyBorder="1" applyAlignment="1" applyProtection="1">
      <alignment horizontal="center" vertical="center"/>
      <protection locked="0"/>
    </xf>
    <xf numFmtId="14" fontId="22" fillId="0" borderId="75" xfId="0" applyNumberFormat="1" applyFont="1" applyFill="1" applyBorder="1" applyAlignment="1" applyProtection="1">
      <alignment horizontal="center" vertical="center"/>
      <protection locked="0"/>
    </xf>
    <xf numFmtId="1" fontId="0" fillId="0" borderId="53" xfId="0" applyNumberFormat="1" applyFill="1" applyBorder="1" applyAlignment="1">
      <alignment horizontal="center" vertical="center"/>
    </xf>
    <xf numFmtId="1" fontId="0" fillId="0" borderId="54" xfId="0" applyNumberFormat="1" applyFill="1" applyBorder="1" applyAlignment="1">
      <alignment horizontal="center" vertical="center"/>
    </xf>
    <xf numFmtId="0" fontId="22" fillId="0" borderId="65" xfId="0" applyFont="1" applyFill="1" applyBorder="1" applyAlignment="1" applyProtection="1">
      <alignment horizontal="center" vertical="center" wrapText="1"/>
      <protection locked="0"/>
    </xf>
    <xf numFmtId="0" fontId="22" fillId="0" borderId="75" xfId="0" applyFont="1" applyFill="1" applyBorder="1" applyAlignment="1" applyProtection="1">
      <alignment horizontal="center" vertical="center" wrapText="1"/>
      <protection locked="0"/>
    </xf>
    <xf numFmtId="0" fontId="37" fillId="0" borderId="59" xfId="0" applyFont="1" applyFill="1" applyBorder="1" applyAlignment="1" applyProtection="1">
      <alignment horizontal="center" vertical="center"/>
      <protection locked="0"/>
    </xf>
    <xf numFmtId="0" fontId="37" fillId="0" borderId="55" xfId="0" applyFont="1" applyFill="1" applyBorder="1" applyAlignment="1" applyProtection="1">
      <alignment horizontal="center" vertical="center"/>
      <protection locked="0"/>
    </xf>
    <xf numFmtId="0" fontId="37" fillId="0" borderId="56" xfId="0" applyFont="1" applyFill="1" applyBorder="1" applyAlignment="1" applyProtection="1">
      <alignment horizontal="center" vertical="center"/>
      <protection locked="0"/>
    </xf>
    <xf numFmtId="0" fontId="37" fillId="0" borderId="35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7" fillId="0" borderId="57" xfId="0" applyFont="1" applyFill="1" applyBorder="1" applyAlignment="1" applyProtection="1">
      <alignment horizontal="center" vertical="center"/>
      <protection locked="0"/>
    </xf>
    <xf numFmtId="0" fontId="37" fillId="0" borderId="29" xfId="0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7" fillId="0" borderId="30" xfId="0" applyFont="1" applyFill="1" applyBorder="1" applyAlignment="1" applyProtection="1">
      <alignment horizontal="center" vertic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49" fontId="22" fillId="0" borderId="31" xfId="0" applyNumberFormat="1" applyFont="1" applyFill="1" applyBorder="1" applyAlignment="1" applyProtection="1">
      <alignment horizontal="center" vertical="center"/>
      <protection locked="0"/>
    </xf>
    <xf numFmtId="14" fontId="22" fillId="0" borderId="32" xfId="0" applyNumberFormat="1" applyFont="1" applyFill="1" applyBorder="1" applyAlignment="1" applyProtection="1">
      <alignment horizontal="center" vertical="center"/>
      <protection locked="0"/>
    </xf>
    <xf numFmtId="1" fontId="0" fillId="0" borderId="31" xfId="0" applyNumberFormat="1" applyFill="1" applyBorder="1" applyAlignment="1">
      <alignment horizontal="center" vertical="center"/>
    </xf>
    <xf numFmtId="0" fontId="22" fillId="0" borderId="32" xfId="0" applyFont="1" applyFill="1" applyBorder="1" applyAlignment="1" applyProtection="1">
      <alignment horizontal="center" vertical="center" wrapText="1"/>
      <protection locked="0"/>
    </xf>
    <xf numFmtId="0" fontId="22" fillId="0" borderId="59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 wrapText="1"/>
      <protection locked="0"/>
    </xf>
    <xf numFmtId="0" fontId="22" fillId="0" borderId="33" xfId="0" applyFont="1" applyFill="1" applyBorder="1" applyAlignment="1" applyProtection="1">
      <alignment horizontal="center" vertical="top"/>
      <protection locked="0"/>
    </xf>
    <xf numFmtId="0" fontId="22" fillId="0" borderId="74" xfId="0" applyFont="1" applyFill="1" applyBorder="1" applyAlignment="1" applyProtection="1">
      <alignment horizontal="center" vertical="top"/>
      <protection locked="0"/>
    </xf>
    <xf numFmtId="0" fontId="22" fillId="0" borderId="49" xfId="0" applyFont="1" applyFill="1" applyBorder="1" applyAlignment="1" applyProtection="1">
      <alignment horizontal="center" vertical="top"/>
      <protection locked="0"/>
    </xf>
    <xf numFmtId="0" fontId="22" fillId="0" borderId="54" xfId="0" applyFont="1" applyFill="1" applyBorder="1" applyAlignment="1" applyProtection="1">
      <alignment horizontal="center" vertical="top"/>
      <protection locked="0"/>
    </xf>
    <xf numFmtId="0" fontId="22" fillId="0" borderId="78" xfId="0" applyFont="1" applyFill="1" applyBorder="1" applyAlignment="1" applyProtection="1">
      <alignment horizontal="center" vertical="top"/>
      <protection locked="0"/>
    </xf>
    <xf numFmtId="0" fontId="22" fillId="0" borderId="75" xfId="0" applyFont="1" applyFill="1" applyBorder="1" applyAlignment="1" applyProtection="1">
      <alignment horizontal="center" vertical="top"/>
      <protection locked="0"/>
    </xf>
    <xf numFmtId="49" fontId="22" fillId="0" borderId="49" xfId="0" applyNumberFormat="1" applyFont="1" applyFill="1" applyBorder="1" applyAlignment="1" applyProtection="1">
      <alignment horizontal="center" vertical="top"/>
      <protection locked="0"/>
    </xf>
    <xf numFmtId="49" fontId="22" fillId="0" borderId="54" xfId="0" applyNumberFormat="1" applyFont="1" applyFill="1" applyBorder="1" applyAlignment="1" applyProtection="1">
      <alignment horizontal="center" vertical="top"/>
      <protection locked="0"/>
    </xf>
    <xf numFmtId="14" fontId="22" fillId="0" borderId="65" xfId="0" applyNumberFormat="1" applyFont="1" applyFill="1" applyBorder="1" applyAlignment="1" applyProtection="1">
      <alignment horizontal="center" vertical="top"/>
      <protection locked="0"/>
    </xf>
    <xf numFmtId="14" fontId="22" fillId="0" borderId="75" xfId="0" applyNumberFormat="1" applyFont="1" applyFill="1" applyBorder="1" applyAlignment="1" applyProtection="1">
      <alignment horizontal="center" vertical="top"/>
      <protection locked="0"/>
    </xf>
    <xf numFmtId="49" fontId="22" fillId="0" borderId="31" xfId="0" applyNumberFormat="1" applyFont="1" applyFill="1" applyBorder="1" applyAlignment="1" applyProtection="1">
      <alignment horizontal="center" vertical="top"/>
      <protection locked="0"/>
    </xf>
    <xf numFmtId="14" fontId="22" fillId="0" borderId="32" xfId="0" applyNumberFormat="1" applyFont="1" applyFill="1" applyBorder="1" applyAlignment="1" applyProtection="1">
      <alignment horizontal="center" vertical="top"/>
      <protection locked="0"/>
    </xf>
    <xf numFmtId="0" fontId="22" fillId="0" borderId="34" xfId="0" applyFont="1" applyFill="1" applyBorder="1" applyAlignment="1" applyProtection="1">
      <alignment horizontal="center" vertical="top"/>
      <protection locked="0"/>
    </xf>
    <xf numFmtId="1" fontId="0" fillId="0" borderId="11" xfId="0" applyNumberFormat="1" applyFill="1" applyBorder="1" applyAlignment="1">
      <alignment horizontal="center" vertical="center"/>
    </xf>
    <xf numFmtId="0" fontId="22" fillId="0" borderId="31" xfId="0" applyFont="1" applyFill="1" applyBorder="1" applyAlignment="1" applyProtection="1">
      <alignment horizontal="center" vertical="top"/>
      <protection locked="0"/>
    </xf>
    <xf numFmtId="0" fontId="22" fillId="0" borderId="13" xfId="0" applyFont="1" applyFill="1" applyBorder="1" applyAlignment="1" applyProtection="1">
      <alignment horizontal="center" vertical="top"/>
      <protection locked="0"/>
    </xf>
    <xf numFmtId="14" fontId="22" fillId="0" borderId="13" xfId="0" applyNumberFormat="1" applyFont="1" applyFill="1" applyBorder="1" applyAlignment="1" applyProtection="1">
      <alignment horizontal="center" vertical="top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32" xfId="0" applyFont="1" applyFill="1" applyBorder="1" applyAlignment="1" applyProtection="1">
      <alignment horizontal="center" vertical="top"/>
      <protection locked="0"/>
    </xf>
    <xf numFmtId="14" fontId="22" fillId="0" borderId="13" xfId="0" applyNumberFormat="1" applyFont="1" applyFill="1" applyBorder="1" applyAlignment="1" applyProtection="1">
      <alignment horizontal="center" vertical="center"/>
      <protection locked="0"/>
    </xf>
    <xf numFmtId="0" fontId="22" fillId="0" borderId="60" xfId="0" applyFont="1" applyFill="1" applyBorder="1" applyAlignment="1" applyProtection="1">
      <alignment horizontal="center" vertical="top"/>
      <protection locked="0"/>
    </xf>
    <xf numFmtId="0" fontId="22" fillId="0" borderId="36" xfId="0" applyFont="1" applyFill="1" applyBorder="1" applyAlignment="1" applyProtection="1">
      <alignment horizontal="center" vertical="top"/>
      <protection locked="0"/>
    </xf>
    <xf numFmtId="0" fontId="22" fillId="0" borderId="80" xfId="0" applyFont="1" applyFill="1" applyBorder="1" applyAlignment="1" applyProtection="1">
      <alignment horizontal="center" vertical="top"/>
      <protection locked="0"/>
    </xf>
    <xf numFmtId="0" fontId="22" fillId="0" borderId="48" xfId="0" applyFont="1" applyFill="1" applyBorder="1" applyAlignment="1" applyProtection="1">
      <alignment horizontal="center" vertical="top" wrapText="1"/>
      <protection locked="0"/>
    </xf>
    <xf numFmtId="0" fontId="22" fillId="0" borderId="70" xfId="0" applyFont="1" applyFill="1" applyBorder="1" applyAlignment="1" applyProtection="1">
      <alignment horizontal="center" vertical="top" wrapText="1"/>
      <protection locked="0"/>
    </xf>
    <xf numFmtId="0" fontId="22" fillId="0" borderId="12" xfId="0" applyFont="1" applyFill="1" applyBorder="1" applyAlignment="1" applyProtection="1">
      <alignment horizontal="center" vertical="top" wrapText="1"/>
      <protection locked="0"/>
    </xf>
    <xf numFmtId="0" fontId="22" fillId="0" borderId="56" xfId="0" applyFont="1" applyFill="1" applyBorder="1" applyAlignment="1" applyProtection="1">
      <alignment horizontal="center" vertical="top" wrapText="1"/>
      <protection locked="0"/>
    </xf>
    <xf numFmtId="0" fontId="22" fillId="0" borderId="57" xfId="0" applyFont="1" applyFill="1" applyBorder="1" applyAlignment="1" applyProtection="1">
      <alignment horizontal="center" vertical="top"/>
      <protection locked="0"/>
    </xf>
    <xf numFmtId="0" fontId="22" fillId="0" borderId="30" xfId="0" applyFont="1" applyFill="1" applyBorder="1" applyAlignment="1" applyProtection="1">
      <alignment horizontal="center" vertical="top"/>
      <protection locked="0"/>
    </xf>
    <xf numFmtId="1" fontId="22" fillId="0" borderId="49" xfId="0" applyNumberFormat="1" applyFont="1" applyFill="1" applyBorder="1" applyAlignment="1" applyProtection="1">
      <alignment horizontal="center" vertical="top"/>
      <protection locked="0"/>
    </xf>
    <xf numFmtId="1" fontId="22" fillId="0" borderId="54" xfId="0" applyNumberFormat="1" applyFont="1" applyFill="1" applyBorder="1" applyAlignment="1" applyProtection="1">
      <alignment horizontal="center" vertical="top"/>
      <protection locked="0"/>
    </xf>
    <xf numFmtId="1" fontId="22" fillId="0" borderId="31" xfId="0" applyNumberFormat="1" applyFont="1" applyFill="1" applyBorder="1" applyAlignment="1" applyProtection="1">
      <alignment horizontal="center" vertical="top"/>
      <protection locked="0"/>
    </xf>
    <xf numFmtId="0" fontId="22" fillId="0" borderId="56" xfId="0" applyFont="1" applyFill="1" applyBorder="1" applyAlignment="1" applyProtection="1">
      <alignment horizontal="left" vertical="top"/>
      <protection locked="0"/>
    </xf>
    <xf numFmtId="0" fontId="22" fillId="0" borderId="57" xfId="0" applyFont="1" applyFill="1" applyBorder="1" applyAlignment="1" applyProtection="1">
      <alignment horizontal="left" vertical="top"/>
      <protection locked="0"/>
    </xf>
    <xf numFmtId="0" fontId="22" fillId="0" borderId="30" xfId="0" applyFont="1" applyFill="1" applyBorder="1" applyAlignment="1" applyProtection="1">
      <alignment horizontal="left" vertical="top"/>
      <protection locked="0"/>
    </xf>
    <xf numFmtId="14" fontId="22" fillId="0" borderId="55" xfId="0" applyNumberFormat="1" applyFont="1" applyFill="1" applyBorder="1" applyAlignment="1" applyProtection="1">
      <alignment horizontal="center" vertical="top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22" fillId="0" borderId="1" xfId="0" applyFont="1" applyFill="1" applyBorder="1" applyAlignment="1" applyProtection="1">
      <alignment horizontal="center" vertical="top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alignment horizontal="center"/>
      <protection locked="0"/>
    </xf>
    <xf numFmtId="0" fontId="11" fillId="0" borderId="0" xfId="1" applyFont="1" applyFill="1" applyAlignment="1" applyProtection="1">
      <alignment horizontal="center"/>
      <protection locked="0"/>
    </xf>
    <xf numFmtId="0" fontId="10" fillId="0" borderId="1" xfId="1" applyFont="1" applyFill="1" applyBorder="1" applyAlignment="1" applyProtection="1">
      <alignment horizontal="left"/>
      <protection locked="0"/>
    </xf>
    <xf numFmtId="0" fontId="27" fillId="0" borderId="20" xfId="0" applyFont="1" applyFill="1" applyBorder="1" applyAlignment="1" applyProtection="1">
      <alignment horizontal="center"/>
      <protection locked="0"/>
    </xf>
    <xf numFmtId="0" fontId="27" fillId="0" borderId="22" xfId="0" applyFont="1" applyFill="1" applyBorder="1" applyAlignment="1" applyProtection="1">
      <alignment horizontal="center"/>
      <protection locked="0"/>
    </xf>
    <xf numFmtId="0" fontId="27" fillId="0" borderId="21" xfId="0" applyFont="1" applyFill="1" applyBorder="1" applyAlignment="1" applyProtection="1">
      <alignment horizontal="center"/>
      <protection locked="0"/>
    </xf>
    <xf numFmtId="0" fontId="27" fillId="0" borderId="56" xfId="0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Fill="1" applyBorder="1" applyAlignment="1" applyProtection="1">
      <alignment horizontal="center" vertical="center" wrapText="1"/>
      <protection locked="0"/>
    </xf>
    <xf numFmtId="0" fontId="27" fillId="0" borderId="33" xfId="0" applyFont="1" applyFill="1" applyBorder="1" applyAlignment="1" applyProtection="1">
      <alignment horizontal="center" vertical="center" wrapText="1"/>
      <protection locked="0"/>
    </xf>
    <xf numFmtId="0" fontId="27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 applyProtection="1">
      <alignment horizontal="left"/>
      <protection locked="0"/>
    </xf>
    <xf numFmtId="0" fontId="17" fillId="0" borderId="55" xfId="1" applyFont="1" applyFill="1" applyBorder="1" applyAlignment="1" applyProtection="1">
      <alignment horizontal="center" vertical="top"/>
      <protection locked="0"/>
    </xf>
    <xf numFmtId="14" fontId="22" fillId="0" borderId="16" xfId="0" applyNumberFormat="1" applyFont="1" applyFill="1" applyBorder="1" applyAlignment="1" applyProtection="1">
      <alignment horizontal="center" vertical="top"/>
      <protection locked="0"/>
    </xf>
    <xf numFmtId="0" fontId="22" fillId="0" borderId="16" xfId="0" applyFont="1" applyFill="1" applyBorder="1" applyAlignment="1" applyProtection="1">
      <alignment horizontal="center" vertical="top"/>
      <protection locked="0"/>
    </xf>
    <xf numFmtId="1" fontId="22" fillId="0" borderId="60" xfId="0" applyNumberFormat="1" applyFont="1" applyFill="1" applyBorder="1" applyAlignment="1" applyProtection="1">
      <alignment horizontal="center" vertical="top"/>
      <protection locked="0"/>
    </xf>
    <xf numFmtId="1" fontId="22" fillId="0" borderId="36" xfId="0" applyNumberFormat="1" applyFont="1" applyFill="1" applyBorder="1" applyAlignment="1" applyProtection="1">
      <alignment horizontal="center" vertical="top"/>
      <protection locked="0"/>
    </xf>
    <xf numFmtId="1" fontId="22" fillId="0" borderId="44" xfId="0" applyNumberFormat="1" applyFont="1" applyFill="1" applyBorder="1" applyAlignment="1" applyProtection="1">
      <alignment horizontal="center" vertical="top"/>
      <protection locked="0"/>
    </xf>
    <xf numFmtId="1" fontId="22" fillId="0" borderId="53" xfId="0" applyNumberFormat="1" applyFont="1" applyFill="1" applyBorder="1" applyAlignment="1">
      <alignment horizontal="center" vertical="center"/>
    </xf>
    <xf numFmtId="1" fontId="22" fillId="0" borderId="54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/>
    </xf>
    <xf numFmtId="0" fontId="27" fillId="0" borderId="51" xfId="0" applyFont="1" applyBorder="1" applyAlignment="1" applyProtection="1">
      <alignment horizontal="center"/>
      <protection locked="0"/>
    </xf>
    <xf numFmtId="0" fontId="27" fillId="0" borderId="52" xfId="0" applyFont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17" fillId="0" borderId="55" xfId="1" applyFont="1" applyBorder="1" applyAlignment="1" applyProtection="1">
      <alignment horizontal="center"/>
      <protection locked="0"/>
    </xf>
    <xf numFmtId="0" fontId="45" fillId="0" borderId="63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33" fillId="0" borderId="63" xfId="0" applyFont="1" applyBorder="1" applyAlignment="1">
      <alignment horizontal="left"/>
    </xf>
    <xf numFmtId="0" fontId="33" fillId="0" borderId="44" xfId="0" applyFont="1" applyBorder="1" applyAlignment="1">
      <alignment horizontal="left"/>
    </xf>
    <xf numFmtId="0" fontId="33" fillId="0" borderId="63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left"/>
    </xf>
    <xf numFmtId="0" fontId="33" fillId="0" borderId="39" xfId="0" applyFont="1" applyBorder="1" applyAlignment="1">
      <alignment horizontal="left"/>
    </xf>
    <xf numFmtId="0" fontId="33" fillId="0" borderId="6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51" xfId="0" applyFont="1" applyBorder="1" applyAlignment="1">
      <alignment horizontal="left" wrapText="1"/>
    </xf>
    <xf numFmtId="0" fontId="33" fillId="0" borderId="52" xfId="0" applyFont="1" applyBorder="1" applyAlignment="1">
      <alignment horizontal="left" wrapText="1"/>
    </xf>
    <xf numFmtId="0" fontId="33" fillId="0" borderId="51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29" fillId="0" borderId="63" xfId="0" applyFont="1" applyBorder="1" applyAlignment="1"/>
    <xf numFmtId="0" fontId="29" fillId="0" borderId="44" xfId="0" applyFont="1" applyBorder="1" applyAlignment="1"/>
    <xf numFmtId="0" fontId="36" fillId="0" borderId="69" xfId="0" applyFont="1" applyBorder="1" applyAlignment="1">
      <alignment horizontal="center" vertical="top"/>
    </xf>
    <xf numFmtId="0" fontId="33" fillId="0" borderId="63" xfId="0" applyFont="1" applyBorder="1" applyAlignment="1">
      <alignment horizontal="center" wrapText="1"/>
    </xf>
    <xf numFmtId="0" fontId="33" fillId="0" borderId="44" xfId="0" applyFont="1" applyBorder="1" applyAlignment="1">
      <alignment horizont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33" fillId="0" borderId="62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6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27" xfId="0" applyFont="1" applyBorder="1" applyAlignment="1">
      <alignment horizont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7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7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1" fillId="0" borderId="6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40" fillId="0" borderId="7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30" fillId="0" borderId="5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top"/>
    </xf>
    <xf numFmtId="0" fontId="34" fillId="0" borderId="44" xfId="0" applyFont="1" applyBorder="1" applyAlignment="1">
      <alignment horizontal="center" vertical="top"/>
    </xf>
    <xf numFmtId="0" fontId="30" fillId="0" borderId="7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center" wrapText="1"/>
    </xf>
    <xf numFmtId="0" fontId="46" fillId="0" borderId="70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top"/>
    </xf>
    <xf numFmtId="0" fontId="34" fillId="0" borderId="39" xfId="0" applyFont="1" applyBorder="1" applyAlignment="1">
      <alignment horizontal="center" vertical="top"/>
    </xf>
    <xf numFmtId="0" fontId="33" fillId="0" borderId="59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" fontId="29" fillId="0" borderId="62" xfId="0" applyNumberFormat="1" applyFont="1" applyBorder="1" applyAlignment="1">
      <alignment horizontal="right"/>
    </xf>
    <xf numFmtId="4" fontId="29" fillId="0" borderId="28" xfId="0" applyNumberFormat="1" applyFont="1" applyBorder="1" applyAlignment="1">
      <alignment horizontal="right"/>
    </xf>
    <xf numFmtId="4" fontId="29" fillId="0" borderId="66" xfId="0" applyNumberFormat="1" applyFont="1" applyBorder="1" applyAlignment="1">
      <alignment horizontal="right"/>
    </xf>
    <xf numFmtId="4" fontId="29" fillId="0" borderId="73" xfId="0" applyNumberFormat="1" applyFont="1" applyBorder="1" applyAlignment="1">
      <alignment horizontal="right"/>
    </xf>
    <xf numFmtId="4" fontId="33" fillId="0" borderId="67" xfId="0" applyNumberFormat="1" applyFont="1" applyBorder="1" applyAlignment="1">
      <alignment horizontal="right"/>
    </xf>
    <xf numFmtId="4" fontId="33" fillId="0" borderId="22" xfId="0" applyNumberFormat="1" applyFont="1" applyBorder="1" applyAlignment="1">
      <alignment horizontal="right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4" fontId="29" fillId="0" borderId="51" xfId="0" applyNumberFormat="1" applyFont="1" applyBorder="1" applyAlignment="1">
      <alignment horizontal="right"/>
    </xf>
    <xf numFmtId="4" fontId="29" fillId="0" borderId="25" xfId="0" applyNumberFormat="1" applyFont="1" applyBorder="1" applyAlignment="1">
      <alignment horizontal="right"/>
    </xf>
    <xf numFmtId="4" fontId="29" fillId="0" borderId="63" xfId="0" applyNumberFormat="1" applyFont="1" applyBorder="1" applyAlignment="1">
      <alignment horizontal="right"/>
    </xf>
    <xf numFmtId="4" fontId="29" fillId="0" borderId="19" xfId="0" applyNumberFormat="1" applyFont="1" applyBorder="1" applyAlignment="1">
      <alignment horizontal="right"/>
    </xf>
    <xf numFmtId="0" fontId="11" fillId="0" borderId="20" xfId="6" applyFont="1" applyFill="1" applyBorder="1" applyAlignment="1" applyProtection="1">
      <alignment horizontal="center"/>
    </xf>
    <xf numFmtId="0" fontId="11" fillId="0" borderId="21" xfId="6" applyFont="1" applyFill="1" applyBorder="1" applyAlignment="1" applyProtection="1">
      <alignment horizontal="center"/>
    </xf>
    <xf numFmtId="0" fontId="11" fillId="0" borderId="22" xfId="6" applyFont="1" applyFill="1" applyBorder="1" applyAlignment="1" applyProtection="1">
      <alignment horizontal="center"/>
    </xf>
    <xf numFmtId="0" fontId="20" fillId="0" borderId="1" xfId="6" applyFont="1" applyFill="1" applyBorder="1" applyAlignment="1" applyProtection="1">
      <alignment horizontal="right"/>
    </xf>
    <xf numFmtId="0" fontId="37" fillId="10" borderId="59" xfId="0" applyFont="1" applyFill="1" applyBorder="1" applyAlignment="1" applyProtection="1">
      <alignment horizontal="right" vertical="center"/>
      <protection locked="0"/>
    </xf>
    <xf numFmtId="0" fontId="37" fillId="10" borderId="55" xfId="0" applyFont="1" applyFill="1" applyBorder="1" applyAlignment="1" applyProtection="1">
      <alignment horizontal="right" vertical="center"/>
      <protection locked="0"/>
    </xf>
    <xf numFmtId="0" fontId="37" fillId="10" borderId="56" xfId="0" applyFont="1" applyFill="1" applyBorder="1" applyAlignment="1" applyProtection="1">
      <alignment horizontal="right" vertical="center"/>
      <protection locked="0"/>
    </xf>
    <xf numFmtId="0" fontId="37" fillId="10" borderId="33" xfId="0" applyFont="1" applyFill="1" applyBorder="1" applyAlignment="1" applyProtection="1">
      <alignment horizontal="center" vertical="center" wrapText="1"/>
      <protection locked="0"/>
    </xf>
    <xf numFmtId="14" fontId="37" fillId="10" borderId="23" xfId="0" applyNumberFormat="1" applyFont="1" applyFill="1" applyBorder="1" applyAlignment="1" applyProtection="1">
      <alignment horizontal="center" vertical="top"/>
      <protection locked="0"/>
    </xf>
    <xf numFmtId="4" fontId="22" fillId="10" borderId="12" xfId="0" applyNumberFormat="1" applyFont="1" applyFill="1" applyBorder="1" applyAlignment="1" applyProtection="1">
      <alignment horizontal="right" vertical="top"/>
      <protection locked="0"/>
    </xf>
    <xf numFmtId="0" fontId="37" fillId="10" borderId="35" xfId="0" applyFont="1" applyFill="1" applyBorder="1" applyAlignment="1" applyProtection="1">
      <alignment horizontal="right" vertical="center"/>
      <protection locked="0"/>
    </xf>
    <xf numFmtId="0" fontId="37" fillId="10" borderId="0" xfId="0" applyFont="1" applyFill="1" applyBorder="1" applyAlignment="1" applyProtection="1">
      <alignment horizontal="right" vertical="center"/>
      <protection locked="0"/>
    </xf>
    <xf numFmtId="0" fontId="37" fillId="10" borderId="57" xfId="0" applyFont="1" applyFill="1" applyBorder="1" applyAlignment="1" applyProtection="1">
      <alignment horizontal="right" vertical="center"/>
      <protection locked="0"/>
    </xf>
    <xf numFmtId="0" fontId="37" fillId="10" borderId="74" xfId="0" applyFont="1" applyFill="1" applyBorder="1" applyAlignment="1" applyProtection="1">
      <alignment horizontal="center" vertical="center" wrapText="1"/>
      <protection locked="0"/>
    </xf>
    <xf numFmtId="0" fontId="37" fillId="10" borderId="17" xfId="0" applyFont="1" applyFill="1" applyBorder="1" applyAlignment="1" applyProtection="1">
      <alignment horizontal="center" vertical="top"/>
      <protection locked="0"/>
    </xf>
    <xf numFmtId="4" fontId="22" fillId="10" borderId="16" xfId="0" applyNumberFormat="1" applyFont="1" applyFill="1" applyBorder="1" applyAlignment="1" applyProtection="1">
      <alignment horizontal="right" vertical="top"/>
      <protection locked="0"/>
    </xf>
    <xf numFmtId="0" fontId="37" fillId="10" borderId="29" xfId="0" applyFont="1" applyFill="1" applyBorder="1" applyAlignment="1" applyProtection="1">
      <alignment horizontal="right" vertical="center"/>
      <protection locked="0"/>
    </xf>
    <xf numFmtId="0" fontId="37" fillId="10" borderId="1" xfId="0" applyFont="1" applyFill="1" applyBorder="1" applyAlignment="1" applyProtection="1">
      <alignment horizontal="right" vertical="center"/>
      <protection locked="0"/>
    </xf>
    <xf numFmtId="0" fontId="37" fillId="10" borderId="30" xfId="0" applyFont="1" applyFill="1" applyBorder="1" applyAlignment="1" applyProtection="1">
      <alignment horizontal="right" vertical="center"/>
      <protection locked="0"/>
    </xf>
    <xf numFmtId="0" fontId="37" fillId="10" borderId="34" xfId="0" applyFont="1" applyFill="1" applyBorder="1" applyAlignment="1" applyProtection="1">
      <alignment horizontal="center" vertical="center" wrapText="1"/>
      <protection locked="0"/>
    </xf>
    <xf numFmtId="0" fontId="37" fillId="10" borderId="46" xfId="0" applyFont="1" applyFill="1" applyBorder="1" applyAlignment="1" applyProtection="1">
      <alignment horizontal="center" vertical="top"/>
      <protection locked="0"/>
    </xf>
  </cellXfs>
  <cellStyles count="10">
    <cellStyle name="Normal_Приб_уровень1_2 дох_и расх" xfId="2"/>
    <cellStyle name="Обычный" xfId="0" builtinId="0"/>
    <cellStyle name="Обычный 2" xfId="1"/>
    <cellStyle name="Обычный 2 2" xfId="6"/>
    <cellStyle name="Обычный 2 3" xfId="7"/>
    <cellStyle name="Обычный 3" xfId="3"/>
    <cellStyle name="Обычный 4" xfId="8"/>
    <cellStyle name="Обычный_Лист2" xfId="4"/>
    <cellStyle name="Финансовый 2" xfId="5"/>
    <cellStyle name="Финансовый 2 2" xfId="9"/>
  </cellStyles>
  <dxfs count="57"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Medium9"/>
  <colors>
    <mruColors>
      <color rgb="FFCCFF99"/>
      <color rgb="FF99CCFF"/>
      <color rgb="FFFFFFCC"/>
      <color rgb="FFFF0000"/>
      <color rgb="FF000099"/>
      <color rgb="FF6600CC"/>
      <color rgb="FF008080"/>
      <color rgb="FFA50021"/>
      <color rgb="FF0066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view="pageBreakPreview" zoomScaleNormal="100" zoomScaleSheetLayoutView="100" workbookViewId="0">
      <pane ySplit="15" topLeftCell="A16" activePane="bottomLeft" state="frozen"/>
      <selection pane="bottomLeft" activeCell="A8" sqref="A8:K8"/>
    </sheetView>
  </sheetViews>
  <sheetFormatPr defaultRowHeight="15" x14ac:dyDescent="0.2"/>
  <cols>
    <col min="1" max="1" width="5.28515625" style="359" customWidth="1"/>
    <col min="2" max="10" width="9.140625" style="30"/>
    <col min="11" max="11" width="9.140625" style="30" customWidth="1"/>
    <col min="12" max="266" width="9.140625" style="30"/>
    <col min="267" max="267" width="9.140625" style="30" customWidth="1"/>
    <col min="268" max="522" width="9.140625" style="30"/>
    <col min="523" max="523" width="9.140625" style="30" customWidth="1"/>
    <col min="524" max="778" width="9.140625" style="30"/>
    <col min="779" max="779" width="9.140625" style="30" customWidth="1"/>
    <col min="780" max="1034" width="9.140625" style="30"/>
    <col min="1035" max="1035" width="9.140625" style="30" customWidth="1"/>
    <col min="1036" max="1290" width="9.140625" style="30"/>
    <col min="1291" max="1291" width="9.140625" style="30" customWidth="1"/>
    <col min="1292" max="1546" width="9.140625" style="30"/>
    <col min="1547" max="1547" width="9.140625" style="30" customWidth="1"/>
    <col min="1548" max="1802" width="9.140625" style="30"/>
    <col min="1803" max="1803" width="9.140625" style="30" customWidth="1"/>
    <col min="1804" max="2058" width="9.140625" style="30"/>
    <col min="2059" max="2059" width="9.140625" style="30" customWidth="1"/>
    <col min="2060" max="2314" width="9.140625" style="30"/>
    <col min="2315" max="2315" width="9.140625" style="30" customWidth="1"/>
    <col min="2316" max="2570" width="9.140625" style="30"/>
    <col min="2571" max="2571" width="9.140625" style="30" customWidth="1"/>
    <col min="2572" max="2826" width="9.140625" style="30"/>
    <col min="2827" max="2827" width="9.140625" style="30" customWidth="1"/>
    <col min="2828" max="3082" width="9.140625" style="30"/>
    <col min="3083" max="3083" width="9.140625" style="30" customWidth="1"/>
    <col min="3084" max="3338" width="9.140625" style="30"/>
    <col min="3339" max="3339" width="9.140625" style="30" customWidth="1"/>
    <col min="3340" max="3594" width="9.140625" style="30"/>
    <col min="3595" max="3595" width="9.140625" style="30" customWidth="1"/>
    <col min="3596" max="3850" width="9.140625" style="30"/>
    <col min="3851" max="3851" width="9.140625" style="30" customWidth="1"/>
    <col min="3852" max="4106" width="9.140625" style="30"/>
    <col min="4107" max="4107" width="9.140625" style="30" customWidth="1"/>
    <col min="4108" max="4362" width="9.140625" style="30"/>
    <col min="4363" max="4363" width="9.140625" style="30" customWidth="1"/>
    <col min="4364" max="4618" width="9.140625" style="30"/>
    <col min="4619" max="4619" width="9.140625" style="30" customWidth="1"/>
    <col min="4620" max="4874" width="9.140625" style="30"/>
    <col min="4875" max="4875" width="9.140625" style="30" customWidth="1"/>
    <col min="4876" max="5130" width="9.140625" style="30"/>
    <col min="5131" max="5131" width="9.140625" style="30" customWidth="1"/>
    <col min="5132" max="5386" width="9.140625" style="30"/>
    <col min="5387" max="5387" width="9.140625" style="30" customWidth="1"/>
    <col min="5388" max="5642" width="9.140625" style="30"/>
    <col min="5643" max="5643" width="9.140625" style="30" customWidth="1"/>
    <col min="5644" max="5898" width="9.140625" style="30"/>
    <col min="5899" max="5899" width="9.140625" style="30" customWidth="1"/>
    <col min="5900" max="6154" width="9.140625" style="30"/>
    <col min="6155" max="6155" width="9.140625" style="30" customWidth="1"/>
    <col min="6156" max="6410" width="9.140625" style="30"/>
    <col min="6411" max="6411" width="9.140625" style="30" customWidth="1"/>
    <col min="6412" max="6666" width="9.140625" style="30"/>
    <col min="6667" max="6667" width="9.140625" style="30" customWidth="1"/>
    <col min="6668" max="6922" width="9.140625" style="30"/>
    <col min="6923" max="6923" width="9.140625" style="30" customWidth="1"/>
    <col min="6924" max="7178" width="9.140625" style="30"/>
    <col min="7179" max="7179" width="9.140625" style="30" customWidth="1"/>
    <col min="7180" max="7434" width="9.140625" style="30"/>
    <col min="7435" max="7435" width="9.140625" style="30" customWidth="1"/>
    <col min="7436" max="7690" width="9.140625" style="30"/>
    <col min="7691" max="7691" width="9.140625" style="30" customWidth="1"/>
    <col min="7692" max="7946" width="9.140625" style="30"/>
    <col min="7947" max="7947" width="9.140625" style="30" customWidth="1"/>
    <col min="7948" max="8202" width="9.140625" style="30"/>
    <col min="8203" max="8203" width="9.140625" style="30" customWidth="1"/>
    <col min="8204" max="8458" width="9.140625" style="30"/>
    <col min="8459" max="8459" width="9.140625" style="30" customWidth="1"/>
    <col min="8460" max="8714" width="9.140625" style="30"/>
    <col min="8715" max="8715" width="9.140625" style="30" customWidth="1"/>
    <col min="8716" max="8970" width="9.140625" style="30"/>
    <col min="8971" max="8971" width="9.140625" style="30" customWidth="1"/>
    <col min="8972" max="9226" width="9.140625" style="30"/>
    <col min="9227" max="9227" width="9.140625" style="30" customWidth="1"/>
    <col min="9228" max="9482" width="9.140625" style="30"/>
    <col min="9483" max="9483" width="9.140625" style="30" customWidth="1"/>
    <col min="9484" max="9738" width="9.140625" style="30"/>
    <col min="9739" max="9739" width="9.140625" style="30" customWidth="1"/>
    <col min="9740" max="9994" width="9.140625" style="30"/>
    <col min="9995" max="9995" width="9.140625" style="30" customWidth="1"/>
    <col min="9996" max="10250" width="9.140625" style="30"/>
    <col min="10251" max="10251" width="9.140625" style="30" customWidth="1"/>
    <col min="10252" max="10506" width="9.140625" style="30"/>
    <col min="10507" max="10507" width="9.140625" style="30" customWidth="1"/>
    <col min="10508" max="10762" width="9.140625" style="30"/>
    <col min="10763" max="10763" width="9.140625" style="30" customWidth="1"/>
    <col min="10764" max="11018" width="9.140625" style="30"/>
    <col min="11019" max="11019" width="9.140625" style="30" customWidth="1"/>
    <col min="11020" max="11274" width="9.140625" style="30"/>
    <col min="11275" max="11275" width="9.140625" style="30" customWidth="1"/>
    <col min="11276" max="11530" width="9.140625" style="30"/>
    <col min="11531" max="11531" width="9.140625" style="30" customWidth="1"/>
    <col min="11532" max="11786" width="9.140625" style="30"/>
    <col min="11787" max="11787" width="9.140625" style="30" customWidth="1"/>
    <col min="11788" max="12042" width="9.140625" style="30"/>
    <col min="12043" max="12043" width="9.140625" style="30" customWidth="1"/>
    <col min="12044" max="12298" width="9.140625" style="30"/>
    <col min="12299" max="12299" width="9.140625" style="30" customWidth="1"/>
    <col min="12300" max="12554" width="9.140625" style="30"/>
    <col min="12555" max="12555" width="9.140625" style="30" customWidth="1"/>
    <col min="12556" max="12810" width="9.140625" style="30"/>
    <col min="12811" max="12811" width="9.140625" style="30" customWidth="1"/>
    <col min="12812" max="13066" width="9.140625" style="30"/>
    <col min="13067" max="13067" width="9.140625" style="30" customWidth="1"/>
    <col min="13068" max="13322" width="9.140625" style="30"/>
    <col min="13323" max="13323" width="9.140625" style="30" customWidth="1"/>
    <col min="13324" max="13578" width="9.140625" style="30"/>
    <col min="13579" max="13579" width="9.140625" style="30" customWidth="1"/>
    <col min="13580" max="13834" width="9.140625" style="30"/>
    <col min="13835" max="13835" width="9.140625" style="30" customWidth="1"/>
    <col min="13836" max="14090" width="9.140625" style="30"/>
    <col min="14091" max="14091" width="9.140625" style="30" customWidth="1"/>
    <col min="14092" max="14346" width="9.140625" style="30"/>
    <col min="14347" max="14347" width="9.140625" style="30" customWidth="1"/>
    <col min="14348" max="14602" width="9.140625" style="30"/>
    <col min="14603" max="14603" width="9.140625" style="30" customWidth="1"/>
    <col min="14604" max="14858" width="9.140625" style="30"/>
    <col min="14859" max="14859" width="9.140625" style="30" customWidth="1"/>
    <col min="14860" max="15114" width="9.140625" style="30"/>
    <col min="15115" max="15115" width="9.140625" style="30" customWidth="1"/>
    <col min="15116" max="15370" width="9.140625" style="30"/>
    <col min="15371" max="15371" width="9.140625" style="30" customWidth="1"/>
    <col min="15372" max="15626" width="9.140625" style="30"/>
    <col min="15627" max="15627" width="9.140625" style="30" customWidth="1"/>
    <col min="15628" max="15882" width="9.140625" style="30"/>
    <col min="15883" max="15883" width="9.140625" style="30" customWidth="1"/>
    <col min="15884" max="16138" width="9.140625" style="30"/>
    <col min="16139" max="16139" width="9.140625" style="30" customWidth="1"/>
    <col min="16140" max="16384" width="9.140625" style="30"/>
  </cols>
  <sheetData>
    <row r="1" spans="1:11" ht="15.75" customHeight="1" x14ac:dyDescent="0.2">
      <c r="A1" s="789" t="s">
        <v>0</v>
      </c>
      <c r="B1" s="789"/>
      <c r="C1" s="789"/>
      <c r="D1" s="789"/>
      <c r="E1" s="789"/>
      <c r="F1" s="789"/>
      <c r="G1" s="789"/>
      <c r="H1" s="789"/>
      <c r="K1" s="31" t="s">
        <v>1</v>
      </c>
    </row>
    <row r="2" spans="1:11" x14ac:dyDescent="0.2">
      <c r="K2" s="31" t="s">
        <v>2</v>
      </c>
    </row>
    <row r="3" spans="1:11" x14ac:dyDescent="0.2">
      <c r="K3" s="32" t="s">
        <v>3</v>
      </c>
    </row>
    <row r="4" spans="1:11" x14ac:dyDescent="0.2">
      <c r="K4" s="32" t="s">
        <v>4</v>
      </c>
    </row>
    <row r="5" spans="1:11" x14ac:dyDescent="0.2">
      <c r="K5" s="32" t="s">
        <v>5</v>
      </c>
    </row>
    <row r="6" spans="1:11" ht="16.5" x14ac:dyDescent="0.25">
      <c r="A6" s="749" t="s">
        <v>6</v>
      </c>
      <c r="B6" s="749"/>
      <c r="C6" s="749"/>
      <c r="D6" s="749"/>
      <c r="E6" s="749"/>
      <c r="F6" s="749"/>
      <c r="G6" s="749"/>
      <c r="H6" s="749"/>
      <c r="I6" s="749"/>
      <c r="J6" s="749"/>
      <c r="K6" s="749"/>
    </row>
    <row r="7" spans="1:11" ht="15.75" customHeight="1" x14ac:dyDescent="0.2">
      <c r="A7" s="750" t="s">
        <v>39</v>
      </c>
      <c r="B7" s="750"/>
      <c r="C7" s="750"/>
      <c r="D7" s="750"/>
      <c r="E7" s="750"/>
      <c r="F7" s="750"/>
      <c r="G7" s="750"/>
      <c r="H7" s="750"/>
      <c r="I7" s="750"/>
      <c r="J7" s="750"/>
      <c r="K7" s="750"/>
    </row>
    <row r="8" spans="1:11" ht="16.5" x14ac:dyDescent="0.25">
      <c r="A8" s="751" t="s">
        <v>6508</v>
      </c>
      <c r="B8" s="751"/>
      <c r="C8" s="751"/>
      <c r="D8" s="751"/>
      <c r="E8" s="751"/>
      <c r="F8" s="751"/>
      <c r="G8" s="751"/>
      <c r="H8" s="751"/>
      <c r="I8" s="751"/>
      <c r="J8" s="751"/>
      <c r="K8" s="751"/>
    </row>
    <row r="9" spans="1:11" ht="15.75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16.5" thickBot="1" x14ac:dyDescent="0.3">
      <c r="A10" s="752" t="s">
        <v>7</v>
      </c>
      <c r="B10" s="752"/>
      <c r="C10" s="752"/>
      <c r="D10" s="739" t="s">
        <v>276</v>
      </c>
      <c r="E10" s="739"/>
      <c r="F10" s="739"/>
      <c r="G10" s="739"/>
      <c r="H10" s="739"/>
      <c r="I10" s="739"/>
      <c r="J10" s="739"/>
      <c r="K10" s="739"/>
    </row>
    <row r="11" spans="1:11" x14ac:dyDescent="0.2">
      <c r="F11" s="35"/>
      <c r="G11" s="35"/>
      <c r="H11" s="35"/>
      <c r="I11" s="35"/>
      <c r="J11" s="35"/>
      <c r="K11" s="35"/>
    </row>
    <row r="12" spans="1:11" ht="12" customHeight="1" thickBot="1" x14ac:dyDescent="0.25">
      <c r="H12" s="740" t="s">
        <v>8</v>
      </c>
      <c r="I12" s="740"/>
      <c r="J12" s="740"/>
      <c r="K12" s="740"/>
    </row>
    <row r="13" spans="1:11" ht="25.5" customHeight="1" thickBot="1" x14ac:dyDescent="0.25">
      <c r="A13" s="360" t="s">
        <v>117</v>
      </c>
      <c r="B13" s="741" t="s">
        <v>9</v>
      </c>
      <c r="C13" s="742"/>
      <c r="D13" s="742"/>
      <c r="E13" s="743"/>
      <c r="F13" s="747" t="s">
        <v>10</v>
      </c>
      <c r="G13" s="743"/>
      <c r="H13" s="747" t="s">
        <v>11</v>
      </c>
      <c r="I13" s="743"/>
      <c r="J13" s="747" t="s">
        <v>12</v>
      </c>
      <c r="K13" s="743"/>
    </row>
    <row r="14" spans="1:11" ht="15.75" hidden="1" thickBot="1" x14ac:dyDescent="0.25">
      <c r="A14" s="361"/>
      <c r="B14" s="744"/>
      <c r="C14" s="745"/>
      <c r="D14" s="745"/>
      <c r="E14" s="746"/>
      <c r="F14" s="748"/>
      <c r="G14" s="746"/>
      <c r="H14" s="748"/>
      <c r="I14" s="746"/>
      <c r="J14" s="748"/>
      <c r="K14" s="746"/>
    </row>
    <row r="15" spans="1:11" ht="13.5" customHeight="1" thickBot="1" x14ac:dyDescent="0.25">
      <c r="A15" s="362">
        <v>1</v>
      </c>
      <c r="B15" s="761">
        <v>2</v>
      </c>
      <c r="C15" s="762"/>
      <c r="D15" s="762"/>
      <c r="E15" s="763"/>
      <c r="F15" s="764">
        <v>3</v>
      </c>
      <c r="G15" s="763"/>
      <c r="H15" s="764">
        <v>4</v>
      </c>
      <c r="I15" s="763"/>
      <c r="J15" s="764" t="s">
        <v>195</v>
      </c>
      <c r="K15" s="763"/>
    </row>
    <row r="16" spans="1:11" ht="18.75" customHeight="1" thickBot="1" x14ac:dyDescent="0.25">
      <c r="A16" s="363">
        <v>1</v>
      </c>
      <c r="B16" s="765" t="s">
        <v>13</v>
      </c>
      <c r="C16" s="766"/>
      <c r="D16" s="766"/>
      <c r="E16" s="767"/>
      <c r="F16" s="768">
        <v>-1286909972.05</v>
      </c>
      <c r="G16" s="769"/>
      <c r="H16" s="768">
        <v>-1204385359</v>
      </c>
      <c r="I16" s="769"/>
      <c r="J16" s="770">
        <f>SUM(F16-H16)</f>
        <v>-82524613.049999997</v>
      </c>
      <c r="K16" s="771"/>
    </row>
    <row r="17" spans="1:11" ht="15.75" customHeight="1" thickBot="1" x14ac:dyDescent="0.25">
      <c r="A17" s="368">
        <v>2</v>
      </c>
      <c r="B17" s="753" t="s">
        <v>14</v>
      </c>
      <c r="C17" s="754"/>
      <c r="D17" s="754"/>
      <c r="E17" s="755"/>
      <c r="F17" s="756">
        <f>SUM(F18:G22)</f>
        <v>-12184162.27</v>
      </c>
      <c r="G17" s="757"/>
      <c r="H17" s="756">
        <f>SUM(H18:I22)</f>
        <v>0</v>
      </c>
      <c r="I17" s="757"/>
      <c r="J17" s="756">
        <f t="shared" ref="J17" si="0">SUM(J18:K22)</f>
        <v>-12184162.27</v>
      </c>
      <c r="K17" s="757"/>
    </row>
    <row r="18" spans="1:11" ht="45.75" customHeight="1" x14ac:dyDescent="0.2">
      <c r="A18" s="364">
        <v>3</v>
      </c>
      <c r="B18" s="758" t="s">
        <v>65</v>
      </c>
      <c r="C18" s="759"/>
      <c r="D18" s="759"/>
      <c r="E18" s="760"/>
      <c r="F18" s="729">
        <v>-12184162.27</v>
      </c>
      <c r="G18" s="730"/>
      <c r="H18" s="729"/>
      <c r="I18" s="730"/>
      <c r="J18" s="719">
        <f>SUM(F18-H18)</f>
        <v>-12184162.27</v>
      </c>
      <c r="K18" s="720"/>
    </row>
    <row r="19" spans="1:11" ht="28.5" customHeight="1" x14ac:dyDescent="0.2">
      <c r="A19" s="365">
        <v>4</v>
      </c>
      <c r="B19" s="758" t="s">
        <v>254</v>
      </c>
      <c r="C19" s="759"/>
      <c r="D19" s="759"/>
      <c r="E19" s="760"/>
      <c r="F19" s="714"/>
      <c r="G19" s="715"/>
      <c r="H19" s="714"/>
      <c r="I19" s="715"/>
      <c r="J19" s="716">
        <f t="shared" ref="J19:J22" si="1">SUM(F19-H19)</f>
        <v>0</v>
      </c>
      <c r="K19" s="717"/>
    </row>
    <row r="20" spans="1:11" ht="28.5" customHeight="1" x14ac:dyDescent="0.2">
      <c r="A20" s="365">
        <v>5</v>
      </c>
      <c r="B20" s="776" t="s">
        <v>15</v>
      </c>
      <c r="C20" s="777"/>
      <c r="D20" s="777"/>
      <c r="E20" s="778"/>
      <c r="F20" s="714"/>
      <c r="G20" s="715"/>
      <c r="H20" s="714"/>
      <c r="I20" s="715"/>
      <c r="J20" s="716">
        <f t="shared" si="1"/>
        <v>0</v>
      </c>
      <c r="K20" s="717"/>
    </row>
    <row r="21" spans="1:11" ht="44.25" customHeight="1" x14ac:dyDescent="0.2">
      <c r="A21" s="365">
        <v>6</v>
      </c>
      <c r="B21" s="725" t="s">
        <v>66</v>
      </c>
      <c r="C21" s="725"/>
      <c r="D21" s="725"/>
      <c r="E21" s="726"/>
      <c r="F21" s="714"/>
      <c r="G21" s="715"/>
      <c r="H21" s="714"/>
      <c r="I21" s="715"/>
      <c r="J21" s="716">
        <f t="shared" si="1"/>
        <v>0</v>
      </c>
      <c r="K21" s="717"/>
    </row>
    <row r="22" spans="1:11" ht="45.75" customHeight="1" thickBot="1" x14ac:dyDescent="0.25">
      <c r="A22" s="366">
        <v>7</v>
      </c>
      <c r="B22" s="772" t="s">
        <v>67</v>
      </c>
      <c r="C22" s="772"/>
      <c r="D22" s="772"/>
      <c r="E22" s="773"/>
      <c r="F22" s="774"/>
      <c r="G22" s="775"/>
      <c r="H22" s="774"/>
      <c r="I22" s="775"/>
      <c r="J22" s="770">
        <f t="shared" si="1"/>
        <v>0</v>
      </c>
      <c r="K22" s="771"/>
    </row>
    <row r="23" spans="1:11" ht="15" customHeight="1" thickBot="1" x14ac:dyDescent="0.25">
      <c r="A23" s="368">
        <v>8</v>
      </c>
      <c r="B23" s="779" t="s">
        <v>16</v>
      </c>
      <c r="C23" s="779"/>
      <c r="D23" s="779"/>
      <c r="E23" s="780"/>
      <c r="F23" s="781">
        <f>SUM(F24:G76)</f>
        <v>-459142255.85000002</v>
      </c>
      <c r="G23" s="782"/>
      <c r="H23" s="781">
        <f>SUM(H24:I76)</f>
        <v>-388801805.06999999</v>
      </c>
      <c r="I23" s="782"/>
      <c r="J23" s="781">
        <f>SUM(J24:K76)</f>
        <v>-70340450.780000001</v>
      </c>
      <c r="K23" s="782"/>
    </row>
    <row r="24" spans="1:11" ht="31.5" customHeight="1" x14ac:dyDescent="0.2">
      <c r="A24" s="364">
        <v>9</v>
      </c>
      <c r="B24" s="723" t="s">
        <v>17</v>
      </c>
      <c r="C24" s="723"/>
      <c r="D24" s="723"/>
      <c r="E24" s="724"/>
      <c r="F24" s="729">
        <v>-355465339.37</v>
      </c>
      <c r="G24" s="730"/>
      <c r="H24" s="729">
        <v>-353766685.81999999</v>
      </c>
      <c r="I24" s="730"/>
      <c r="J24" s="719">
        <f>SUM(F24-H24)</f>
        <v>-1698653.55</v>
      </c>
      <c r="K24" s="720"/>
    </row>
    <row r="25" spans="1:11" ht="46.5" customHeight="1" x14ac:dyDescent="0.2">
      <c r="A25" s="365">
        <v>10</v>
      </c>
      <c r="B25" s="725" t="s">
        <v>18</v>
      </c>
      <c r="C25" s="725"/>
      <c r="D25" s="725"/>
      <c r="E25" s="726"/>
      <c r="F25" s="714">
        <v>-3933.98</v>
      </c>
      <c r="G25" s="715"/>
      <c r="H25" s="714">
        <v>-297.79000000000002</v>
      </c>
      <c r="I25" s="715"/>
      <c r="J25" s="716">
        <f t="shared" ref="J25:J74" si="2">SUM(F25-H25)</f>
        <v>-3636.19</v>
      </c>
      <c r="K25" s="717"/>
    </row>
    <row r="26" spans="1:11" ht="43.5" customHeight="1" x14ac:dyDescent="0.2">
      <c r="A26" s="365">
        <v>11</v>
      </c>
      <c r="B26" s="725" t="s">
        <v>145</v>
      </c>
      <c r="C26" s="725"/>
      <c r="D26" s="725"/>
      <c r="E26" s="726"/>
      <c r="F26" s="714">
        <v>-4866.5</v>
      </c>
      <c r="G26" s="715"/>
      <c r="H26" s="714"/>
      <c r="I26" s="715"/>
      <c r="J26" s="716">
        <f t="shared" si="2"/>
        <v>-4866.5</v>
      </c>
      <c r="K26" s="717"/>
    </row>
    <row r="27" spans="1:11" ht="43.5" customHeight="1" x14ac:dyDescent="0.2">
      <c r="A27" s="365">
        <v>12</v>
      </c>
      <c r="B27" s="725" t="s">
        <v>209</v>
      </c>
      <c r="C27" s="725"/>
      <c r="D27" s="725"/>
      <c r="E27" s="726"/>
      <c r="F27" s="714">
        <v>-178202.91</v>
      </c>
      <c r="G27" s="715"/>
      <c r="H27" s="714"/>
      <c r="I27" s="715"/>
      <c r="J27" s="716">
        <f t="shared" ref="J27" si="3">SUM(F27-H27)</f>
        <v>-178202.91</v>
      </c>
      <c r="K27" s="717"/>
    </row>
    <row r="28" spans="1:11" ht="59.25" customHeight="1" x14ac:dyDescent="0.2">
      <c r="A28" s="365">
        <v>13</v>
      </c>
      <c r="B28" s="725" t="s">
        <v>210</v>
      </c>
      <c r="C28" s="725"/>
      <c r="D28" s="725"/>
      <c r="E28" s="726"/>
      <c r="F28" s="714"/>
      <c r="G28" s="715"/>
      <c r="H28" s="714"/>
      <c r="I28" s="715"/>
      <c r="J28" s="716">
        <f t="shared" ref="J28" si="4">SUM(F28-H28)</f>
        <v>0</v>
      </c>
      <c r="K28" s="717"/>
    </row>
    <row r="29" spans="1:11" ht="31.5" customHeight="1" x14ac:dyDescent="0.2">
      <c r="A29" s="365">
        <v>14</v>
      </c>
      <c r="B29" s="710" t="s">
        <v>268</v>
      </c>
      <c r="C29" s="710"/>
      <c r="D29" s="710"/>
      <c r="E29" s="711"/>
      <c r="F29" s="714"/>
      <c r="G29" s="715"/>
      <c r="H29" s="714"/>
      <c r="I29" s="715"/>
      <c r="J29" s="716">
        <f t="shared" ref="J29" si="5">SUM(F29-H29)</f>
        <v>0</v>
      </c>
      <c r="K29" s="717"/>
    </row>
    <row r="30" spans="1:11" ht="44.25" customHeight="1" x14ac:dyDescent="0.2">
      <c r="A30" s="365">
        <v>15</v>
      </c>
      <c r="B30" s="725" t="s">
        <v>63</v>
      </c>
      <c r="C30" s="725"/>
      <c r="D30" s="725"/>
      <c r="E30" s="726"/>
      <c r="F30" s="714"/>
      <c r="G30" s="715"/>
      <c r="H30" s="714"/>
      <c r="I30" s="715"/>
      <c r="J30" s="716">
        <f t="shared" ref="J30" si="6">SUM(F30-H30)</f>
        <v>0</v>
      </c>
      <c r="K30" s="717"/>
    </row>
    <row r="31" spans="1:11" ht="44.25" customHeight="1" thickBot="1" x14ac:dyDescent="0.25">
      <c r="A31" s="367">
        <v>16</v>
      </c>
      <c r="B31" s="733" t="s">
        <v>64</v>
      </c>
      <c r="C31" s="733"/>
      <c r="D31" s="733"/>
      <c r="E31" s="734"/>
      <c r="F31" s="735"/>
      <c r="G31" s="736"/>
      <c r="H31" s="735"/>
      <c r="I31" s="736"/>
      <c r="J31" s="737">
        <f t="shared" ref="J31" si="7">SUM(F31-H31)</f>
        <v>0</v>
      </c>
      <c r="K31" s="738"/>
    </row>
    <row r="32" spans="1:11" ht="60.75" customHeight="1" x14ac:dyDescent="0.2">
      <c r="A32" s="369">
        <v>17</v>
      </c>
      <c r="B32" s="727" t="s">
        <v>83</v>
      </c>
      <c r="C32" s="727"/>
      <c r="D32" s="727"/>
      <c r="E32" s="728"/>
      <c r="F32" s="729">
        <v>-490.53</v>
      </c>
      <c r="G32" s="730"/>
      <c r="H32" s="729"/>
      <c r="I32" s="730"/>
      <c r="J32" s="731">
        <f t="shared" ref="J32" si="8">SUM(F32-H32)</f>
        <v>-490.53</v>
      </c>
      <c r="K32" s="732"/>
    </row>
    <row r="33" spans="1:11" ht="60.75" customHeight="1" x14ac:dyDescent="0.2">
      <c r="A33" s="364">
        <v>18</v>
      </c>
      <c r="B33" s="723" t="s">
        <v>19</v>
      </c>
      <c r="C33" s="723"/>
      <c r="D33" s="723"/>
      <c r="E33" s="724"/>
      <c r="F33" s="712">
        <v>4866.5</v>
      </c>
      <c r="G33" s="713"/>
      <c r="H33" s="712"/>
      <c r="I33" s="713"/>
      <c r="J33" s="719">
        <f t="shared" ref="J33" si="9">SUM(F33-H33)</f>
        <v>4866.5</v>
      </c>
      <c r="K33" s="720"/>
    </row>
    <row r="34" spans="1:11" ht="60.75" customHeight="1" x14ac:dyDescent="0.2">
      <c r="A34" s="364">
        <v>19</v>
      </c>
      <c r="B34" s="723" t="s">
        <v>213</v>
      </c>
      <c r="C34" s="723"/>
      <c r="D34" s="723"/>
      <c r="E34" s="724"/>
      <c r="F34" s="712"/>
      <c r="G34" s="713"/>
      <c r="H34" s="712"/>
      <c r="I34" s="713"/>
      <c r="J34" s="719">
        <f t="shared" si="2"/>
        <v>0</v>
      </c>
      <c r="K34" s="720"/>
    </row>
    <row r="35" spans="1:11" ht="60" customHeight="1" x14ac:dyDescent="0.2">
      <c r="A35" s="364">
        <v>20</v>
      </c>
      <c r="B35" s="723" t="s">
        <v>214</v>
      </c>
      <c r="C35" s="723"/>
      <c r="D35" s="723"/>
      <c r="E35" s="724"/>
      <c r="F35" s="712"/>
      <c r="G35" s="713"/>
      <c r="H35" s="712"/>
      <c r="I35" s="713"/>
      <c r="J35" s="719">
        <f t="shared" ref="J35" si="10">SUM(F35-H35)</f>
        <v>0</v>
      </c>
      <c r="K35" s="720"/>
    </row>
    <row r="36" spans="1:11" ht="75.75" customHeight="1" x14ac:dyDescent="0.2">
      <c r="A36" s="365">
        <v>21</v>
      </c>
      <c r="B36" s="725" t="s">
        <v>152</v>
      </c>
      <c r="C36" s="725"/>
      <c r="D36" s="725"/>
      <c r="E36" s="726"/>
      <c r="F36" s="714"/>
      <c r="G36" s="715"/>
      <c r="H36" s="714"/>
      <c r="I36" s="715"/>
      <c r="J36" s="716">
        <f t="shared" ref="J36" si="11">SUM(F36-H36)</f>
        <v>0</v>
      </c>
      <c r="K36" s="717"/>
    </row>
    <row r="37" spans="1:11" ht="90" customHeight="1" x14ac:dyDescent="0.2">
      <c r="A37" s="365">
        <v>22</v>
      </c>
      <c r="B37" s="725" t="s">
        <v>150</v>
      </c>
      <c r="C37" s="725"/>
      <c r="D37" s="725"/>
      <c r="E37" s="726"/>
      <c r="F37" s="714"/>
      <c r="G37" s="715"/>
      <c r="H37" s="714"/>
      <c r="I37" s="715"/>
      <c r="J37" s="716">
        <f t="shared" ref="J37" si="12">SUM(F37-H37)</f>
        <v>0</v>
      </c>
      <c r="K37" s="717"/>
    </row>
    <row r="38" spans="1:11" ht="90.75" customHeight="1" x14ac:dyDescent="0.2">
      <c r="A38" s="365">
        <v>23</v>
      </c>
      <c r="B38" s="725" t="s">
        <v>151</v>
      </c>
      <c r="C38" s="725"/>
      <c r="D38" s="725"/>
      <c r="E38" s="726"/>
      <c r="F38" s="714"/>
      <c r="G38" s="715"/>
      <c r="H38" s="714"/>
      <c r="I38" s="715"/>
      <c r="J38" s="716">
        <f t="shared" ref="J38:J39" si="13">SUM(F38-H38)</f>
        <v>0</v>
      </c>
      <c r="K38" s="717"/>
    </row>
    <row r="39" spans="1:11" ht="108.75" customHeight="1" x14ac:dyDescent="0.2">
      <c r="A39" s="365">
        <v>24</v>
      </c>
      <c r="B39" s="725" t="s">
        <v>176</v>
      </c>
      <c r="C39" s="725"/>
      <c r="D39" s="725"/>
      <c r="E39" s="726"/>
      <c r="F39" s="714"/>
      <c r="G39" s="715"/>
      <c r="H39" s="714"/>
      <c r="I39" s="715"/>
      <c r="J39" s="716">
        <f t="shared" si="13"/>
        <v>0</v>
      </c>
      <c r="K39" s="717"/>
    </row>
    <row r="40" spans="1:11" ht="108.75" customHeight="1" x14ac:dyDescent="0.2">
      <c r="A40" s="365">
        <v>25</v>
      </c>
      <c r="B40" s="725" t="s">
        <v>177</v>
      </c>
      <c r="C40" s="725"/>
      <c r="D40" s="725"/>
      <c r="E40" s="726"/>
      <c r="F40" s="714"/>
      <c r="G40" s="715"/>
      <c r="H40" s="714"/>
      <c r="I40" s="715"/>
      <c r="J40" s="716">
        <f t="shared" ref="J40" si="14">SUM(F40-H40)</f>
        <v>0</v>
      </c>
      <c r="K40" s="717"/>
    </row>
    <row r="41" spans="1:11" ht="30.75" customHeight="1" x14ac:dyDescent="0.2">
      <c r="A41" s="365">
        <v>26</v>
      </c>
      <c r="B41" s="725" t="s">
        <v>20</v>
      </c>
      <c r="C41" s="725"/>
      <c r="D41" s="725"/>
      <c r="E41" s="726"/>
      <c r="F41" s="714">
        <v>-3998747.94</v>
      </c>
      <c r="G41" s="715"/>
      <c r="H41" s="714"/>
      <c r="I41" s="715"/>
      <c r="J41" s="716">
        <f t="shared" si="2"/>
        <v>-3998747.94</v>
      </c>
      <c r="K41" s="717"/>
    </row>
    <row r="42" spans="1:11" ht="31.5" customHeight="1" thickBot="1" x14ac:dyDescent="0.25">
      <c r="A42" s="367">
        <v>27</v>
      </c>
      <c r="B42" s="733" t="s">
        <v>21</v>
      </c>
      <c r="C42" s="733"/>
      <c r="D42" s="733"/>
      <c r="E42" s="734"/>
      <c r="F42" s="735">
        <v>-13943.46</v>
      </c>
      <c r="G42" s="736"/>
      <c r="H42" s="735"/>
      <c r="I42" s="736"/>
      <c r="J42" s="737">
        <f t="shared" si="2"/>
        <v>-13943.46</v>
      </c>
      <c r="K42" s="738"/>
    </row>
    <row r="43" spans="1:11" ht="47.25" customHeight="1" x14ac:dyDescent="0.2">
      <c r="A43" s="369">
        <v>28</v>
      </c>
      <c r="B43" s="727" t="s">
        <v>175</v>
      </c>
      <c r="C43" s="727"/>
      <c r="D43" s="727"/>
      <c r="E43" s="728"/>
      <c r="F43" s="729">
        <v>-3155.4</v>
      </c>
      <c r="G43" s="730"/>
      <c r="H43" s="729"/>
      <c r="I43" s="730"/>
      <c r="J43" s="731">
        <f t="shared" ref="J43" si="15">SUM(F43-H43)</f>
        <v>-3155.4</v>
      </c>
      <c r="K43" s="732"/>
    </row>
    <row r="44" spans="1:11" ht="47.25" customHeight="1" x14ac:dyDescent="0.2">
      <c r="A44" s="364">
        <v>29</v>
      </c>
      <c r="B44" s="723" t="s">
        <v>211</v>
      </c>
      <c r="C44" s="723"/>
      <c r="D44" s="723"/>
      <c r="E44" s="724"/>
      <c r="F44" s="712"/>
      <c r="G44" s="713"/>
      <c r="H44" s="712"/>
      <c r="I44" s="713"/>
      <c r="J44" s="719">
        <f t="shared" ref="J44" si="16">SUM(F44-H44)</f>
        <v>0</v>
      </c>
      <c r="K44" s="720"/>
    </row>
    <row r="45" spans="1:11" ht="59.25" customHeight="1" x14ac:dyDescent="0.2">
      <c r="A45" s="364">
        <v>30</v>
      </c>
      <c r="B45" s="723" t="s">
        <v>147</v>
      </c>
      <c r="C45" s="723"/>
      <c r="D45" s="723"/>
      <c r="E45" s="724"/>
      <c r="F45" s="712"/>
      <c r="G45" s="713"/>
      <c r="H45" s="712"/>
      <c r="I45" s="713"/>
      <c r="J45" s="719">
        <f t="shared" ref="J45" si="17">SUM(F45-H45)</f>
        <v>0</v>
      </c>
      <c r="K45" s="720"/>
    </row>
    <row r="46" spans="1:11" ht="60" customHeight="1" x14ac:dyDescent="0.2">
      <c r="A46" s="364">
        <v>31</v>
      </c>
      <c r="B46" s="723" t="s">
        <v>146</v>
      </c>
      <c r="C46" s="723"/>
      <c r="D46" s="723"/>
      <c r="E46" s="724"/>
      <c r="F46" s="712"/>
      <c r="G46" s="713"/>
      <c r="H46" s="712"/>
      <c r="I46" s="713"/>
      <c r="J46" s="719">
        <f t="shared" ref="J46" si="18">SUM(F46-H46)</f>
        <v>0</v>
      </c>
      <c r="K46" s="720"/>
    </row>
    <row r="47" spans="1:11" ht="46.5" customHeight="1" x14ac:dyDescent="0.2">
      <c r="A47" s="365">
        <v>32</v>
      </c>
      <c r="B47" s="725" t="s">
        <v>22</v>
      </c>
      <c r="C47" s="725"/>
      <c r="D47" s="725"/>
      <c r="E47" s="726"/>
      <c r="F47" s="714">
        <v>-22103.57</v>
      </c>
      <c r="G47" s="715"/>
      <c r="H47" s="714"/>
      <c r="I47" s="715"/>
      <c r="J47" s="716">
        <f t="shared" si="2"/>
        <v>-22103.57</v>
      </c>
      <c r="K47" s="717"/>
    </row>
    <row r="48" spans="1:11" ht="60" customHeight="1" x14ac:dyDescent="0.2">
      <c r="A48" s="364">
        <v>33</v>
      </c>
      <c r="B48" s="723" t="s">
        <v>23</v>
      </c>
      <c r="C48" s="723"/>
      <c r="D48" s="723"/>
      <c r="E48" s="724"/>
      <c r="F48" s="712">
        <v>-24470.799999999999</v>
      </c>
      <c r="G48" s="713"/>
      <c r="H48" s="712">
        <v>-14183</v>
      </c>
      <c r="I48" s="713"/>
      <c r="J48" s="719">
        <f t="shared" si="2"/>
        <v>-10287.799999999999</v>
      </c>
      <c r="K48" s="720"/>
    </row>
    <row r="49" spans="1:11" ht="77.25" customHeight="1" x14ac:dyDescent="0.2">
      <c r="A49" s="365">
        <v>34</v>
      </c>
      <c r="B49" s="725" t="s">
        <v>148</v>
      </c>
      <c r="C49" s="725"/>
      <c r="D49" s="725"/>
      <c r="E49" s="726"/>
      <c r="F49" s="714"/>
      <c r="G49" s="715"/>
      <c r="H49" s="714"/>
      <c r="I49" s="715"/>
      <c r="J49" s="716">
        <f t="shared" si="2"/>
        <v>0</v>
      </c>
      <c r="K49" s="717"/>
    </row>
    <row r="50" spans="1:11" ht="77.25" customHeight="1" x14ac:dyDescent="0.2">
      <c r="A50" s="365">
        <v>35</v>
      </c>
      <c r="B50" s="723" t="s">
        <v>156</v>
      </c>
      <c r="C50" s="723"/>
      <c r="D50" s="723"/>
      <c r="E50" s="724"/>
      <c r="F50" s="714"/>
      <c r="G50" s="715"/>
      <c r="H50" s="714"/>
      <c r="I50" s="715"/>
      <c r="J50" s="719">
        <f t="shared" ref="J50" si="19">SUM(F50-H50)</f>
        <v>0</v>
      </c>
      <c r="K50" s="720"/>
    </row>
    <row r="51" spans="1:11" ht="74.25" customHeight="1" x14ac:dyDescent="0.2">
      <c r="A51" s="365">
        <v>36</v>
      </c>
      <c r="B51" s="723" t="s">
        <v>137</v>
      </c>
      <c r="C51" s="723"/>
      <c r="D51" s="723"/>
      <c r="E51" s="724"/>
      <c r="F51" s="714"/>
      <c r="G51" s="715"/>
      <c r="H51" s="714"/>
      <c r="I51" s="715"/>
      <c r="J51" s="719">
        <f t="shared" ref="J51:J52" si="20">SUM(F51-H51)</f>
        <v>0</v>
      </c>
      <c r="K51" s="720"/>
    </row>
    <row r="52" spans="1:11" ht="90.75" customHeight="1" x14ac:dyDescent="0.2">
      <c r="A52" s="365">
        <v>37</v>
      </c>
      <c r="B52" s="725" t="s">
        <v>169</v>
      </c>
      <c r="C52" s="725"/>
      <c r="D52" s="725"/>
      <c r="E52" s="726"/>
      <c r="F52" s="714"/>
      <c r="G52" s="715"/>
      <c r="H52" s="714"/>
      <c r="I52" s="715"/>
      <c r="J52" s="716">
        <f t="shared" si="20"/>
        <v>0</v>
      </c>
      <c r="K52" s="717"/>
    </row>
    <row r="53" spans="1:11" ht="120.75" customHeight="1" thickBot="1" x14ac:dyDescent="0.25">
      <c r="A53" s="367">
        <v>38</v>
      </c>
      <c r="B53" s="733" t="s">
        <v>170</v>
      </c>
      <c r="C53" s="733"/>
      <c r="D53" s="733"/>
      <c r="E53" s="734"/>
      <c r="F53" s="735"/>
      <c r="G53" s="736"/>
      <c r="H53" s="735"/>
      <c r="I53" s="736"/>
      <c r="J53" s="737">
        <f t="shared" ref="J53:J54" si="21">SUM(F53-H53)</f>
        <v>0</v>
      </c>
      <c r="K53" s="738"/>
    </row>
    <row r="54" spans="1:11" ht="91.5" customHeight="1" x14ac:dyDescent="0.2">
      <c r="A54" s="364">
        <v>39</v>
      </c>
      <c r="B54" s="723" t="s">
        <v>172</v>
      </c>
      <c r="C54" s="723"/>
      <c r="D54" s="723"/>
      <c r="E54" s="724"/>
      <c r="F54" s="712"/>
      <c r="G54" s="713"/>
      <c r="H54" s="712"/>
      <c r="I54" s="713"/>
      <c r="J54" s="719">
        <f t="shared" si="21"/>
        <v>0</v>
      </c>
      <c r="K54" s="720"/>
    </row>
    <row r="55" spans="1:11" ht="120.75" customHeight="1" x14ac:dyDescent="0.2">
      <c r="A55" s="365">
        <v>40</v>
      </c>
      <c r="B55" s="725" t="s">
        <v>171</v>
      </c>
      <c r="C55" s="725"/>
      <c r="D55" s="725"/>
      <c r="E55" s="726"/>
      <c r="F55" s="714"/>
      <c r="G55" s="715"/>
      <c r="H55" s="714"/>
      <c r="I55" s="715"/>
      <c r="J55" s="716">
        <f t="shared" ref="J55" si="22">SUM(F55-H55)</f>
        <v>0</v>
      </c>
      <c r="K55" s="717"/>
    </row>
    <row r="56" spans="1:11" ht="105.75" customHeight="1" x14ac:dyDescent="0.2">
      <c r="A56" s="364">
        <v>41</v>
      </c>
      <c r="B56" s="723" t="s">
        <v>173</v>
      </c>
      <c r="C56" s="723"/>
      <c r="D56" s="723"/>
      <c r="E56" s="724"/>
      <c r="F56" s="712"/>
      <c r="G56" s="713"/>
      <c r="H56" s="712"/>
      <c r="I56" s="713"/>
      <c r="J56" s="719">
        <f>SUM(F56-H56)</f>
        <v>0</v>
      </c>
      <c r="K56" s="720"/>
    </row>
    <row r="57" spans="1:11" ht="137.25" customHeight="1" x14ac:dyDescent="0.2">
      <c r="A57" s="364">
        <v>42</v>
      </c>
      <c r="B57" s="723" t="s">
        <v>174</v>
      </c>
      <c r="C57" s="723"/>
      <c r="D57" s="723"/>
      <c r="E57" s="724"/>
      <c r="F57" s="712"/>
      <c r="G57" s="713"/>
      <c r="H57" s="712"/>
      <c r="I57" s="713"/>
      <c r="J57" s="719">
        <f>SUM(F57-H57)</f>
        <v>0</v>
      </c>
      <c r="K57" s="720"/>
    </row>
    <row r="58" spans="1:11" ht="30" customHeight="1" x14ac:dyDescent="0.2">
      <c r="A58" s="365">
        <v>43</v>
      </c>
      <c r="B58" s="710" t="s">
        <v>269</v>
      </c>
      <c r="C58" s="710"/>
      <c r="D58" s="710"/>
      <c r="E58" s="711"/>
      <c r="F58" s="714"/>
      <c r="G58" s="715"/>
      <c r="H58" s="714"/>
      <c r="I58" s="715"/>
      <c r="J58" s="716">
        <f t="shared" si="2"/>
        <v>0</v>
      </c>
      <c r="K58" s="717"/>
    </row>
    <row r="59" spans="1:11" ht="30" customHeight="1" x14ac:dyDescent="0.2">
      <c r="A59" s="365">
        <v>44</v>
      </c>
      <c r="B59" s="710" t="s">
        <v>270</v>
      </c>
      <c r="C59" s="710"/>
      <c r="D59" s="710"/>
      <c r="E59" s="711"/>
      <c r="F59" s="714"/>
      <c r="G59" s="715"/>
      <c r="H59" s="714"/>
      <c r="I59" s="715"/>
      <c r="J59" s="716">
        <f t="shared" ref="J59" si="23">SUM(F59-H59)</f>
        <v>0</v>
      </c>
      <c r="K59" s="717"/>
    </row>
    <row r="60" spans="1:11" ht="33" customHeight="1" x14ac:dyDescent="0.2">
      <c r="A60" s="365">
        <v>45</v>
      </c>
      <c r="B60" s="723" t="s">
        <v>24</v>
      </c>
      <c r="C60" s="723"/>
      <c r="D60" s="723"/>
      <c r="E60" s="724"/>
      <c r="F60" s="714"/>
      <c r="G60" s="715"/>
      <c r="H60" s="714"/>
      <c r="I60" s="715"/>
      <c r="J60" s="719">
        <f t="shared" si="2"/>
        <v>0</v>
      </c>
      <c r="K60" s="720"/>
    </row>
    <row r="61" spans="1:11" ht="31.5" customHeight="1" x14ac:dyDescent="0.2">
      <c r="A61" s="365">
        <v>46</v>
      </c>
      <c r="B61" s="723" t="s">
        <v>25</v>
      </c>
      <c r="C61" s="723"/>
      <c r="D61" s="723"/>
      <c r="E61" s="724"/>
      <c r="F61" s="714"/>
      <c r="G61" s="715"/>
      <c r="H61" s="714"/>
      <c r="I61" s="715"/>
      <c r="J61" s="716">
        <f t="shared" si="2"/>
        <v>0</v>
      </c>
      <c r="K61" s="717"/>
    </row>
    <row r="62" spans="1:11" ht="46.5" customHeight="1" x14ac:dyDescent="0.2">
      <c r="A62" s="365">
        <v>47</v>
      </c>
      <c r="B62" s="725" t="s">
        <v>139</v>
      </c>
      <c r="C62" s="725"/>
      <c r="D62" s="725"/>
      <c r="E62" s="726"/>
      <c r="F62" s="714"/>
      <c r="G62" s="715"/>
      <c r="H62" s="714"/>
      <c r="I62" s="715"/>
      <c r="J62" s="716">
        <f t="shared" ref="J62" si="24">SUM(F62-H62)</f>
        <v>0</v>
      </c>
      <c r="K62" s="717"/>
    </row>
    <row r="63" spans="1:11" ht="31.5" customHeight="1" x14ac:dyDescent="0.2">
      <c r="A63" s="365">
        <v>48</v>
      </c>
      <c r="B63" s="710" t="s">
        <v>255</v>
      </c>
      <c r="C63" s="710"/>
      <c r="D63" s="710"/>
      <c r="E63" s="711"/>
      <c r="F63" s="714"/>
      <c r="G63" s="715"/>
      <c r="H63" s="714"/>
      <c r="I63" s="715"/>
      <c r="J63" s="716">
        <f t="shared" si="2"/>
        <v>0</v>
      </c>
      <c r="K63" s="717"/>
    </row>
    <row r="64" spans="1:11" ht="31.5" customHeight="1" x14ac:dyDescent="0.2">
      <c r="A64" s="365">
        <v>49</v>
      </c>
      <c r="B64" s="710" t="s">
        <v>256</v>
      </c>
      <c r="C64" s="710"/>
      <c r="D64" s="710"/>
      <c r="E64" s="711"/>
      <c r="F64" s="714"/>
      <c r="G64" s="715"/>
      <c r="H64" s="714"/>
      <c r="I64" s="715"/>
      <c r="J64" s="716">
        <f t="shared" ref="J64" si="25">SUM(F64-H64)</f>
        <v>0</v>
      </c>
      <c r="K64" s="717"/>
    </row>
    <row r="65" spans="1:11" ht="31.5" customHeight="1" x14ac:dyDescent="0.2">
      <c r="A65" s="365">
        <v>50</v>
      </c>
      <c r="B65" s="721" t="s">
        <v>257</v>
      </c>
      <c r="C65" s="721"/>
      <c r="D65" s="721"/>
      <c r="E65" s="722"/>
      <c r="F65" s="714">
        <v>568381.25</v>
      </c>
      <c r="G65" s="715"/>
      <c r="H65" s="714"/>
      <c r="I65" s="715"/>
      <c r="J65" s="719">
        <f t="shared" si="2"/>
        <v>568381.25</v>
      </c>
      <c r="K65" s="720"/>
    </row>
    <row r="66" spans="1:11" ht="31.5" customHeight="1" x14ac:dyDescent="0.2">
      <c r="A66" s="365">
        <v>51</v>
      </c>
      <c r="B66" s="721" t="s">
        <v>258</v>
      </c>
      <c r="C66" s="721"/>
      <c r="D66" s="721"/>
      <c r="E66" s="722"/>
      <c r="F66" s="714"/>
      <c r="G66" s="715"/>
      <c r="H66" s="714"/>
      <c r="I66" s="715"/>
      <c r="J66" s="719">
        <f t="shared" ref="J66" si="26">SUM(F66-H66)</f>
        <v>0</v>
      </c>
      <c r="K66" s="720"/>
    </row>
    <row r="67" spans="1:11" ht="31.5" customHeight="1" thickBot="1" x14ac:dyDescent="0.25">
      <c r="A67" s="367">
        <v>52</v>
      </c>
      <c r="B67" s="783" t="s">
        <v>259</v>
      </c>
      <c r="C67" s="783"/>
      <c r="D67" s="783"/>
      <c r="E67" s="784"/>
      <c r="F67" s="735"/>
      <c r="G67" s="736"/>
      <c r="H67" s="735"/>
      <c r="I67" s="736"/>
      <c r="J67" s="737">
        <f t="shared" si="2"/>
        <v>0</v>
      </c>
      <c r="K67" s="738"/>
    </row>
    <row r="68" spans="1:11" ht="31.5" customHeight="1" x14ac:dyDescent="0.2">
      <c r="A68" s="364">
        <v>53</v>
      </c>
      <c r="B68" s="721" t="s">
        <v>260</v>
      </c>
      <c r="C68" s="721"/>
      <c r="D68" s="721"/>
      <c r="E68" s="722"/>
      <c r="F68" s="712"/>
      <c r="G68" s="713"/>
      <c r="H68" s="712"/>
      <c r="I68" s="713"/>
      <c r="J68" s="719">
        <f t="shared" ref="J68" si="27">SUM(F68-H68)</f>
        <v>0</v>
      </c>
      <c r="K68" s="720"/>
    </row>
    <row r="69" spans="1:11" ht="31.5" customHeight="1" x14ac:dyDescent="0.2">
      <c r="A69" s="365">
        <v>54</v>
      </c>
      <c r="B69" s="710" t="s">
        <v>261</v>
      </c>
      <c r="C69" s="710"/>
      <c r="D69" s="710"/>
      <c r="E69" s="711"/>
      <c r="F69" s="714"/>
      <c r="G69" s="715"/>
      <c r="H69" s="714"/>
      <c r="I69" s="715"/>
      <c r="J69" s="716">
        <f t="shared" si="2"/>
        <v>0</v>
      </c>
      <c r="K69" s="717"/>
    </row>
    <row r="70" spans="1:11" ht="31.5" customHeight="1" x14ac:dyDescent="0.2">
      <c r="A70" s="364">
        <v>55</v>
      </c>
      <c r="B70" s="721" t="s">
        <v>262</v>
      </c>
      <c r="C70" s="721"/>
      <c r="D70" s="721"/>
      <c r="E70" s="722"/>
      <c r="F70" s="712"/>
      <c r="G70" s="713"/>
      <c r="H70" s="712"/>
      <c r="I70" s="713"/>
      <c r="J70" s="719">
        <f t="shared" ref="J70" si="28">SUM(F70-H70)</f>
        <v>0</v>
      </c>
      <c r="K70" s="720"/>
    </row>
    <row r="71" spans="1:11" ht="31.5" customHeight="1" x14ac:dyDescent="0.2">
      <c r="A71" s="365">
        <v>56</v>
      </c>
      <c r="B71" s="710" t="s">
        <v>263</v>
      </c>
      <c r="C71" s="710"/>
      <c r="D71" s="710"/>
      <c r="E71" s="711"/>
      <c r="F71" s="714"/>
      <c r="G71" s="715"/>
      <c r="H71" s="714"/>
      <c r="I71" s="715"/>
      <c r="J71" s="716">
        <f>SUM(F71-H71)</f>
        <v>0</v>
      </c>
      <c r="K71" s="717"/>
    </row>
    <row r="72" spans="1:11" ht="31.5" customHeight="1" x14ac:dyDescent="0.2">
      <c r="A72" s="366">
        <v>57</v>
      </c>
      <c r="B72" s="710" t="s">
        <v>264</v>
      </c>
      <c r="C72" s="710"/>
      <c r="D72" s="710"/>
      <c r="E72" s="711"/>
      <c r="F72" s="712"/>
      <c r="G72" s="713"/>
      <c r="H72" s="714"/>
      <c r="I72" s="715"/>
      <c r="J72" s="716">
        <f t="shared" ref="J72:J73" si="29">SUM(F72-H72)</f>
        <v>0</v>
      </c>
      <c r="K72" s="717"/>
    </row>
    <row r="73" spans="1:11" ht="31.5" customHeight="1" x14ac:dyDescent="0.2">
      <c r="A73" s="366">
        <v>58</v>
      </c>
      <c r="B73" s="718" t="s">
        <v>265</v>
      </c>
      <c r="C73" s="710"/>
      <c r="D73" s="710"/>
      <c r="E73" s="711"/>
      <c r="F73" s="714"/>
      <c r="G73" s="715"/>
      <c r="H73" s="714"/>
      <c r="I73" s="715"/>
      <c r="J73" s="716">
        <f t="shared" si="29"/>
        <v>0</v>
      </c>
      <c r="K73" s="717"/>
    </row>
    <row r="74" spans="1:11" ht="31.5" customHeight="1" x14ac:dyDescent="0.2">
      <c r="A74" s="365">
        <v>59</v>
      </c>
      <c r="B74" s="710" t="s">
        <v>266</v>
      </c>
      <c r="C74" s="710"/>
      <c r="D74" s="710"/>
      <c r="E74" s="711"/>
      <c r="F74" s="712"/>
      <c r="G74" s="713"/>
      <c r="H74" s="714"/>
      <c r="I74" s="715"/>
      <c r="J74" s="716">
        <f t="shared" si="2"/>
        <v>0</v>
      </c>
      <c r="K74" s="717"/>
    </row>
    <row r="75" spans="1:11" x14ac:dyDescent="0.2">
      <c r="A75" s="364">
        <v>60</v>
      </c>
      <c r="B75" s="723" t="s">
        <v>31</v>
      </c>
      <c r="C75" s="723"/>
      <c r="D75" s="723"/>
      <c r="E75" s="724"/>
      <c r="F75" s="712">
        <v>-78450037.459999993</v>
      </c>
      <c r="G75" s="713"/>
      <c r="H75" s="712">
        <v>-35020638.460000001</v>
      </c>
      <c r="I75" s="713"/>
      <c r="J75" s="719">
        <f>SUM(F75-H75)</f>
        <v>-43429399</v>
      </c>
      <c r="K75" s="720"/>
    </row>
    <row r="76" spans="1:11" ht="30.75" customHeight="1" thickBot="1" x14ac:dyDescent="0.25">
      <c r="A76" s="363">
        <v>61</v>
      </c>
      <c r="B76" s="790" t="s">
        <v>32</v>
      </c>
      <c r="C76" s="790"/>
      <c r="D76" s="790"/>
      <c r="E76" s="791"/>
      <c r="F76" s="774">
        <v>-21550211.68</v>
      </c>
      <c r="G76" s="775"/>
      <c r="H76" s="774">
        <v>0</v>
      </c>
      <c r="I76" s="775"/>
      <c r="J76" s="770">
        <f>SUM(F76-H76)</f>
        <v>-21550211.68</v>
      </c>
      <c r="K76" s="771"/>
    </row>
    <row r="77" spans="1:11" ht="27.75" customHeight="1" thickBot="1" x14ac:dyDescent="0.25">
      <c r="A77" s="368">
        <v>62</v>
      </c>
      <c r="B77" s="779" t="s">
        <v>33</v>
      </c>
      <c r="C77" s="779"/>
      <c r="D77" s="779"/>
      <c r="E77" s="780"/>
      <c r="F77" s="756">
        <f>SUM(F17+F23)</f>
        <v>-471326418.12</v>
      </c>
      <c r="G77" s="792"/>
      <c r="H77" s="756">
        <f>SUM(H17+H23)</f>
        <v>-388801805.06999999</v>
      </c>
      <c r="I77" s="792"/>
      <c r="J77" s="756">
        <f t="shared" ref="J77" si="30">SUM(J17+J23)</f>
        <v>-82524613.049999997</v>
      </c>
      <c r="K77" s="792"/>
    </row>
    <row r="78" spans="1:11" ht="15.75" x14ac:dyDescent="0.25">
      <c r="A78" s="358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ht="15.75" x14ac:dyDescent="0.25">
      <c r="A79" s="358"/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1:11" ht="16.5" thickBot="1" x14ac:dyDescent="0.3">
      <c r="A80" s="788" t="s">
        <v>34</v>
      </c>
      <c r="B80" s="788"/>
      <c r="C80" s="788"/>
      <c r="D80" s="788"/>
      <c r="E80" s="34"/>
      <c r="F80" s="786"/>
      <c r="G80" s="786"/>
      <c r="H80" s="787"/>
      <c r="I80" s="787"/>
      <c r="J80" s="739" t="s">
        <v>277</v>
      </c>
      <c r="K80" s="739"/>
    </row>
    <row r="81" spans="1:11" s="41" customFormat="1" ht="12.75" x14ac:dyDescent="0.2">
      <c r="A81" s="358"/>
      <c r="B81" s="36"/>
      <c r="C81" s="36"/>
      <c r="D81" s="36"/>
      <c r="E81" s="36"/>
      <c r="F81" s="785" t="s">
        <v>35</v>
      </c>
      <c r="G81" s="785"/>
      <c r="H81" s="785"/>
      <c r="I81" s="785"/>
      <c r="J81" s="785" t="s">
        <v>36</v>
      </c>
      <c r="K81" s="785"/>
    </row>
    <row r="82" spans="1:11" s="41" customFormat="1" ht="12.75" x14ac:dyDescent="0.2">
      <c r="A82" s="358"/>
      <c r="B82" s="36"/>
      <c r="C82" s="36"/>
      <c r="D82" s="36"/>
      <c r="E82" s="36"/>
      <c r="F82" s="169"/>
      <c r="G82" s="169"/>
      <c r="H82" s="169"/>
      <c r="I82" s="169"/>
      <c r="J82" s="169"/>
      <c r="K82" s="169"/>
    </row>
    <row r="83" spans="1:11" ht="15.75" x14ac:dyDescent="0.25">
      <c r="A83" s="358"/>
      <c r="B83" s="34"/>
      <c r="C83" s="34"/>
      <c r="D83" s="34"/>
      <c r="E83" s="34"/>
      <c r="F83" s="33"/>
      <c r="G83" s="33"/>
      <c r="H83" s="37"/>
      <c r="I83" s="37"/>
      <c r="J83" s="33"/>
      <c r="K83" s="33"/>
    </row>
    <row r="84" spans="1:11" ht="16.5" thickBot="1" x14ac:dyDescent="0.3">
      <c r="A84" s="788" t="s">
        <v>37</v>
      </c>
      <c r="B84" s="788"/>
      <c r="C84" s="788"/>
      <c r="D84" s="788"/>
      <c r="E84" s="34"/>
      <c r="F84" s="786"/>
      <c r="G84" s="786"/>
      <c r="H84" s="787"/>
      <c r="I84" s="787"/>
      <c r="J84" s="739" t="s">
        <v>278</v>
      </c>
      <c r="K84" s="739"/>
    </row>
    <row r="85" spans="1:11" ht="15.75" x14ac:dyDescent="0.25">
      <c r="A85" s="358"/>
      <c r="B85" s="33"/>
      <c r="C85" s="33"/>
      <c r="D85" s="33"/>
      <c r="E85" s="33"/>
      <c r="F85" s="785" t="s">
        <v>35</v>
      </c>
      <c r="G85" s="785"/>
      <c r="H85" s="785"/>
      <c r="I85" s="785"/>
      <c r="J85" s="785" t="s">
        <v>36</v>
      </c>
      <c r="K85" s="785"/>
    </row>
    <row r="86" spans="1:11" x14ac:dyDescent="0.2">
      <c r="A86" s="358"/>
    </row>
  </sheetData>
  <sheetProtection password="CDB4" sheet="1" objects="1" scenarios="1"/>
  <mergeCells count="277">
    <mergeCell ref="F28:G28"/>
    <mergeCell ref="H28:I28"/>
    <mergeCell ref="J28:K28"/>
    <mergeCell ref="B28:E28"/>
    <mergeCell ref="F44:G44"/>
    <mergeCell ref="H44:I44"/>
    <mergeCell ref="J44:K44"/>
    <mergeCell ref="B44:E44"/>
    <mergeCell ref="A80:D80"/>
    <mergeCell ref="H77:I77"/>
    <mergeCell ref="J77:K77"/>
    <mergeCell ref="B74:E74"/>
    <mergeCell ref="F74:G74"/>
    <mergeCell ref="H74:I74"/>
    <mergeCell ref="J74:K74"/>
    <mergeCell ref="B75:E75"/>
    <mergeCell ref="F75:G75"/>
    <mergeCell ref="H75:I75"/>
    <mergeCell ref="J75:K75"/>
    <mergeCell ref="F71:G71"/>
    <mergeCell ref="H71:I71"/>
    <mergeCell ref="J71:K71"/>
    <mergeCell ref="B65:E65"/>
    <mergeCell ref="F65:G65"/>
    <mergeCell ref="A84:D84"/>
    <mergeCell ref="A1:H1"/>
    <mergeCell ref="B55:E55"/>
    <mergeCell ref="F55:G55"/>
    <mergeCell ref="H55:I55"/>
    <mergeCell ref="J55:K55"/>
    <mergeCell ref="B52:E52"/>
    <mergeCell ref="F52:G52"/>
    <mergeCell ref="H52:I52"/>
    <mergeCell ref="J52:K52"/>
    <mergeCell ref="B53:E53"/>
    <mergeCell ref="F53:G53"/>
    <mergeCell ref="H53:I53"/>
    <mergeCell ref="J53:K53"/>
    <mergeCell ref="B54:E54"/>
    <mergeCell ref="F54:G54"/>
    <mergeCell ref="H54:I54"/>
    <mergeCell ref="J54:K54"/>
    <mergeCell ref="B76:E76"/>
    <mergeCell ref="F76:G76"/>
    <mergeCell ref="H76:I76"/>
    <mergeCell ref="J76:K76"/>
    <mergeCell ref="B77:E77"/>
    <mergeCell ref="F77:G77"/>
    <mergeCell ref="F85:G85"/>
    <mergeCell ref="H85:I85"/>
    <mergeCell ref="J85:K85"/>
    <mergeCell ref="F80:G80"/>
    <mergeCell ref="H80:I80"/>
    <mergeCell ref="J80:K80"/>
    <mergeCell ref="F81:G81"/>
    <mergeCell ref="H81:I81"/>
    <mergeCell ref="J81:K81"/>
    <mergeCell ref="F84:G84"/>
    <mergeCell ref="H84:I84"/>
    <mergeCell ref="J84:K84"/>
    <mergeCell ref="B71:E71"/>
    <mergeCell ref="B61:E61"/>
    <mergeCell ref="F61:G61"/>
    <mergeCell ref="H61:I61"/>
    <mergeCell ref="J61:K61"/>
    <mergeCell ref="B63:E63"/>
    <mergeCell ref="F63:G63"/>
    <mergeCell ref="H63:I63"/>
    <mergeCell ref="J63:K63"/>
    <mergeCell ref="H65:I65"/>
    <mergeCell ref="J65:K65"/>
    <mergeCell ref="B67:E67"/>
    <mergeCell ref="F67:G67"/>
    <mergeCell ref="H67:I67"/>
    <mergeCell ref="J67:K67"/>
    <mergeCell ref="B69:E69"/>
    <mergeCell ref="F69:G69"/>
    <mergeCell ref="H69:I69"/>
    <mergeCell ref="J69:K69"/>
    <mergeCell ref="B64:E64"/>
    <mergeCell ref="F64:G64"/>
    <mergeCell ref="H64:I64"/>
    <mergeCell ref="J64:K64"/>
    <mergeCell ref="B66:E66"/>
    <mergeCell ref="B58:E58"/>
    <mergeCell ref="F58:G58"/>
    <mergeCell ref="H58:I58"/>
    <mergeCell ref="J58:K58"/>
    <mergeCell ref="B60:E60"/>
    <mergeCell ref="F60:G60"/>
    <mergeCell ref="H60:I60"/>
    <mergeCell ref="J60:K60"/>
    <mergeCell ref="B62:E62"/>
    <mergeCell ref="F62:G62"/>
    <mergeCell ref="H62:I62"/>
    <mergeCell ref="J62:K62"/>
    <mergeCell ref="B26:E26"/>
    <mergeCell ref="F26:G26"/>
    <mergeCell ref="H26:I26"/>
    <mergeCell ref="J26:K26"/>
    <mergeCell ref="B30:E30"/>
    <mergeCell ref="F30:G30"/>
    <mergeCell ref="H30:I30"/>
    <mergeCell ref="J30:K30"/>
    <mergeCell ref="B42:E42"/>
    <mergeCell ref="F42:G42"/>
    <mergeCell ref="H42:I42"/>
    <mergeCell ref="J42:K42"/>
    <mergeCell ref="B37:E37"/>
    <mergeCell ref="F37:G37"/>
    <mergeCell ref="H37:I37"/>
    <mergeCell ref="J37:K37"/>
    <mergeCell ref="B32:E32"/>
    <mergeCell ref="F32:G32"/>
    <mergeCell ref="H32:I32"/>
    <mergeCell ref="J32:K32"/>
    <mergeCell ref="B41:E41"/>
    <mergeCell ref="F41:G41"/>
    <mergeCell ref="H41:I41"/>
    <mergeCell ref="J41:K41"/>
    <mergeCell ref="B23:E23"/>
    <mergeCell ref="F23:G23"/>
    <mergeCell ref="H23:I23"/>
    <mergeCell ref="J23:K23"/>
    <mergeCell ref="B24:E24"/>
    <mergeCell ref="F24:G24"/>
    <mergeCell ref="H24:I24"/>
    <mergeCell ref="J24:K24"/>
    <mergeCell ref="B25:E25"/>
    <mergeCell ref="F25:G25"/>
    <mergeCell ref="H25:I25"/>
    <mergeCell ref="J25:K25"/>
    <mergeCell ref="B21:E21"/>
    <mergeCell ref="F21:G21"/>
    <mergeCell ref="H21:I21"/>
    <mergeCell ref="J21:K21"/>
    <mergeCell ref="B22:E22"/>
    <mergeCell ref="F22:G22"/>
    <mergeCell ref="H22:I22"/>
    <mergeCell ref="J22:K22"/>
    <mergeCell ref="B19:E19"/>
    <mergeCell ref="F19:G19"/>
    <mergeCell ref="H19:I19"/>
    <mergeCell ref="J19:K19"/>
    <mergeCell ref="B20:E20"/>
    <mergeCell ref="F20:G20"/>
    <mergeCell ref="H20:I20"/>
    <mergeCell ref="J20:K20"/>
    <mergeCell ref="B17:E17"/>
    <mergeCell ref="F17:G17"/>
    <mergeCell ref="H17:I17"/>
    <mergeCell ref="J17:K17"/>
    <mergeCell ref="B18:E18"/>
    <mergeCell ref="F18:G18"/>
    <mergeCell ref="H18:I18"/>
    <mergeCell ref="J18:K18"/>
    <mergeCell ref="B15:E15"/>
    <mergeCell ref="F15:G15"/>
    <mergeCell ref="H15:I15"/>
    <mergeCell ref="J15:K15"/>
    <mergeCell ref="B16:E16"/>
    <mergeCell ref="F16:G16"/>
    <mergeCell ref="H16:I16"/>
    <mergeCell ref="J16:K16"/>
    <mergeCell ref="D10:K10"/>
    <mergeCell ref="H12:K12"/>
    <mergeCell ref="B13:E14"/>
    <mergeCell ref="F13:G14"/>
    <mergeCell ref="H13:I14"/>
    <mergeCell ref="J13:K14"/>
    <mergeCell ref="A6:K6"/>
    <mergeCell ref="A7:K7"/>
    <mergeCell ref="A8:K8"/>
    <mergeCell ref="A10:C10"/>
    <mergeCell ref="B27:E27"/>
    <mergeCell ref="F27:G27"/>
    <mergeCell ref="H27:I27"/>
    <mergeCell ref="J27:K27"/>
    <mergeCell ref="B45:E45"/>
    <mergeCell ref="F45:G45"/>
    <mergeCell ref="H45:I45"/>
    <mergeCell ref="J45:K45"/>
    <mergeCell ref="B31:E31"/>
    <mergeCell ref="F31:G31"/>
    <mergeCell ref="H31:I31"/>
    <mergeCell ref="J31:K31"/>
    <mergeCell ref="B33:E33"/>
    <mergeCell ref="J33:K33"/>
    <mergeCell ref="B34:E34"/>
    <mergeCell ref="F34:G34"/>
    <mergeCell ref="H34:I34"/>
    <mergeCell ref="J34:K34"/>
    <mergeCell ref="F33:G33"/>
    <mergeCell ref="H33:I33"/>
    <mergeCell ref="B36:E36"/>
    <mergeCell ref="F36:G36"/>
    <mergeCell ref="H36:I36"/>
    <mergeCell ref="J36:K36"/>
    <mergeCell ref="B43:E43"/>
    <mergeCell ref="F43:G43"/>
    <mergeCell ref="H43:I43"/>
    <mergeCell ref="J43:K43"/>
    <mergeCell ref="B38:E38"/>
    <mergeCell ref="F38:G38"/>
    <mergeCell ref="H38:I38"/>
    <mergeCell ref="J38:K38"/>
    <mergeCell ref="B46:E46"/>
    <mergeCell ref="F46:G46"/>
    <mergeCell ref="H46:I46"/>
    <mergeCell ref="J46:K46"/>
    <mergeCell ref="F48:G48"/>
    <mergeCell ref="H48:I48"/>
    <mergeCell ref="J48:K48"/>
    <mergeCell ref="B50:E50"/>
    <mergeCell ref="F50:G50"/>
    <mergeCell ref="H50:I50"/>
    <mergeCell ref="J50:K50"/>
    <mergeCell ref="B57:E57"/>
    <mergeCell ref="F57:G57"/>
    <mergeCell ref="H57:I57"/>
    <mergeCell ref="J57:K57"/>
    <mergeCell ref="B51:E51"/>
    <mergeCell ref="F51:G51"/>
    <mergeCell ref="H51:I51"/>
    <mergeCell ref="J51:K51"/>
    <mergeCell ref="B49:E49"/>
    <mergeCell ref="F49:G49"/>
    <mergeCell ref="H49:I49"/>
    <mergeCell ref="J49:K49"/>
    <mergeCell ref="F70:G70"/>
    <mergeCell ref="H70:I70"/>
    <mergeCell ref="J70:K70"/>
    <mergeCell ref="B35:E35"/>
    <mergeCell ref="F35:G35"/>
    <mergeCell ref="H35:I35"/>
    <mergeCell ref="J35:K35"/>
    <mergeCell ref="B39:E39"/>
    <mergeCell ref="F39:G39"/>
    <mergeCell ref="H39:I39"/>
    <mergeCell ref="J39:K39"/>
    <mergeCell ref="B40:E40"/>
    <mergeCell ref="F40:G40"/>
    <mergeCell ref="H40:I40"/>
    <mergeCell ref="J40:K40"/>
    <mergeCell ref="B56:E56"/>
    <mergeCell ref="F56:G56"/>
    <mergeCell ref="H56:I56"/>
    <mergeCell ref="J56:K56"/>
    <mergeCell ref="B47:E47"/>
    <mergeCell ref="F47:G47"/>
    <mergeCell ref="H47:I47"/>
    <mergeCell ref="J47:K47"/>
    <mergeCell ref="B48:E48"/>
    <mergeCell ref="B72:E72"/>
    <mergeCell ref="F72:G72"/>
    <mergeCell ref="H72:I72"/>
    <mergeCell ref="J72:K72"/>
    <mergeCell ref="B73:E73"/>
    <mergeCell ref="F73:G73"/>
    <mergeCell ref="H73:I73"/>
    <mergeCell ref="J73:K73"/>
    <mergeCell ref="B29:E29"/>
    <mergeCell ref="F29:G29"/>
    <mergeCell ref="H29:I29"/>
    <mergeCell ref="J29:K29"/>
    <mergeCell ref="B59:E59"/>
    <mergeCell ref="F59:G59"/>
    <mergeCell ref="H59:I59"/>
    <mergeCell ref="J59:K59"/>
    <mergeCell ref="F66:G66"/>
    <mergeCell ref="H66:I66"/>
    <mergeCell ref="J66:K66"/>
    <mergeCell ref="B68:E68"/>
    <mergeCell ref="F68:G68"/>
    <mergeCell ref="H68:I68"/>
    <mergeCell ref="J68:K68"/>
    <mergeCell ref="B70:E70"/>
  </mergeCells>
  <pageMargins left="0.70866141732283472" right="0.70866141732283472" top="0.74803149606299213" bottom="0.74803149606299213" header="0" footer="0"/>
  <pageSetup paperSize="9" scale="90" orientation="portrait" r:id="rId1"/>
  <rowBreaks count="4" manualBreakCount="4">
    <brk id="31" max="10" man="1"/>
    <brk id="42" max="10" man="1"/>
    <brk id="53" max="8" man="1"/>
    <brk id="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34" zoomScaleNormal="100" zoomScaleSheetLayoutView="100" workbookViewId="0">
      <selection activeCell="D16" sqref="D16"/>
    </sheetView>
  </sheetViews>
  <sheetFormatPr defaultRowHeight="15" x14ac:dyDescent="0.25"/>
  <cols>
    <col min="1" max="1" width="35.140625" style="7" customWidth="1"/>
    <col min="2" max="7" width="15.7109375" style="7" customWidth="1"/>
    <col min="8" max="10" width="15.7109375" style="8" customWidth="1"/>
    <col min="11" max="11" width="9.140625" style="8"/>
    <col min="12" max="256" width="9.140625" style="7"/>
    <col min="257" max="257" width="35.140625" style="7" customWidth="1"/>
    <col min="258" max="266" width="15.7109375" style="7" customWidth="1"/>
    <col min="267" max="512" width="9.140625" style="7"/>
    <col min="513" max="513" width="35.140625" style="7" customWidth="1"/>
    <col min="514" max="522" width="15.7109375" style="7" customWidth="1"/>
    <col min="523" max="768" width="9.140625" style="7"/>
    <col min="769" max="769" width="35.140625" style="7" customWidth="1"/>
    <col min="770" max="778" width="15.7109375" style="7" customWidth="1"/>
    <col min="779" max="1024" width="9.140625" style="7"/>
    <col min="1025" max="1025" width="35.140625" style="7" customWidth="1"/>
    <col min="1026" max="1034" width="15.7109375" style="7" customWidth="1"/>
    <col min="1035" max="1280" width="9.140625" style="7"/>
    <col min="1281" max="1281" width="35.140625" style="7" customWidth="1"/>
    <col min="1282" max="1290" width="15.7109375" style="7" customWidth="1"/>
    <col min="1291" max="1536" width="9.140625" style="7"/>
    <col min="1537" max="1537" width="35.140625" style="7" customWidth="1"/>
    <col min="1538" max="1546" width="15.7109375" style="7" customWidth="1"/>
    <col min="1547" max="1792" width="9.140625" style="7"/>
    <col min="1793" max="1793" width="35.140625" style="7" customWidth="1"/>
    <col min="1794" max="1802" width="15.7109375" style="7" customWidth="1"/>
    <col min="1803" max="2048" width="9.140625" style="7"/>
    <col min="2049" max="2049" width="35.140625" style="7" customWidth="1"/>
    <col min="2050" max="2058" width="15.7109375" style="7" customWidth="1"/>
    <col min="2059" max="2304" width="9.140625" style="7"/>
    <col min="2305" max="2305" width="35.140625" style="7" customWidth="1"/>
    <col min="2306" max="2314" width="15.7109375" style="7" customWidth="1"/>
    <col min="2315" max="2560" width="9.140625" style="7"/>
    <col min="2561" max="2561" width="35.140625" style="7" customWidth="1"/>
    <col min="2562" max="2570" width="15.7109375" style="7" customWidth="1"/>
    <col min="2571" max="2816" width="9.140625" style="7"/>
    <col min="2817" max="2817" width="35.140625" style="7" customWidth="1"/>
    <col min="2818" max="2826" width="15.7109375" style="7" customWidth="1"/>
    <col min="2827" max="3072" width="9.140625" style="7"/>
    <col min="3073" max="3073" width="35.140625" style="7" customWidth="1"/>
    <col min="3074" max="3082" width="15.7109375" style="7" customWidth="1"/>
    <col min="3083" max="3328" width="9.140625" style="7"/>
    <col min="3329" max="3329" width="35.140625" style="7" customWidth="1"/>
    <col min="3330" max="3338" width="15.7109375" style="7" customWidth="1"/>
    <col min="3339" max="3584" width="9.140625" style="7"/>
    <col min="3585" max="3585" width="35.140625" style="7" customWidth="1"/>
    <col min="3586" max="3594" width="15.7109375" style="7" customWidth="1"/>
    <col min="3595" max="3840" width="9.140625" style="7"/>
    <col min="3841" max="3841" width="35.140625" style="7" customWidth="1"/>
    <col min="3842" max="3850" width="15.7109375" style="7" customWidth="1"/>
    <col min="3851" max="4096" width="9.140625" style="7"/>
    <col min="4097" max="4097" width="35.140625" style="7" customWidth="1"/>
    <col min="4098" max="4106" width="15.7109375" style="7" customWidth="1"/>
    <col min="4107" max="4352" width="9.140625" style="7"/>
    <col min="4353" max="4353" width="35.140625" style="7" customWidth="1"/>
    <col min="4354" max="4362" width="15.7109375" style="7" customWidth="1"/>
    <col min="4363" max="4608" width="9.140625" style="7"/>
    <col min="4609" max="4609" width="35.140625" style="7" customWidth="1"/>
    <col min="4610" max="4618" width="15.7109375" style="7" customWidth="1"/>
    <col min="4619" max="4864" width="9.140625" style="7"/>
    <col min="4865" max="4865" width="35.140625" style="7" customWidth="1"/>
    <col min="4866" max="4874" width="15.7109375" style="7" customWidth="1"/>
    <col min="4875" max="5120" width="9.140625" style="7"/>
    <col min="5121" max="5121" width="35.140625" style="7" customWidth="1"/>
    <col min="5122" max="5130" width="15.7109375" style="7" customWidth="1"/>
    <col min="5131" max="5376" width="9.140625" style="7"/>
    <col min="5377" max="5377" width="35.140625" style="7" customWidth="1"/>
    <col min="5378" max="5386" width="15.7109375" style="7" customWidth="1"/>
    <col min="5387" max="5632" width="9.140625" style="7"/>
    <col min="5633" max="5633" width="35.140625" style="7" customWidth="1"/>
    <col min="5634" max="5642" width="15.7109375" style="7" customWidth="1"/>
    <col min="5643" max="5888" width="9.140625" style="7"/>
    <col min="5889" max="5889" width="35.140625" style="7" customWidth="1"/>
    <col min="5890" max="5898" width="15.7109375" style="7" customWidth="1"/>
    <col min="5899" max="6144" width="9.140625" style="7"/>
    <col min="6145" max="6145" width="35.140625" style="7" customWidth="1"/>
    <col min="6146" max="6154" width="15.7109375" style="7" customWidth="1"/>
    <col min="6155" max="6400" width="9.140625" style="7"/>
    <col min="6401" max="6401" width="35.140625" style="7" customWidth="1"/>
    <col min="6402" max="6410" width="15.7109375" style="7" customWidth="1"/>
    <col min="6411" max="6656" width="9.140625" style="7"/>
    <col min="6657" max="6657" width="35.140625" style="7" customWidth="1"/>
    <col min="6658" max="6666" width="15.7109375" style="7" customWidth="1"/>
    <col min="6667" max="6912" width="9.140625" style="7"/>
    <col min="6913" max="6913" width="35.140625" style="7" customWidth="1"/>
    <col min="6914" max="6922" width="15.7109375" style="7" customWidth="1"/>
    <col min="6923" max="7168" width="9.140625" style="7"/>
    <col min="7169" max="7169" width="35.140625" style="7" customWidth="1"/>
    <col min="7170" max="7178" width="15.7109375" style="7" customWidth="1"/>
    <col min="7179" max="7424" width="9.140625" style="7"/>
    <col min="7425" max="7425" width="35.140625" style="7" customWidth="1"/>
    <col min="7426" max="7434" width="15.7109375" style="7" customWidth="1"/>
    <col min="7435" max="7680" width="9.140625" style="7"/>
    <col min="7681" max="7681" width="35.140625" style="7" customWidth="1"/>
    <col min="7682" max="7690" width="15.7109375" style="7" customWidth="1"/>
    <col min="7691" max="7936" width="9.140625" style="7"/>
    <col min="7937" max="7937" width="35.140625" style="7" customWidth="1"/>
    <col min="7938" max="7946" width="15.7109375" style="7" customWidth="1"/>
    <col min="7947" max="8192" width="9.140625" style="7"/>
    <col min="8193" max="8193" width="35.140625" style="7" customWidth="1"/>
    <col min="8194" max="8202" width="15.7109375" style="7" customWidth="1"/>
    <col min="8203" max="8448" width="9.140625" style="7"/>
    <col min="8449" max="8449" width="35.140625" style="7" customWidth="1"/>
    <col min="8450" max="8458" width="15.7109375" style="7" customWidth="1"/>
    <col min="8459" max="8704" width="9.140625" style="7"/>
    <col min="8705" max="8705" width="35.140625" style="7" customWidth="1"/>
    <col min="8706" max="8714" width="15.7109375" style="7" customWidth="1"/>
    <col min="8715" max="8960" width="9.140625" style="7"/>
    <col min="8961" max="8961" width="35.140625" style="7" customWidth="1"/>
    <col min="8962" max="8970" width="15.7109375" style="7" customWidth="1"/>
    <col min="8971" max="9216" width="9.140625" style="7"/>
    <col min="9217" max="9217" width="35.140625" style="7" customWidth="1"/>
    <col min="9218" max="9226" width="15.7109375" style="7" customWidth="1"/>
    <col min="9227" max="9472" width="9.140625" style="7"/>
    <col min="9473" max="9473" width="35.140625" style="7" customWidth="1"/>
    <col min="9474" max="9482" width="15.7109375" style="7" customWidth="1"/>
    <col min="9483" max="9728" width="9.140625" style="7"/>
    <col min="9729" max="9729" width="35.140625" style="7" customWidth="1"/>
    <col min="9730" max="9738" width="15.7109375" style="7" customWidth="1"/>
    <col min="9739" max="9984" width="9.140625" style="7"/>
    <col min="9985" max="9985" width="35.140625" style="7" customWidth="1"/>
    <col min="9986" max="9994" width="15.7109375" style="7" customWidth="1"/>
    <col min="9995" max="10240" width="9.140625" style="7"/>
    <col min="10241" max="10241" width="35.140625" style="7" customWidth="1"/>
    <col min="10242" max="10250" width="15.7109375" style="7" customWidth="1"/>
    <col min="10251" max="10496" width="9.140625" style="7"/>
    <col min="10497" max="10497" width="35.140625" style="7" customWidth="1"/>
    <col min="10498" max="10506" width="15.7109375" style="7" customWidth="1"/>
    <col min="10507" max="10752" width="9.140625" style="7"/>
    <col min="10753" max="10753" width="35.140625" style="7" customWidth="1"/>
    <col min="10754" max="10762" width="15.7109375" style="7" customWidth="1"/>
    <col min="10763" max="11008" width="9.140625" style="7"/>
    <col min="11009" max="11009" width="35.140625" style="7" customWidth="1"/>
    <col min="11010" max="11018" width="15.7109375" style="7" customWidth="1"/>
    <col min="11019" max="11264" width="9.140625" style="7"/>
    <col min="11265" max="11265" width="35.140625" style="7" customWidth="1"/>
    <col min="11266" max="11274" width="15.7109375" style="7" customWidth="1"/>
    <col min="11275" max="11520" width="9.140625" style="7"/>
    <col min="11521" max="11521" width="35.140625" style="7" customWidth="1"/>
    <col min="11522" max="11530" width="15.7109375" style="7" customWidth="1"/>
    <col min="11531" max="11776" width="9.140625" style="7"/>
    <col min="11777" max="11777" width="35.140625" style="7" customWidth="1"/>
    <col min="11778" max="11786" width="15.7109375" style="7" customWidth="1"/>
    <col min="11787" max="12032" width="9.140625" style="7"/>
    <col min="12033" max="12033" width="35.140625" style="7" customWidth="1"/>
    <col min="12034" max="12042" width="15.7109375" style="7" customWidth="1"/>
    <col min="12043" max="12288" width="9.140625" style="7"/>
    <col min="12289" max="12289" width="35.140625" style="7" customWidth="1"/>
    <col min="12290" max="12298" width="15.7109375" style="7" customWidth="1"/>
    <col min="12299" max="12544" width="9.140625" style="7"/>
    <col min="12545" max="12545" width="35.140625" style="7" customWidth="1"/>
    <col min="12546" max="12554" width="15.7109375" style="7" customWidth="1"/>
    <col min="12555" max="12800" width="9.140625" style="7"/>
    <col min="12801" max="12801" width="35.140625" style="7" customWidth="1"/>
    <col min="12802" max="12810" width="15.7109375" style="7" customWidth="1"/>
    <col min="12811" max="13056" width="9.140625" style="7"/>
    <col min="13057" max="13057" width="35.140625" style="7" customWidth="1"/>
    <col min="13058" max="13066" width="15.7109375" style="7" customWidth="1"/>
    <col min="13067" max="13312" width="9.140625" style="7"/>
    <col min="13313" max="13313" width="35.140625" style="7" customWidth="1"/>
    <col min="13314" max="13322" width="15.7109375" style="7" customWidth="1"/>
    <col min="13323" max="13568" width="9.140625" style="7"/>
    <col min="13569" max="13569" width="35.140625" style="7" customWidth="1"/>
    <col min="13570" max="13578" width="15.7109375" style="7" customWidth="1"/>
    <col min="13579" max="13824" width="9.140625" style="7"/>
    <col min="13825" max="13825" width="35.140625" style="7" customWidth="1"/>
    <col min="13826" max="13834" width="15.7109375" style="7" customWidth="1"/>
    <col min="13835" max="14080" width="9.140625" style="7"/>
    <col min="14081" max="14081" width="35.140625" style="7" customWidth="1"/>
    <col min="14082" max="14090" width="15.7109375" style="7" customWidth="1"/>
    <col min="14091" max="14336" width="9.140625" style="7"/>
    <col min="14337" max="14337" width="35.140625" style="7" customWidth="1"/>
    <col min="14338" max="14346" width="15.7109375" style="7" customWidth="1"/>
    <col min="14347" max="14592" width="9.140625" style="7"/>
    <col min="14593" max="14593" width="35.140625" style="7" customWidth="1"/>
    <col min="14594" max="14602" width="15.7109375" style="7" customWidth="1"/>
    <col min="14603" max="14848" width="9.140625" style="7"/>
    <col min="14849" max="14849" width="35.140625" style="7" customWidth="1"/>
    <col min="14850" max="14858" width="15.7109375" style="7" customWidth="1"/>
    <col min="14859" max="15104" width="9.140625" style="7"/>
    <col min="15105" max="15105" width="35.140625" style="7" customWidth="1"/>
    <col min="15106" max="15114" width="15.7109375" style="7" customWidth="1"/>
    <col min="15115" max="15360" width="9.140625" style="7"/>
    <col min="15361" max="15361" width="35.140625" style="7" customWidth="1"/>
    <col min="15362" max="15370" width="15.7109375" style="7" customWidth="1"/>
    <col min="15371" max="15616" width="9.140625" style="7"/>
    <col min="15617" max="15617" width="35.140625" style="7" customWidth="1"/>
    <col min="15618" max="15626" width="15.7109375" style="7" customWidth="1"/>
    <col min="15627" max="15872" width="9.140625" style="7"/>
    <col min="15873" max="15873" width="35.140625" style="7" customWidth="1"/>
    <col min="15874" max="15882" width="15.7109375" style="7" customWidth="1"/>
    <col min="15883" max="16128" width="9.140625" style="7"/>
    <col min="16129" max="16129" width="35.140625" style="7" customWidth="1"/>
    <col min="16130" max="16138" width="15.7109375" style="7" customWidth="1"/>
    <col min="16139" max="16384" width="9.140625" style="7"/>
  </cols>
  <sheetData>
    <row r="1" spans="1:12" x14ac:dyDescent="0.25">
      <c r="A1" s="1" t="s">
        <v>0</v>
      </c>
      <c r="J1" s="2" t="s">
        <v>38</v>
      </c>
    </row>
    <row r="2" spans="1:12" x14ac:dyDescent="0.25">
      <c r="A2" s="1"/>
      <c r="J2" s="2" t="s">
        <v>2</v>
      </c>
    </row>
    <row r="3" spans="1:12" x14ac:dyDescent="0.25">
      <c r="A3" s="1"/>
      <c r="J3" s="3" t="s">
        <v>3</v>
      </c>
    </row>
    <row r="4" spans="1:12" x14ac:dyDescent="0.25">
      <c r="A4" s="1"/>
      <c r="J4" s="3" t="s">
        <v>4</v>
      </c>
    </row>
    <row r="5" spans="1:12" x14ac:dyDescent="0.25">
      <c r="J5" s="3" t="s">
        <v>5</v>
      </c>
    </row>
    <row r="6" spans="1:12" ht="16.5" x14ac:dyDescent="0.25">
      <c r="A6" s="804" t="s">
        <v>6</v>
      </c>
      <c r="B6" s="804"/>
      <c r="C6" s="804"/>
      <c r="D6" s="804"/>
      <c r="E6" s="804"/>
      <c r="F6" s="804"/>
      <c r="G6" s="804"/>
      <c r="H6" s="804"/>
      <c r="I6" s="804"/>
      <c r="J6" s="804"/>
    </row>
    <row r="7" spans="1:12" ht="16.5" x14ac:dyDescent="0.25">
      <c r="A7" s="804" t="s">
        <v>39</v>
      </c>
      <c r="B7" s="804"/>
      <c r="C7" s="804"/>
      <c r="D7" s="804"/>
      <c r="E7" s="804"/>
      <c r="F7" s="804"/>
      <c r="G7" s="804"/>
      <c r="H7" s="804"/>
      <c r="I7" s="804"/>
      <c r="J7" s="804"/>
    </row>
    <row r="8" spans="1:12" ht="16.5" x14ac:dyDescent="0.25">
      <c r="A8" s="751" t="s">
        <v>275</v>
      </c>
      <c r="B8" s="751"/>
      <c r="C8" s="751"/>
      <c r="D8" s="751"/>
      <c r="E8" s="751"/>
      <c r="F8" s="751"/>
      <c r="G8" s="751"/>
      <c r="H8" s="751"/>
      <c r="I8" s="751"/>
      <c r="J8" s="751"/>
    </row>
    <row r="9" spans="1:12" ht="16.5" thickBot="1" x14ac:dyDescent="0.3">
      <c r="A9" s="29" t="s">
        <v>7</v>
      </c>
      <c r="B9" s="29"/>
      <c r="C9" s="739" t="s">
        <v>279</v>
      </c>
      <c r="D9" s="739"/>
      <c r="E9" s="739"/>
      <c r="F9" s="739"/>
      <c r="G9" s="739"/>
      <c r="H9" s="739"/>
      <c r="I9" s="739"/>
      <c r="J9" s="739"/>
    </row>
    <row r="10" spans="1:12" ht="15.75" thickBot="1" x14ac:dyDescent="0.3">
      <c r="I10" s="805" t="s">
        <v>8</v>
      </c>
      <c r="J10" s="805"/>
    </row>
    <row r="11" spans="1:12" s="11" customFormat="1" ht="15.75" thickBot="1" x14ac:dyDescent="0.3">
      <c r="A11" s="793"/>
      <c r="B11" s="795" t="s">
        <v>234</v>
      </c>
      <c r="C11" s="796"/>
      <c r="D11" s="797"/>
      <c r="E11" s="798" t="s">
        <v>6507</v>
      </c>
      <c r="F11" s="799"/>
      <c r="G11" s="800"/>
      <c r="H11" s="801" t="s">
        <v>235</v>
      </c>
      <c r="I11" s="802"/>
      <c r="J11" s="803"/>
      <c r="K11" s="9"/>
      <c r="L11" s="10"/>
    </row>
    <row r="12" spans="1:12" s="11" customFormat="1" ht="26.25" thickBot="1" x14ac:dyDescent="0.3">
      <c r="A12" s="794"/>
      <c r="B12" s="20" t="s">
        <v>40</v>
      </c>
      <c r="C12" s="21" t="s">
        <v>41</v>
      </c>
      <c r="D12" s="22" t="s">
        <v>42</v>
      </c>
      <c r="E12" s="20" t="s">
        <v>40</v>
      </c>
      <c r="F12" s="21" t="s">
        <v>41</v>
      </c>
      <c r="G12" s="22" t="s">
        <v>42</v>
      </c>
      <c r="H12" s="20" t="s">
        <v>40</v>
      </c>
      <c r="I12" s="23" t="s">
        <v>41</v>
      </c>
      <c r="J12" s="329" t="s">
        <v>42</v>
      </c>
      <c r="K12" s="9"/>
      <c r="L12" s="10"/>
    </row>
    <row r="13" spans="1:12" s="11" customFormat="1" ht="15.75" thickBot="1" x14ac:dyDescent="0.3">
      <c r="A13" s="24" t="s">
        <v>43</v>
      </c>
      <c r="B13" s="25" t="s">
        <v>44</v>
      </c>
      <c r="C13" s="26" t="s">
        <v>45</v>
      </c>
      <c r="D13" s="328" t="s">
        <v>46</v>
      </c>
      <c r="E13" s="25" t="s">
        <v>58</v>
      </c>
      <c r="F13" s="26" t="s">
        <v>47</v>
      </c>
      <c r="G13" s="27" t="s">
        <v>59</v>
      </c>
      <c r="H13" s="25" t="s">
        <v>60</v>
      </c>
      <c r="I13" s="28" t="s">
        <v>61</v>
      </c>
      <c r="J13" s="297" t="s">
        <v>62</v>
      </c>
      <c r="K13" s="9"/>
      <c r="L13" s="10"/>
    </row>
    <row r="14" spans="1:12" s="11" customFormat="1" ht="15" customHeight="1" thickBot="1" x14ac:dyDescent="0.3">
      <c r="A14" s="200" t="s">
        <v>48</v>
      </c>
      <c r="B14" s="298">
        <f t="shared" ref="B14:J14" si="0">SUM(B15:B31)</f>
        <v>20292528906.57</v>
      </c>
      <c r="C14" s="299">
        <f t="shared" si="0"/>
        <v>19027253043.619999</v>
      </c>
      <c r="D14" s="300">
        <f>SUM(D15:D31)</f>
        <v>1265275862.95</v>
      </c>
      <c r="E14" s="298">
        <f t="shared" si="0"/>
        <v>23694554276.91</v>
      </c>
      <c r="F14" s="299">
        <f t="shared" si="0"/>
        <v>22353256770.889999</v>
      </c>
      <c r="G14" s="300">
        <f t="shared" si="0"/>
        <v>1341297506.02</v>
      </c>
      <c r="H14" s="298">
        <f t="shared" si="0"/>
        <v>3402025370.3400002</v>
      </c>
      <c r="I14" s="299">
        <f t="shared" si="0"/>
        <v>3326003727.27</v>
      </c>
      <c r="J14" s="300">
        <f t="shared" si="0"/>
        <v>76021643.069999993</v>
      </c>
      <c r="K14" s="9"/>
      <c r="L14" s="10"/>
    </row>
    <row r="15" spans="1:12" s="11" customFormat="1" x14ac:dyDescent="0.25">
      <c r="A15" s="201" t="s">
        <v>49</v>
      </c>
      <c r="B15" s="394">
        <v>19111031346.700001</v>
      </c>
      <c r="C15" s="395">
        <v>19021463970.939999</v>
      </c>
      <c r="D15" s="303">
        <f>SUM(B15-C15)</f>
        <v>89567375.760000005</v>
      </c>
      <c r="E15" s="394">
        <v>21236247915.669998</v>
      </c>
      <c r="F15" s="395">
        <v>21148395629.080002</v>
      </c>
      <c r="G15" s="303">
        <f>SUM(E15-F15)</f>
        <v>87852286.590000004</v>
      </c>
      <c r="H15" s="304">
        <f t="shared" ref="H15:H31" si="1">SUM(E15-B15)</f>
        <v>2125216568.97</v>
      </c>
      <c r="I15" s="305">
        <f t="shared" ref="I15:I31" si="2">SUM(F15-C15)</f>
        <v>2126931658.1400001</v>
      </c>
      <c r="J15" s="303">
        <f>SUM(H15-I15)</f>
        <v>-1715089.17</v>
      </c>
      <c r="K15" s="9"/>
      <c r="L15" s="10"/>
    </row>
    <row r="16" spans="1:12" s="11" customFormat="1" ht="25.5" x14ac:dyDescent="0.25">
      <c r="A16" s="202" t="s">
        <v>141</v>
      </c>
      <c r="B16" s="394">
        <v>216924.14</v>
      </c>
      <c r="C16" s="396"/>
      <c r="D16" s="303">
        <f>SUM(B16-C16)</f>
        <v>216924.14</v>
      </c>
      <c r="E16" s="394">
        <v>212057.64</v>
      </c>
      <c r="F16" s="396"/>
      <c r="G16" s="303">
        <f>SUM(E16-F16)</f>
        <v>212057.64</v>
      </c>
      <c r="H16" s="307">
        <f t="shared" si="1"/>
        <v>-4866.5</v>
      </c>
      <c r="I16" s="308">
        <f t="shared" si="2"/>
        <v>0</v>
      </c>
      <c r="J16" s="303">
        <f>SUM(H16-I16)</f>
        <v>-4866.5</v>
      </c>
      <c r="K16" s="9"/>
      <c r="L16" s="10"/>
    </row>
    <row r="17" spans="1:12" s="11" customFormat="1" ht="25.5" x14ac:dyDescent="0.25">
      <c r="A17" s="202" t="s">
        <v>140</v>
      </c>
      <c r="B17" s="394">
        <v>23234091.52</v>
      </c>
      <c r="C17" s="396"/>
      <c r="D17" s="303">
        <f>SUM(B17-C17)</f>
        <v>23234091.52</v>
      </c>
      <c r="E17" s="394">
        <v>23053417.16</v>
      </c>
      <c r="F17" s="396"/>
      <c r="G17" s="303">
        <f>SUM(E17-F17)</f>
        <v>23053417.16</v>
      </c>
      <c r="H17" s="307">
        <f t="shared" ref="H17" si="3">SUM(E17-B17)</f>
        <v>-180674.36</v>
      </c>
      <c r="I17" s="308">
        <f t="shared" ref="I17" si="4">SUM(F17-C17)</f>
        <v>0</v>
      </c>
      <c r="J17" s="303">
        <f>SUM(H17-I17)</f>
        <v>-180674.36</v>
      </c>
      <c r="K17" s="9"/>
      <c r="L17" s="10"/>
    </row>
    <row r="18" spans="1:12" s="11" customFormat="1" x14ac:dyDescent="0.25">
      <c r="A18" s="202" t="s">
        <v>267</v>
      </c>
      <c r="B18" s="394"/>
      <c r="C18" s="396"/>
      <c r="D18" s="303">
        <f>SUM(B18-C18)</f>
        <v>0</v>
      </c>
      <c r="E18" s="394"/>
      <c r="F18" s="396"/>
      <c r="G18" s="303">
        <f>SUM(E18-F18)</f>
        <v>0</v>
      </c>
      <c r="H18" s="307">
        <f t="shared" ref="H18" si="5">SUM(E18-B18)</f>
        <v>0</v>
      </c>
      <c r="I18" s="308">
        <f t="shared" ref="I18" si="6">SUM(F18-C18)</f>
        <v>0</v>
      </c>
      <c r="J18" s="303">
        <f>SUM(H18-I18)</f>
        <v>0</v>
      </c>
      <c r="K18" s="9"/>
      <c r="L18" s="10"/>
    </row>
    <row r="19" spans="1:12" s="11" customFormat="1" x14ac:dyDescent="0.25">
      <c r="A19" s="203" t="s">
        <v>50</v>
      </c>
      <c r="B19" s="394">
        <v>1100764860.6300001</v>
      </c>
      <c r="C19" s="397"/>
      <c r="D19" s="311">
        <f>SUM(B19-C19)</f>
        <v>1100764860.6300001</v>
      </c>
      <c r="E19" s="394">
        <v>1096749013.8299999</v>
      </c>
      <c r="F19" s="397"/>
      <c r="G19" s="311">
        <f>SUM(E19-F19)</f>
        <v>1096749013.8299999</v>
      </c>
      <c r="H19" s="307">
        <f t="shared" si="1"/>
        <v>-4015846.8</v>
      </c>
      <c r="I19" s="308">
        <f t="shared" si="2"/>
        <v>0</v>
      </c>
      <c r="J19" s="311">
        <f>SUM(H19-I19)</f>
        <v>-4015846.8</v>
      </c>
      <c r="K19" s="9"/>
      <c r="L19" s="10"/>
    </row>
    <row r="20" spans="1:12" s="11" customFormat="1" ht="38.25" x14ac:dyDescent="0.25">
      <c r="A20" s="203" t="s">
        <v>142</v>
      </c>
      <c r="B20" s="394">
        <v>204258.04</v>
      </c>
      <c r="C20" s="397"/>
      <c r="D20" s="311">
        <f t="shared" ref="D20:D31" si="7">SUM(B20-C20)</f>
        <v>204258.04</v>
      </c>
      <c r="E20" s="394">
        <v>182154.47</v>
      </c>
      <c r="F20" s="397"/>
      <c r="G20" s="311">
        <f t="shared" ref="G20:G31" si="8">SUM(E20-F20)</f>
        <v>182154.47</v>
      </c>
      <c r="H20" s="307">
        <f t="shared" si="1"/>
        <v>-22103.57</v>
      </c>
      <c r="I20" s="308">
        <f t="shared" si="2"/>
        <v>0</v>
      </c>
      <c r="J20" s="311">
        <f t="shared" ref="J20:J31" si="9">SUM(H20-I20)</f>
        <v>-22103.57</v>
      </c>
      <c r="K20" s="9"/>
      <c r="L20" s="10"/>
    </row>
    <row r="21" spans="1:12" s="11" customFormat="1" ht="38.25" x14ac:dyDescent="0.25">
      <c r="A21" s="203" t="s">
        <v>143</v>
      </c>
      <c r="B21" s="394">
        <v>5713066.4199999999</v>
      </c>
      <c r="C21" s="397">
        <v>5789072.6799999997</v>
      </c>
      <c r="D21" s="311">
        <f>SUM(B21-C21)</f>
        <v>-76006.259999999995</v>
      </c>
      <c r="E21" s="394">
        <v>403768.22</v>
      </c>
      <c r="F21" s="397">
        <v>475782.81</v>
      </c>
      <c r="G21" s="311">
        <f t="shared" si="8"/>
        <v>-72014.59</v>
      </c>
      <c r="H21" s="307">
        <f t="shared" si="1"/>
        <v>-5309298.2</v>
      </c>
      <c r="I21" s="308">
        <f t="shared" si="2"/>
        <v>-5313289.87</v>
      </c>
      <c r="J21" s="311">
        <f t="shared" ref="J21" si="10">SUM(H21-I21)</f>
        <v>3991.67</v>
      </c>
      <c r="K21" s="9"/>
      <c r="L21" s="10"/>
    </row>
    <row r="22" spans="1:12" s="11" customFormat="1" ht="38.25" x14ac:dyDescent="0.25">
      <c r="A22" s="203" t="s">
        <v>149</v>
      </c>
      <c r="B22" s="394"/>
      <c r="C22" s="397"/>
      <c r="D22" s="311">
        <f>SUM(B22-C22)</f>
        <v>0</v>
      </c>
      <c r="E22" s="394"/>
      <c r="F22" s="397"/>
      <c r="G22" s="311">
        <f t="shared" ref="G22" si="11">SUM(E22-F22)</f>
        <v>0</v>
      </c>
      <c r="H22" s="307">
        <f t="shared" ref="H22" si="12">SUM(E22-B22)</f>
        <v>0</v>
      </c>
      <c r="I22" s="308">
        <f t="shared" ref="I22" si="13">SUM(F22-C22)</f>
        <v>0</v>
      </c>
      <c r="J22" s="311">
        <f t="shared" ref="J22" si="14">SUM(H22-I22)</f>
        <v>0</v>
      </c>
      <c r="K22" s="9"/>
      <c r="L22" s="10"/>
    </row>
    <row r="23" spans="1:12" s="11" customFormat="1" x14ac:dyDescent="0.25">
      <c r="A23" s="203" t="s">
        <v>51</v>
      </c>
      <c r="B23" s="394"/>
      <c r="C23" s="397"/>
      <c r="D23" s="311">
        <f t="shared" si="7"/>
        <v>0</v>
      </c>
      <c r="E23" s="394"/>
      <c r="F23" s="397"/>
      <c r="G23" s="311">
        <f t="shared" si="8"/>
        <v>0</v>
      </c>
      <c r="H23" s="307">
        <f t="shared" si="1"/>
        <v>0</v>
      </c>
      <c r="I23" s="308">
        <f t="shared" si="2"/>
        <v>0</v>
      </c>
      <c r="J23" s="311">
        <f t="shared" si="9"/>
        <v>0</v>
      </c>
      <c r="K23" s="9"/>
      <c r="L23" s="10"/>
    </row>
    <row r="24" spans="1:12" s="11" customFormat="1" ht="25.5" x14ac:dyDescent="0.25">
      <c r="A24" s="203" t="s">
        <v>144</v>
      </c>
      <c r="B24" s="394"/>
      <c r="C24" s="397"/>
      <c r="D24" s="311">
        <f t="shared" si="7"/>
        <v>0</v>
      </c>
      <c r="E24" s="394"/>
      <c r="F24" s="397"/>
      <c r="G24" s="311">
        <f t="shared" si="8"/>
        <v>0</v>
      </c>
      <c r="H24" s="307">
        <f t="shared" ref="H24" si="15">SUM(E24-B24)</f>
        <v>0</v>
      </c>
      <c r="I24" s="308">
        <f t="shared" ref="I24" si="16">SUM(F24-C24)</f>
        <v>0</v>
      </c>
      <c r="J24" s="311">
        <f t="shared" ref="J24" si="17">SUM(H24-I24)</f>
        <v>0</v>
      </c>
      <c r="K24" s="9"/>
      <c r="L24" s="10"/>
    </row>
    <row r="25" spans="1:12" s="11" customFormat="1" ht="25.5" x14ac:dyDescent="0.25">
      <c r="A25" s="203" t="s">
        <v>52</v>
      </c>
      <c r="B25" s="394">
        <v>6726239.6900000004</v>
      </c>
      <c r="C25" s="397"/>
      <c r="D25" s="311">
        <f t="shared" si="7"/>
        <v>6726239.6900000004</v>
      </c>
      <c r="E25" s="394">
        <v>6726239.6900000004</v>
      </c>
      <c r="F25" s="397"/>
      <c r="G25" s="311">
        <f t="shared" si="8"/>
        <v>6726239.6900000004</v>
      </c>
      <c r="H25" s="307">
        <f t="shared" si="1"/>
        <v>0</v>
      </c>
      <c r="I25" s="308">
        <f t="shared" si="2"/>
        <v>0</v>
      </c>
      <c r="J25" s="311">
        <f t="shared" si="9"/>
        <v>0</v>
      </c>
      <c r="K25" s="9"/>
      <c r="L25" s="10"/>
    </row>
    <row r="26" spans="1:12" s="11" customFormat="1" ht="25.5" x14ac:dyDescent="0.25">
      <c r="A26" s="203" t="s">
        <v>26</v>
      </c>
      <c r="B26" s="394">
        <v>44638119.43</v>
      </c>
      <c r="C26" s="397"/>
      <c r="D26" s="311">
        <f t="shared" si="7"/>
        <v>44638119.43</v>
      </c>
      <c r="E26" s="394">
        <v>44069738.18</v>
      </c>
      <c r="F26" s="397"/>
      <c r="G26" s="311">
        <f t="shared" si="8"/>
        <v>44069738.18</v>
      </c>
      <c r="H26" s="307">
        <f t="shared" si="1"/>
        <v>-568381.25</v>
      </c>
      <c r="I26" s="308">
        <f t="shared" si="2"/>
        <v>0</v>
      </c>
      <c r="J26" s="311">
        <f t="shared" si="9"/>
        <v>-568381.25</v>
      </c>
      <c r="K26" s="9"/>
      <c r="L26" s="10"/>
    </row>
    <row r="27" spans="1:12" s="11" customFormat="1" ht="25.5" x14ac:dyDescent="0.25">
      <c r="A27" s="203" t="s">
        <v>27</v>
      </c>
      <c r="B27" s="394"/>
      <c r="C27" s="397"/>
      <c r="D27" s="311">
        <f t="shared" si="7"/>
        <v>0</v>
      </c>
      <c r="E27" s="394"/>
      <c r="F27" s="397"/>
      <c r="G27" s="311">
        <f t="shared" si="8"/>
        <v>0</v>
      </c>
      <c r="H27" s="307">
        <f t="shared" si="1"/>
        <v>0</v>
      </c>
      <c r="I27" s="308">
        <f t="shared" si="2"/>
        <v>0</v>
      </c>
      <c r="J27" s="311">
        <f t="shared" ref="J27:J29" si="18">SUM(H27-I27)</f>
        <v>0</v>
      </c>
      <c r="K27" s="9"/>
      <c r="L27" s="10"/>
    </row>
    <row r="28" spans="1:12" s="11" customFormat="1" ht="25.5" x14ac:dyDescent="0.25">
      <c r="A28" s="203" t="s">
        <v>28</v>
      </c>
      <c r="B28" s="394"/>
      <c r="C28" s="397"/>
      <c r="D28" s="311">
        <f t="shared" si="7"/>
        <v>0</v>
      </c>
      <c r="E28" s="394"/>
      <c r="F28" s="397"/>
      <c r="G28" s="311">
        <f t="shared" si="8"/>
        <v>0</v>
      </c>
      <c r="H28" s="307">
        <f t="shared" si="1"/>
        <v>0</v>
      </c>
      <c r="I28" s="308">
        <f t="shared" si="2"/>
        <v>0</v>
      </c>
      <c r="J28" s="311">
        <f t="shared" si="18"/>
        <v>0</v>
      </c>
      <c r="K28" s="9"/>
      <c r="L28" s="10"/>
    </row>
    <row r="29" spans="1:12" s="11" customFormat="1" ht="25.5" x14ac:dyDescent="0.25">
      <c r="A29" s="203" t="s">
        <v>29</v>
      </c>
      <c r="B29" s="394"/>
      <c r="C29" s="397"/>
      <c r="D29" s="311">
        <f t="shared" si="7"/>
        <v>0</v>
      </c>
      <c r="E29" s="394"/>
      <c r="F29" s="397"/>
      <c r="G29" s="311">
        <f t="shared" si="8"/>
        <v>0</v>
      </c>
      <c r="H29" s="307">
        <f t="shared" si="1"/>
        <v>0</v>
      </c>
      <c r="I29" s="308">
        <f t="shared" si="2"/>
        <v>0</v>
      </c>
      <c r="J29" s="311">
        <f t="shared" si="18"/>
        <v>0</v>
      </c>
      <c r="K29" s="9"/>
      <c r="L29" s="10"/>
    </row>
    <row r="30" spans="1:12" s="11" customFormat="1" x14ac:dyDescent="0.25">
      <c r="A30" s="203" t="s">
        <v>30</v>
      </c>
      <c r="B30" s="394"/>
      <c r="C30" s="397"/>
      <c r="D30" s="311">
        <f t="shared" si="7"/>
        <v>0</v>
      </c>
      <c r="E30" s="394"/>
      <c r="F30" s="397"/>
      <c r="G30" s="311">
        <f t="shared" si="8"/>
        <v>0</v>
      </c>
      <c r="H30" s="307">
        <f t="shared" si="1"/>
        <v>0</v>
      </c>
      <c r="I30" s="308">
        <f t="shared" si="2"/>
        <v>0</v>
      </c>
      <c r="J30" s="311">
        <f t="shared" si="9"/>
        <v>0</v>
      </c>
      <c r="K30" s="9"/>
      <c r="L30" s="10"/>
    </row>
    <row r="31" spans="1:12" s="11" customFormat="1" ht="15.75" thickBot="1" x14ac:dyDescent="0.3">
      <c r="A31" s="204" t="s">
        <v>53</v>
      </c>
      <c r="B31" s="394"/>
      <c r="C31" s="396"/>
      <c r="D31" s="311">
        <f t="shared" si="7"/>
        <v>0</v>
      </c>
      <c r="E31" s="394">
        <v>1286909972.05</v>
      </c>
      <c r="F31" s="396">
        <v>1204385359</v>
      </c>
      <c r="G31" s="311">
        <f t="shared" si="8"/>
        <v>82524613.049999997</v>
      </c>
      <c r="H31" s="315">
        <f t="shared" si="1"/>
        <v>1286909972.05</v>
      </c>
      <c r="I31" s="316">
        <f t="shared" si="2"/>
        <v>1204385359</v>
      </c>
      <c r="J31" s="311">
        <f t="shared" si="9"/>
        <v>82524613.049999997</v>
      </c>
      <c r="K31" s="9"/>
      <c r="L31" s="10"/>
    </row>
    <row r="32" spans="1:12" s="11" customFormat="1" ht="15.75" customHeight="1" thickBot="1" x14ac:dyDescent="0.3">
      <c r="A32" s="205" t="s">
        <v>54</v>
      </c>
      <c r="B32" s="298">
        <f t="shared" ref="B32:J32" si="19">SUM(B33:B36)</f>
        <v>463406888.93000001</v>
      </c>
      <c r="C32" s="299">
        <f t="shared" si="19"/>
        <v>0</v>
      </c>
      <c r="D32" s="300">
        <f t="shared" si="19"/>
        <v>463406888.93000001</v>
      </c>
      <c r="E32" s="298">
        <f t="shared" si="19"/>
        <v>528381633.11000001</v>
      </c>
      <c r="F32" s="299">
        <f t="shared" si="19"/>
        <v>0</v>
      </c>
      <c r="G32" s="300">
        <f t="shared" si="19"/>
        <v>528381633.11000001</v>
      </c>
      <c r="H32" s="317">
        <f t="shared" si="19"/>
        <v>64974744.18</v>
      </c>
      <c r="I32" s="318">
        <f t="shared" si="19"/>
        <v>0</v>
      </c>
      <c r="J32" s="300">
        <f t="shared" si="19"/>
        <v>64974744.18</v>
      </c>
      <c r="K32" s="9"/>
      <c r="L32" s="10"/>
    </row>
    <row r="33" spans="1:12" s="11" customFormat="1" ht="25.5" x14ac:dyDescent="0.25">
      <c r="A33" s="201" t="s">
        <v>55</v>
      </c>
      <c r="B33" s="394">
        <v>216924.14</v>
      </c>
      <c r="C33" s="396"/>
      <c r="D33" s="303">
        <f>SUM(B33-C33)</f>
        <v>216924.14</v>
      </c>
      <c r="E33" s="394">
        <v>212057.64</v>
      </c>
      <c r="F33" s="396"/>
      <c r="G33" s="303">
        <f>SUM(E33-F33)</f>
        <v>212057.64</v>
      </c>
      <c r="H33" s="304">
        <f t="shared" ref="H33:I36" si="20">SUM(E33-B33)</f>
        <v>-4866.5</v>
      </c>
      <c r="I33" s="305">
        <f t="shared" si="20"/>
        <v>0</v>
      </c>
      <c r="J33" s="303">
        <f>SUM(H33-I33)</f>
        <v>-4866.5</v>
      </c>
      <c r="K33" s="9"/>
      <c r="L33" s="10"/>
    </row>
    <row r="34" spans="1:12" s="11" customFormat="1" x14ac:dyDescent="0.25">
      <c r="A34" s="202" t="s">
        <v>272</v>
      </c>
      <c r="B34" s="394"/>
      <c r="C34" s="396"/>
      <c r="D34" s="303">
        <f>B34-C34</f>
        <v>0</v>
      </c>
      <c r="E34" s="394"/>
      <c r="F34" s="396"/>
      <c r="G34" s="303">
        <f>E34-F34</f>
        <v>0</v>
      </c>
      <c r="H34" s="304">
        <f t="shared" ref="H34" si="21">SUM(E34-B34)</f>
        <v>0</v>
      </c>
      <c r="I34" s="321">
        <f t="shared" ref="I34" si="22">SUM(F34-C34)</f>
        <v>0</v>
      </c>
      <c r="J34" s="303">
        <f>H34-I34</f>
        <v>0</v>
      </c>
      <c r="K34" s="9"/>
      <c r="L34" s="10"/>
    </row>
    <row r="35" spans="1:12" s="11" customFormat="1" ht="25.5" x14ac:dyDescent="0.25">
      <c r="A35" s="202" t="s">
        <v>56</v>
      </c>
      <c r="B35" s="398">
        <v>332346977.11000001</v>
      </c>
      <c r="C35" s="396"/>
      <c r="D35" s="303">
        <f>B35-C35</f>
        <v>332346977.11000001</v>
      </c>
      <c r="E35" s="398">
        <v>375776376.11000001</v>
      </c>
      <c r="F35" s="396"/>
      <c r="G35" s="303">
        <f>E35-F35</f>
        <v>375776376.11000001</v>
      </c>
      <c r="H35" s="304">
        <f t="shared" si="20"/>
        <v>43429399</v>
      </c>
      <c r="I35" s="321">
        <f t="shared" si="20"/>
        <v>0</v>
      </c>
      <c r="J35" s="303">
        <f>H35-I35</f>
        <v>43429399</v>
      </c>
      <c r="K35" s="9"/>
      <c r="L35" s="10"/>
    </row>
    <row r="36" spans="1:12" s="11" customFormat="1" ht="26.25" thickBot="1" x14ac:dyDescent="0.3">
      <c r="A36" s="204" t="s">
        <v>57</v>
      </c>
      <c r="B36" s="399">
        <v>130842987.68000001</v>
      </c>
      <c r="C36" s="400"/>
      <c r="D36" s="322">
        <f>B36-C36</f>
        <v>130842987.68000001</v>
      </c>
      <c r="E36" s="399">
        <v>152393199.36000001</v>
      </c>
      <c r="F36" s="400"/>
      <c r="G36" s="322">
        <f>E36-F36</f>
        <v>152393199.36000001</v>
      </c>
      <c r="H36" s="315">
        <f t="shared" si="20"/>
        <v>21550211.68</v>
      </c>
      <c r="I36" s="316">
        <f t="shared" si="20"/>
        <v>0</v>
      </c>
      <c r="J36" s="322">
        <f>H36-I36</f>
        <v>21550211.68</v>
      </c>
      <c r="K36" s="9"/>
      <c r="L36" s="10"/>
    </row>
    <row r="37" spans="1:12" x14ac:dyDescent="0.25">
      <c r="A37" s="8"/>
      <c r="B37" s="12"/>
      <c r="C37" s="12"/>
      <c r="E37" s="12"/>
      <c r="F37" s="10"/>
      <c r="H37" s="13"/>
    </row>
    <row r="38" spans="1:12" ht="16.5" thickBot="1" x14ac:dyDescent="0.3">
      <c r="A38" s="5" t="s">
        <v>34</v>
      </c>
      <c r="B38" s="5"/>
      <c r="C38" s="5"/>
      <c r="D38" s="5"/>
      <c r="E38" s="806"/>
      <c r="F38" s="806"/>
      <c r="G38" s="807"/>
      <c r="H38" s="807"/>
      <c r="I38" s="739" t="s">
        <v>277</v>
      </c>
      <c r="J38" s="739"/>
    </row>
    <row r="39" spans="1:12" x14ac:dyDescent="0.25">
      <c r="A39" s="6"/>
      <c r="B39" s="6"/>
      <c r="C39" s="6"/>
      <c r="D39" s="6"/>
      <c r="E39" s="808" t="s">
        <v>35</v>
      </c>
      <c r="F39" s="808"/>
      <c r="G39" s="808"/>
      <c r="H39" s="808"/>
      <c r="I39" s="808" t="s">
        <v>36</v>
      </c>
      <c r="J39" s="808"/>
    </row>
    <row r="40" spans="1:12" ht="16.5" thickBot="1" x14ac:dyDescent="0.3">
      <c r="A40" s="5" t="s">
        <v>37</v>
      </c>
      <c r="B40" s="5"/>
      <c r="C40" s="5"/>
      <c r="D40" s="5"/>
      <c r="E40" s="806"/>
      <c r="F40" s="806"/>
      <c r="G40" s="807"/>
      <c r="H40" s="807"/>
      <c r="I40" s="739" t="s">
        <v>278</v>
      </c>
      <c r="J40" s="739"/>
    </row>
    <row r="41" spans="1:12" ht="15.75" x14ac:dyDescent="0.25">
      <c r="A41" s="4"/>
      <c r="B41" s="4"/>
      <c r="C41" s="4"/>
      <c r="D41" s="4"/>
      <c r="E41" s="808" t="s">
        <v>35</v>
      </c>
      <c r="F41" s="808"/>
      <c r="G41" s="808"/>
      <c r="H41" s="808"/>
      <c r="I41" s="808" t="s">
        <v>36</v>
      </c>
      <c r="J41" s="808"/>
    </row>
    <row r="42" spans="1:12" x14ac:dyDescent="0.25">
      <c r="E42" s="8"/>
      <c r="F42" s="14"/>
      <c r="G42" s="14"/>
    </row>
    <row r="43" spans="1:12" x14ac:dyDescent="0.25">
      <c r="E43" s="8"/>
      <c r="F43" s="8"/>
      <c r="G43" s="8"/>
    </row>
    <row r="44" spans="1:12" x14ac:dyDescent="0.25">
      <c r="E44" s="8"/>
      <c r="F44" s="8"/>
      <c r="G44" s="8"/>
    </row>
    <row r="45" spans="1:12" x14ac:dyDescent="0.25">
      <c r="E45" s="15"/>
      <c r="F45" s="8"/>
      <c r="G45" s="8"/>
    </row>
    <row r="46" spans="1:12" x14ac:dyDescent="0.25">
      <c r="E46" s="8"/>
      <c r="F46" s="16"/>
      <c r="G46" s="17"/>
    </row>
    <row r="47" spans="1:12" x14ac:dyDescent="0.25">
      <c r="C47" s="18"/>
      <c r="D47" s="18"/>
      <c r="E47" s="19"/>
      <c r="F47" s="16"/>
      <c r="G47" s="17"/>
    </row>
    <row r="48" spans="1:12" s="8" customFormat="1" x14ac:dyDescent="0.25">
      <c r="A48" s="7"/>
      <c r="B48" s="7"/>
      <c r="C48" s="18"/>
      <c r="D48" s="18"/>
    </row>
  </sheetData>
  <sheetProtection password="CDB4" sheet="1" objects="1" scenarios="1"/>
  <mergeCells count="21">
    <mergeCell ref="E40:F40"/>
    <mergeCell ref="G40:H40"/>
    <mergeCell ref="I40:J40"/>
    <mergeCell ref="E41:F41"/>
    <mergeCell ref="G41:H41"/>
    <mergeCell ref="I41:J41"/>
    <mergeCell ref="E38:F38"/>
    <mergeCell ref="G38:H38"/>
    <mergeCell ref="I38:J38"/>
    <mergeCell ref="E39:F39"/>
    <mergeCell ref="G39:H39"/>
    <mergeCell ref="I39:J39"/>
    <mergeCell ref="A11:A12"/>
    <mergeCell ref="B11:D11"/>
    <mergeCell ref="E11:G11"/>
    <mergeCell ref="H11:J11"/>
    <mergeCell ref="A6:J6"/>
    <mergeCell ref="A7:J7"/>
    <mergeCell ref="A8:J8"/>
    <mergeCell ref="C9:J9"/>
    <mergeCell ref="I10:J10"/>
  </mergeCells>
  <pageMargins left="0.98425196850393704" right="0" top="0" bottom="0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E33"/>
  <sheetViews>
    <sheetView view="pageBreakPreview" topLeftCell="A25" zoomScaleNormal="100" zoomScaleSheetLayoutView="100" workbookViewId="0">
      <selection activeCell="B25" sqref="B25"/>
    </sheetView>
  </sheetViews>
  <sheetFormatPr defaultRowHeight="15" x14ac:dyDescent="0.25"/>
  <cols>
    <col min="1" max="1" width="35.140625" style="7" customWidth="1"/>
    <col min="2" max="4" width="21.5703125" style="8" customWidth="1"/>
    <col min="5" max="249" width="9.140625" style="7"/>
    <col min="250" max="250" width="35.140625" style="7" customWidth="1"/>
    <col min="251" max="259" width="15.7109375" style="7" customWidth="1"/>
    <col min="260" max="505" width="9.140625" style="7"/>
    <col min="506" max="506" width="35.140625" style="7" customWidth="1"/>
    <col min="507" max="515" width="15.7109375" style="7" customWidth="1"/>
    <col min="516" max="761" width="9.140625" style="7"/>
    <col min="762" max="762" width="35.140625" style="7" customWidth="1"/>
    <col min="763" max="771" width="15.7109375" style="7" customWidth="1"/>
    <col min="772" max="1017" width="9.140625" style="7"/>
    <col min="1018" max="1018" width="35.140625" style="7" customWidth="1"/>
    <col min="1019" max="1027" width="15.7109375" style="7" customWidth="1"/>
    <col min="1028" max="1273" width="9.140625" style="7"/>
    <col min="1274" max="1274" width="35.140625" style="7" customWidth="1"/>
    <col min="1275" max="1283" width="15.7109375" style="7" customWidth="1"/>
    <col min="1284" max="1529" width="9.140625" style="7"/>
    <col min="1530" max="1530" width="35.140625" style="7" customWidth="1"/>
    <col min="1531" max="1539" width="15.7109375" style="7" customWidth="1"/>
    <col min="1540" max="1785" width="9.140625" style="7"/>
    <col min="1786" max="1786" width="35.140625" style="7" customWidth="1"/>
    <col min="1787" max="1795" width="15.7109375" style="7" customWidth="1"/>
    <col min="1796" max="2041" width="9.140625" style="7"/>
    <col min="2042" max="2042" width="35.140625" style="7" customWidth="1"/>
    <col min="2043" max="2051" width="15.7109375" style="7" customWidth="1"/>
    <col min="2052" max="2297" width="9.140625" style="7"/>
    <col min="2298" max="2298" width="35.140625" style="7" customWidth="1"/>
    <col min="2299" max="2307" width="15.7109375" style="7" customWidth="1"/>
    <col min="2308" max="2553" width="9.140625" style="7"/>
    <col min="2554" max="2554" width="35.140625" style="7" customWidth="1"/>
    <col min="2555" max="2563" width="15.7109375" style="7" customWidth="1"/>
    <col min="2564" max="2809" width="9.140625" style="7"/>
    <col min="2810" max="2810" width="35.140625" style="7" customWidth="1"/>
    <col min="2811" max="2819" width="15.7109375" style="7" customWidth="1"/>
    <col min="2820" max="3065" width="9.140625" style="7"/>
    <col min="3066" max="3066" width="35.140625" style="7" customWidth="1"/>
    <col min="3067" max="3075" width="15.7109375" style="7" customWidth="1"/>
    <col min="3076" max="3321" width="9.140625" style="7"/>
    <col min="3322" max="3322" width="35.140625" style="7" customWidth="1"/>
    <col min="3323" max="3331" width="15.7109375" style="7" customWidth="1"/>
    <col min="3332" max="3577" width="9.140625" style="7"/>
    <col min="3578" max="3578" width="35.140625" style="7" customWidth="1"/>
    <col min="3579" max="3587" width="15.7109375" style="7" customWidth="1"/>
    <col min="3588" max="3833" width="9.140625" style="7"/>
    <col min="3834" max="3834" width="35.140625" style="7" customWidth="1"/>
    <col min="3835" max="3843" width="15.7109375" style="7" customWidth="1"/>
    <col min="3844" max="4089" width="9.140625" style="7"/>
    <col min="4090" max="4090" width="35.140625" style="7" customWidth="1"/>
    <col min="4091" max="4099" width="15.7109375" style="7" customWidth="1"/>
    <col min="4100" max="4345" width="9.140625" style="7"/>
    <col min="4346" max="4346" width="35.140625" style="7" customWidth="1"/>
    <col min="4347" max="4355" width="15.7109375" style="7" customWidth="1"/>
    <col min="4356" max="4601" width="9.140625" style="7"/>
    <col min="4602" max="4602" width="35.140625" style="7" customWidth="1"/>
    <col min="4603" max="4611" width="15.7109375" style="7" customWidth="1"/>
    <col min="4612" max="4857" width="9.140625" style="7"/>
    <col min="4858" max="4858" width="35.140625" style="7" customWidth="1"/>
    <col min="4859" max="4867" width="15.7109375" style="7" customWidth="1"/>
    <col min="4868" max="5113" width="9.140625" style="7"/>
    <col min="5114" max="5114" width="35.140625" style="7" customWidth="1"/>
    <col min="5115" max="5123" width="15.7109375" style="7" customWidth="1"/>
    <col min="5124" max="5369" width="9.140625" style="7"/>
    <col min="5370" max="5370" width="35.140625" style="7" customWidth="1"/>
    <col min="5371" max="5379" width="15.7109375" style="7" customWidth="1"/>
    <col min="5380" max="5625" width="9.140625" style="7"/>
    <col min="5626" max="5626" width="35.140625" style="7" customWidth="1"/>
    <col min="5627" max="5635" width="15.7109375" style="7" customWidth="1"/>
    <col min="5636" max="5881" width="9.140625" style="7"/>
    <col min="5882" max="5882" width="35.140625" style="7" customWidth="1"/>
    <col min="5883" max="5891" width="15.7109375" style="7" customWidth="1"/>
    <col min="5892" max="6137" width="9.140625" style="7"/>
    <col min="6138" max="6138" width="35.140625" style="7" customWidth="1"/>
    <col min="6139" max="6147" width="15.7109375" style="7" customWidth="1"/>
    <col min="6148" max="6393" width="9.140625" style="7"/>
    <col min="6394" max="6394" width="35.140625" style="7" customWidth="1"/>
    <col min="6395" max="6403" width="15.7109375" style="7" customWidth="1"/>
    <col min="6404" max="6649" width="9.140625" style="7"/>
    <col min="6650" max="6650" width="35.140625" style="7" customWidth="1"/>
    <col min="6651" max="6659" width="15.7109375" style="7" customWidth="1"/>
    <col min="6660" max="6905" width="9.140625" style="7"/>
    <col min="6906" max="6906" width="35.140625" style="7" customWidth="1"/>
    <col min="6907" max="6915" width="15.7109375" style="7" customWidth="1"/>
    <col min="6916" max="7161" width="9.140625" style="7"/>
    <col min="7162" max="7162" width="35.140625" style="7" customWidth="1"/>
    <col min="7163" max="7171" width="15.7109375" style="7" customWidth="1"/>
    <col min="7172" max="7417" width="9.140625" style="7"/>
    <col min="7418" max="7418" width="35.140625" style="7" customWidth="1"/>
    <col min="7419" max="7427" width="15.7109375" style="7" customWidth="1"/>
    <col min="7428" max="7673" width="9.140625" style="7"/>
    <col min="7674" max="7674" width="35.140625" style="7" customWidth="1"/>
    <col min="7675" max="7683" width="15.7109375" style="7" customWidth="1"/>
    <col min="7684" max="7929" width="9.140625" style="7"/>
    <col min="7930" max="7930" width="35.140625" style="7" customWidth="1"/>
    <col min="7931" max="7939" width="15.7109375" style="7" customWidth="1"/>
    <col min="7940" max="8185" width="9.140625" style="7"/>
    <col min="8186" max="8186" width="35.140625" style="7" customWidth="1"/>
    <col min="8187" max="8195" width="15.7109375" style="7" customWidth="1"/>
    <col min="8196" max="8441" width="9.140625" style="7"/>
    <col min="8442" max="8442" width="35.140625" style="7" customWidth="1"/>
    <col min="8443" max="8451" width="15.7109375" style="7" customWidth="1"/>
    <col min="8452" max="8697" width="9.140625" style="7"/>
    <col min="8698" max="8698" width="35.140625" style="7" customWidth="1"/>
    <col min="8699" max="8707" width="15.7109375" style="7" customWidth="1"/>
    <col min="8708" max="8953" width="9.140625" style="7"/>
    <col min="8954" max="8954" width="35.140625" style="7" customWidth="1"/>
    <col min="8955" max="8963" width="15.7109375" style="7" customWidth="1"/>
    <col min="8964" max="9209" width="9.140625" style="7"/>
    <col min="9210" max="9210" width="35.140625" style="7" customWidth="1"/>
    <col min="9211" max="9219" width="15.7109375" style="7" customWidth="1"/>
    <col min="9220" max="9465" width="9.140625" style="7"/>
    <col min="9466" max="9466" width="35.140625" style="7" customWidth="1"/>
    <col min="9467" max="9475" width="15.7109375" style="7" customWidth="1"/>
    <col min="9476" max="9721" width="9.140625" style="7"/>
    <col min="9722" max="9722" width="35.140625" style="7" customWidth="1"/>
    <col min="9723" max="9731" width="15.7109375" style="7" customWidth="1"/>
    <col min="9732" max="9977" width="9.140625" style="7"/>
    <col min="9978" max="9978" width="35.140625" style="7" customWidth="1"/>
    <col min="9979" max="9987" width="15.7109375" style="7" customWidth="1"/>
    <col min="9988" max="10233" width="9.140625" style="7"/>
    <col min="10234" max="10234" width="35.140625" style="7" customWidth="1"/>
    <col min="10235" max="10243" width="15.7109375" style="7" customWidth="1"/>
    <col min="10244" max="10489" width="9.140625" style="7"/>
    <col min="10490" max="10490" width="35.140625" style="7" customWidth="1"/>
    <col min="10491" max="10499" width="15.7109375" style="7" customWidth="1"/>
    <col min="10500" max="10745" width="9.140625" style="7"/>
    <col min="10746" max="10746" width="35.140625" style="7" customWidth="1"/>
    <col min="10747" max="10755" width="15.7109375" style="7" customWidth="1"/>
    <col min="10756" max="11001" width="9.140625" style="7"/>
    <col min="11002" max="11002" width="35.140625" style="7" customWidth="1"/>
    <col min="11003" max="11011" width="15.7109375" style="7" customWidth="1"/>
    <col min="11012" max="11257" width="9.140625" style="7"/>
    <col min="11258" max="11258" width="35.140625" style="7" customWidth="1"/>
    <col min="11259" max="11267" width="15.7109375" style="7" customWidth="1"/>
    <col min="11268" max="11513" width="9.140625" style="7"/>
    <col min="11514" max="11514" width="35.140625" style="7" customWidth="1"/>
    <col min="11515" max="11523" width="15.7109375" style="7" customWidth="1"/>
    <col min="11524" max="11769" width="9.140625" style="7"/>
    <col min="11770" max="11770" width="35.140625" style="7" customWidth="1"/>
    <col min="11771" max="11779" width="15.7109375" style="7" customWidth="1"/>
    <col min="11780" max="12025" width="9.140625" style="7"/>
    <col min="12026" max="12026" width="35.140625" style="7" customWidth="1"/>
    <col min="12027" max="12035" width="15.7109375" style="7" customWidth="1"/>
    <col min="12036" max="12281" width="9.140625" style="7"/>
    <col min="12282" max="12282" width="35.140625" style="7" customWidth="1"/>
    <col min="12283" max="12291" width="15.7109375" style="7" customWidth="1"/>
    <col min="12292" max="12537" width="9.140625" style="7"/>
    <col min="12538" max="12538" width="35.140625" style="7" customWidth="1"/>
    <col min="12539" max="12547" width="15.7109375" style="7" customWidth="1"/>
    <col min="12548" max="12793" width="9.140625" style="7"/>
    <col min="12794" max="12794" width="35.140625" style="7" customWidth="1"/>
    <col min="12795" max="12803" width="15.7109375" style="7" customWidth="1"/>
    <col min="12804" max="13049" width="9.140625" style="7"/>
    <col min="13050" max="13050" width="35.140625" style="7" customWidth="1"/>
    <col min="13051" max="13059" width="15.7109375" style="7" customWidth="1"/>
    <col min="13060" max="13305" width="9.140625" style="7"/>
    <col min="13306" max="13306" width="35.140625" style="7" customWidth="1"/>
    <col min="13307" max="13315" width="15.7109375" style="7" customWidth="1"/>
    <col min="13316" max="13561" width="9.140625" style="7"/>
    <col min="13562" max="13562" width="35.140625" style="7" customWidth="1"/>
    <col min="13563" max="13571" width="15.7109375" style="7" customWidth="1"/>
    <col min="13572" max="13817" width="9.140625" style="7"/>
    <col min="13818" max="13818" width="35.140625" style="7" customWidth="1"/>
    <col min="13819" max="13827" width="15.7109375" style="7" customWidth="1"/>
    <col min="13828" max="14073" width="9.140625" style="7"/>
    <col min="14074" max="14074" width="35.140625" style="7" customWidth="1"/>
    <col min="14075" max="14083" width="15.7109375" style="7" customWidth="1"/>
    <col min="14084" max="14329" width="9.140625" style="7"/>
    <col min="14330" max="14330" width="35.140625" style="7" customWidth="1"/>
    <col min="14331" max="14339" width="15.7109375" style="7" customWidth="1"/>
    <col min="14340" max="14585" width="9.140625" style="7"/>
    <col min="14586" max="14586" width="35.140625" style="7" customWidth="1"/>
    <col min="14587" max="14595" width="15.7109375" style="7" customWidth="1"/>
    <col min="14596" max="14841" width="9.140625" style="7"/>
    <col min="14842" max="14842" width="35.140625" style="7" customWidth="1"/>
    <col min="14843" max="14851" width="15.7109375" style="7" customWidth="1"/>
    <col min="14852" max="15097" width="9.140625" style="7"/>
    <col min="15098" max="15098" width="35.140625" style="7" customWidth="1"/>
    <col min="15099" max="15107" width="15.7109375" style="7" customWidth="1"/>
    <col min="15108" max="15353" width="9.140625" style="7"/>
    <col min="15354" max="15354" width="35.140625" style="7" customWidth="1"/>
    <col min="15355" max="15363" width="15.7109375" style="7" customWidth="1"/>
    <col min="15364" max="15609" width="9.140625" style="7"/>
    <col min="15610" max="15610" width="35.140625" style="7" customWidth="1"/>
    <col min="15611" max="15619" width="15.7109375" style="7" customWidth="1"/>
    <col min="15620" max="15865" width="9.140625" style="7"/>
    <col min="15866" max="15866" width="35.140625" style="7" customWidth="1"/>
    <col min="15867" max="15875" width="15.7109375" style="7" customWidth="1"/>
    <col min="15876" max="16121" width="9.140625" style="7"/>
    <col min="16122" max="16122" width="35.140625" style="7" customWidth="1"/>
    <col min="16123" max="16131" width="15.7109375" style="7" customWidth="1"/>
    <col min="16132" max="16384" width="9.140625" style="7"/>
  </cols>
  <sheetData>
    <row r="1" spans="1:5" s="11" customFormat="1" ht="15.75" thickBot="1" x14ac:dyDescent="0.3">
      <c r="A1" s="793"/>
      <c r="B1" s="801" t="s">
        <v>235</v>
      </c>
      <c r="C1" s="802"/>
      <c r="D1" s="802"/>
      <c r="E1" s="10"/>
    </row>
    <row r="2" spans="1:5" s="11" customFormat="1" ht="15.75" thickBot="1" x14ac:dyDescent="0.3">
      <c r="A2" s="794"/>
      <c r="B2" s="295" t="s">
        <v>40</v>
      </c>
      <c r="C2" s="21" t="s">
        <v>41</v>
      </c>
      <c r="D2" s="296" t="s">
        <v>42</v>
      </c>
      <c r="E2" s="10"/>
    </row>
    <row r="3" spans="1:5" s="11" customFormat="1" ht="15.75" thickBot="1" x14ac:dyDescent="0.3">
      <c r="A3" s="24" t="s">
        <v>43</v>
      </c>
      <c r="B3" s="25" t="s">
        <v>60</v>
      </c>
      <c r="C3" s="28" t="s">
        <v>61</v>
      </c>
      <c r="D3" s="297" t="s">
        <v>62</v>
      </c>
      <c r="E3" s="10"/>
    </row>
    <row r="4" spans="1:5" s="11" customFormat="1" ht="15" customHeight="1" thickBot="1" x14ac:dyDescent="0.3">
      <c r="A4" s="200" t="s">
        <v>48</v>
      </c>
      <c r="B4" s="292" t="s">
        <v>193</v>
      </c>
      <c r="C4" s="293" t="s">
        <v>193</v>
      </c>
      <c r="D4" s="294" t="s">
        <v>193</v>
      </c>
      <c r="E4" s="10"/>
    </row>
    <row r="5" spans="1:5" s="11" customFormat="1" x14ac:dyDescent="0.25">
      <c r="A5" s="201" t="s">
        <v>49</v>
      </c>
      <c r="B5" s="383" t="str">
        <f>IF(ROUND(('ДВИЖЕНИЕ ОС И НМА'!K5-НУ18!H15),2)=0,"ОК","ОШИБКА")</f>
        <v>ОК</v>
      </c>
      <c r="C5" s="384" t="str">
        <f>IF(ROUND(('ДВИЖЕНИЕ ОС И НМА'!U5-НУ18!I15),2)=0,"ОК","ОШИБКА")</f>
        <v>ОК</v>
      </c>
      <c r="D5" s="385" t="str">
        <f>IF(ROUND(('ДВИЖЕНИЕ ОС И НМА'!AE5-НУ18!J15),2)=0,"ОК","ОШИБКА")</f>
        <v>ОК</v>
      </c>
      <c r="E5" s="10"/>
    </row>
    <row r="6" spans="1:5" s="11" customFormat="1" ht="25.5" x14ac:dyDescent="0.25">
      <c r="A6" s="202" t="s">
        <v>141</v>
      </c>
      <c r="B6" s="383" t="str">
        <f>IF(ROUND(('ДВИЖЕНИЕ ОС И НМА'!K6-НУ18!H16),2)=0,"ОК","ОШИБКА")</f>
        <v>ОК</v>
      </c>
      <c r="C6" s="384" t="str">
        <f>IF(ROUND(('ДВИЖЕНИЕ ОС И НМА'!U6-НУ18!I16),2)=0,"ОК","ОШИБКА")</f>
        <v>ОК</v>
      </c>
      <c r="D6" s="386" t="str">
        <f>IF(ROUND(('ДВИЖЕНИЕ ОС И НМА'!AE6-НУ18!J16),2)=0,"ОК","ОШИБКА")</f>
        <v>ОК</v>
      </c>
      <c r="E6" s="10"/>
    </row>
    <row r="7" spans="1:5" s="11" customFormat="1" ht="25.5" x14ac:dyDescent="0.25">
      <c r="A7" s="202" t="s">
        <v>140</v>
      </c>
      <c r="B7" s="383" t="str">
        <f>IF(ROUND(('ДВИЖЕНИЕ ОС И НМА'!K7-НУ18!H17),2)=0,"ОК","ОШИБКА")</f>
        <v>ОК</v>
      </c>
      <c r="C7" s="387" t="str">
        <f>IF(ROUND(('ДВИЖЕНИЕ ОС И НМА'!U7-НУ18!I17),2)=0,"ОК","ОШИБКА")</f>
        <v>ОК</v>
      </c>
      <c r="D7" s="386" t="str">
        <f>IF(ROUND(('ДВИЖЕНИЕ ОС И НМА'!AE7-НУ18!J17),2)=0,"ОК","ОШИБКА")</f>
        <v>ОК</v>
      </c>
      <c r="E7" s="10"/>
    </row>
    <row r="8" spans="1:5" s="11" customFormat="1" x14ac:dyDescent="0.25">
      <c r="A8" s="202" t="s">
        <v>267</v>
      </c>
      <c r="B8" s="383" t="str">
        <f>IF(ROUND(('ДВИЖЕНИЕ ОС И НМА'!K8-НУ18!H18),2)=0,"ОК","ОШИБКА")</f>
        <v>ОК</v>
      </c>
      <c r="C8" s="387" t="str">
        <f>IF(ROUND(('ДВИЖЕНИЕ ОС И НМА'!U8-НУ18!I18),2)=0,"ОК","ОШИБКА")</f>
        <v>ОК</v>
      </c>
      <c r="D8" s="386" t="str">
        <f>IF(ROUND(('ДВИЖЕНИЕ ОС И НМА'!AE8-НУ18!J18),2)=0,"ОК","ОШИБКА")</f>
        <v>ОК</v>
      </c>
      <c r="E8" s="10"/>
    </row>
    <row r="9" spans="1:5" s="11" customFormat="1" x14ac:dyDescent="0.25">
      <c r="A9" s="203" t="s">
        <v>50</v>
      </c>
      <c r="B9" s="383" t="str">
        <f>IF(ROUND(('ДВИЖЕНИЕ ОС И НМА'!K9-НУ18!H19),2)=0,"ОК","ОШИБКА")</f>
        <v>ОК</v>
      </c>
      <c r="C9" s="387" t="str">
        <f>IF(ROUND(('ДВИЖЕНИЕ ОС И НМА'!U9-НУ18!I19),2)=0,"ОК","ОШИБКА")</f>
        <v>ОК</v>
      </c>
      <c r="D9" s="386" t="str">
        <f>IF(ROUND(('ДВИЖЕНИЕ ОС И НМА'!AE9-НУ18!J19),2)=0,"ОК","ОШИБКА")</f>
        <v>ОК</v>
      </c>
      <c r="E9" s="10"/>
    </row>
    <row r="10" spans="1:5" s="11" customFormat="1" ht="38.25" x14ac:dyDescent="0.25">
      <c r="A10" s="203" t="s">
        <v>142</v>
      </c>
      <c r="B10" s="383" t="str">
        <f>IF(ROUND(('ДВИЖЕНИЕ ОС И НМА'!K10-НУ18!H20),2)=0,"ОК","ОШИБКА")</f>
        <v>ОК</v>
      </c>
      <c r="C10" s="387" t="str">
        <f>IF(ROUND(('ДВИЖЕНИЕ ОС И НМА'!U10-НУ18!I20),2)=0,"ОК","ОШИБКА")</f>
        <v>ОК</v>
      </c>
      <c r="D10" s="386" t="str">
        <f>IF(ROUND(('ДВИЖЕНИЕ ОС И НМА'!AE10-НУ18!J20),2)=0,"ОК","ОШИБКА")</f>
        <v>ОК</v>
      </c>
      <c r="E10" s="10"/>
    </row>
    <row r="11" spans="1:5" s="11" customFormat="1" ht="38.25" x14ac:dyDescent="0.25">
      <c r="A11" s="203" t="s">
        <v>143</v>
      </c>
      <c r="B11" s="383" t="str">
        <f>IF(ROUND(('ДВИЖЕНИЕ ОС И НМА'!K11-НУ18!H21),2)=0,"ОК","ОШИБКА")</f>
        <v>ОК</v>
      </c>
      <c r="C11" s="387" t="str">
        <f>IF(ROUND(('ДВИЖЕНИЕ ОС И НМА'!U11-НУ18!I21),2)=0,"ОК","ОШИБКА")</f>
        <v>ОК</v>
      </c>
      <c r="D11" s="386" t="str">
        <f>IF(ROUND(('ДВИЖЕНИЕ ОС И НМА'!AE11-НУ18!J21),2)=0,"ОК","ОШИБКА")</f>
        <v>ОК</v>
      </c>
      <c r="E11" s="10"/>
    </row>
    <row r="12" spans="1:5" s="11" customFormat="1" ht="38.25" x14ac:dyDescent="0.25">
      <c r="A12" s="203" t="s">
        <v>149</v>
      </c>
      <c r="B12" s="383" t="str">
        <f>IF(ROUND(('ДВИЖЕНИЕ ОС И НМА'!K12-НУ18!H22),2)=0,"ОК","ОШИБКА")</f>
        <v>ОК</v>
      </c>
      <c r="C12" s="387" t="str">
        <f>IF(ROUND(('ДВИЖЕНИЕ ОС И НМА'!U12-НУ18!I22),2)=0,"ОК","ОШИБКА")</f>
        <v>ОК</v>
      </c>
      <c r="D12" s="386" t="str">
        <f>IF(ROUND(('ДВИЖЕНИЕ ОС И НМА'!AE12-НУ18!J22),2)=0,"ОК","ОШИБКА")</f>
        <v>ОК</v>
      </c>
      <c r="E12" s="10"/>
    </row>
    <row r="13" spans="1:5" s="11" customFormat="1" x14ac:dyDescent="0.25">
      <c r="A13" s="203" t="s">
        <v>51</v>
      </c>
      <c r="B13" s="383" t="str">
        <f>IF(ROUND(('ДВИЖЕНИЕ ОС И НМА'!K13-НУ18!H23),2)=0,"ОК","ОШИБКА")</f>
        <v>ОК</v>
      </c>
      <c r="C13" s="387" t="str">
        <f>IF(ROUND(('ДВИЖЕНИЕ ОС И НМА'!U13-НУ18!I23),2)=0,"ОК","ОШИБКА")</f>
        <v>ОК</v>
      </c>
      <c r="D13" s="386" t="str">
        <f>IF(ROUND(('ДВИЖЕНИЕ ОС И НМА'!AE13-НУ18!J23),2)=0,"ОК","ОШИБКА")</f>
        <v>ОК</v>
      </c>
      <c r="E13" s="10"/>
    </row>
    <row r="14" spans="1:5" s="11" customFormat="1" ht="25.5" x14ac:dyDescent="0.25">
      <c r="A14" s="203" t="s">
        <v>144</v>
      </c>
      <c r="B14" s="383" t="str">
        <f>IF(ROUND(('ДВИЖЕНИЕ ОС И НМА'!K14-НУ18!H24),2)=0,"ОК","ОШИБКА")</f>
        <v>ОК</v>
      </c>
      <c r="C14" s="387" t="str">
        <f>IF(ROUND(('ДВИЖЕНИЕ ОС И НМА'!U14-НУ18!I24),2)=0,"ОК","ОШИБКА")</f>
        <v>ОК</v>
      </c>
      <c r="D14" s="386" t="str">
        <f>IF(ROUND(('ДВИЖЕНИЕ ОС И НМА'!AE14-НУ18!J24),2)=0,"ОК","ОШИБКА")</f>
        <v>ОК</v>
      </c>
      <c r="E14" s="10"/>
    </row>
    <row r="15" spans="1:5" s="11" customFormat="1" ht="25.5" x14ac:dyDescent="0.25">
      <c r="A15" s="203" t="s">
        <v>52</v>
      </c>
      <c r="B15" s="383" t="str">
        <f>IF(ROUND(('ДВИЖЕНИЕ РЕЗЕРВОВ'!I5-НУ18!H25),2)=0,"ОК","ОШИБКА")</f>
        <v>ОК</v>
      </c>
      <c r="C15" s="387" t="s">
        <v>193</v>
      </c>
      <c r="D15" s="386" t="str">
        <f>B15</f>
        <v>ОК</v>
      </c>
      <c r="E15" s="10"/>
    </row>
    <row r="16" spans="1:5" s="11" customFormat="1" ht="25.5" x14ac:dyDescent="0.25">
      <c r="A16" s="203" t="s">
        <v>26</v>
      </c>
      <c r="B16" s="383" t="str">
        <f>IF(ROUND(('ДВИЖЕНИЕ РЕЗЕРВОВ'!I6-НУ18!H26),2)=0,"ОК","ОШИБКА")</f>
        <v>ОК</v>
      </c>
      <c r="C16" s="388" t="s">
        <v>193</v>
      </c>
      <c r="D16" s="386" t="str">
        <f>B16</f>
        <v>ОК</v>
      </c>
      <c r="E16" s="10"/>
    </row>
    <row r="17" spans="1:5" s="11" customFormat="1" ht="25.5" x14ac:dyDescent="0.25">
      <c r="A17" s="203" t="s">
        <v>27</v>
      </c>
      <c r="B17" s="383" t="str">
        <f>IF(ROUND(('ДВИЖЕНИЕ РЕЗЕРВОВ'!I7-НУ18!H27),2)=0,"ОК","ОШИБКА")</f>
        <v>ОК</v>
      </c>
      <c r="C17" s="387" t="s">
        <v>193</v>
      </c>
      <c r="D17" s="386" t="str">
        <f>B17</f>
        <v>ОК</v>
      </c>
      <c r="E17" s="10"/>
    </row>
    <row r="18" spans="1:5" s="11" customFormat="1" ht="25.5" x14ac:dyDescent="0.25">
      <c r="A18" s="203" t="s">
        <v>28</v>
      </c>
      <c r="B18" s="383" t="str">
        <f>IF(ROUND(('ДВИЖЕНИЕ РЕЗЕРВОВ'!I8-НУ18!H28),2)=0,"ОК","ОШИБКА")</f>
        <v>ОК</v>
      </c>
      <c r="C18" s="387" t="s">
        <v>193</v>
      </c>
      <c r="D18" s="386" t="str">
        <f t="shared" ref="D18:D19" si="0">B18</f>
        <v>ОК</v>
      </c>
      <c r="E18" s="10"/>
    </row>
    <row r="19" spans="1:5" s="11" customFormat="1" ht="25.5" x14ac:dyDescent="0.25">
      <c r="A19" s="203" t="s">
        <v>29</v>
      </c>
      <c r="B19" s="383" t="str">
        <f>IF(ROUND(('ДВИЖЕНИЕ РЕЗЕРВОВ'!I9-НУ18!H29),2)=0,"ОК","ОШИБКА")</f>
        <v>ОК</v>
      </c>
      <c r="C19" s="387" t="s">
        <v>193</v>
      </c>
      <c r="D19" s="386" t="str">
        <f t="shared" si="0"/>
        <v>ОК</v>
      </c>
      <c r="E19" s="10"/>
    </row>
    <row r="20" spans="1:5" s="11" customFormat="1" x14ac:dyDescent="0.25">
      <c r="A20" s="203" t="s">
        <v>30</v>
      </c>
      <c r="B20" s="383" t="str">
        <f>IF(ROUND(('ДВИЖЕНИЕ РЕЗЕРВОВ'!I10-НУ18!H30),2)=0,"ОК","ОШИБКА")</f>
        <v>ОК</v>
      </c>
      <c r="C20" s="387" t="s">
        <v>193</v>
      </c>
      <c r="D20" s="386" t="str">
        <f>B20</f>
        <v>ОК</v>
      </c>
      <c r="E20" s="10"/>
    </row>
    <row r="21" spans="1:5" s="11" customFormat="1" ht="15.75" thickBot="1" x14ac:dyDescent="0.3">
      <c r="A21" s="325" t="s">
        <v>194</v>
      </c>
      <c r="B21" s="383" t="str">
        <f>IF(ROUND((НУ18!H31+НУ1!F16),2)=0,"ОК","ОШИБКА")</f>
        <v>ОК</v>
      </c>
      <c r="C21" s="387" t="str">
        <f>IF(ROUND((НУ18!I31+НУ1!H16),2)=0,"ОК","ОШИБКА")</f>
        <v>ОК</v>
      </c>
      <c r="D21" s="386" t="str">
        <f>IF(ROUND((НУ18!J31+НУ1!J16),2)=0,"ОК","ОШИБКА")</f>
        <v>ОК</v>
      </c>
      <c r="E21" s="10"/>
    </row>
    <row r="22" spans="1:5" s="11" customFormat="1" ht="15.75" customHeight="1" thickBot="1" x14ac:dyDescent="0.3">
      <c r="A22" s="205" t="s">
        <v>54</v>
      </c>
      <c r="B22" s="389" t="s">
        <v>193</v>
      </c>
      <c r="C22" s="390" t="s">
        <v>193</v>
      </c>
      <c r="D22" s="391" t="s">
        <v>193</v>
      </c>
      <c r="E22" s="10"/>
    </row>
    <row r="23" spans="1:5" s="11" customFormat="1" ht="25.5" x14ac:dyDescent="0.25">
      <c r="A23" s="201" t="s">
        <v>55</v>
      </c>
      <c r="B23" s="383" t="str">
        <f>IF(ROUND(('ДВИЖЕНИЕ РЕЗЕРВОВ'!I11-НУ18!H33),2)=0,"ОК","ОШИБКА")</f>
        <v>ОК</v>
      </c>
      <c r="C23" s="387" t="s">
        <v>193</v>
      </c>
      <c r="D23" s="386" t="str">
        <f>B23</f>
        <v>ОК</v>
      </c>
      <c r="E23" s="10"/>
    </row>
    <row r="24" spans="1:5" s="11" customFormat="1" x14ac:dyDescent="0.25">
      <c r="A24" s="202" t="s">
        <v>274</v>
      </c>
      <c r="B24" s="383" t="str">
        <f>IF(ROUND(('ДВИЖЕНИЕ РЕЗЕРВОВ'!I12-НУ18!H34),2)=0,"ОК","ОШИБКА")</f>
        <v>ОК</v>
      </c>
      <c r="C24" s="387" t="s">
        <v>193</v>
      </c>
      <c r="D24" s="386" t="str">
        <f t="shared" ref="D24:D25" si="1">B24</f>
        <v>ОК</v>
      </c>
      <c r="E24" s="10"/>
    </row>
    <row r="25" spans="1:5" s="11" customFormat="1" ht="25.5" x14ac:dyDescent="0.25">
      <c r="A25" s="202" t="s">
        <v>56</v>
      </c>
      <c r="B25" s="383" t="str">
        <f>IF(ROUND(('ДВИЖЕНИЕ РЕЗЕРВОВ'!I13-НУ18!H35),2)=0,"ОК","ОШИБКА")</f>
        <v>ОК</v>
      </c>
      <c r="C25" s="387" t="s">
        <v>193</v>
      </c>
      <c r="D25" s="386" t="str">
        <f t="shared" si="1"/>
        <v>ОК</v>
      </c>
      <c r="E25" s="10"/>
    </row>
    <row r="26" spans="1:5" s="11" customFormat="1" ht="26.25" thickBot="1" x14ac:dyDescent="0.3">
      <c r="A26" s="204" t="s">
        <v>57</v>
      </c>
      <c r="B26" s="392" t="str">
        <f>IF(ROUND(('ДВИЖЕНИЕ РЕЗЕРВОВ'!I14-НУ18!H36),2)=0,"ОК","ОШИБКА")</f>
        <v>ОК</v>
      </c>
      <c r="C26" s="387" t="s">
        <v>193</v>
      </c>
      <c r="D26" s="386" t="str">
        <f>B26</f>
        <v>ОК</v>
      </c>
      <c r="E26" s="10"/>
    </row>
    <row r="33" spans="1:1" s="8" customFormat="1" x14ac:dyDescent="0.25">
      <c r="A33" s="7"/>
    </row>
  </sheetData>
  <sheetProtection password="CDB4" sheet="1" objects="1" scenarios="1"/>
  <mergeCells count="2">
    <mergeCell ref="A1:A2"/>
    <mergeCell ref="B1:D1"/>
  </mergeCells>
  <conditionalFormatting sqref="B5:B7 B9:B20 B23:B26">
    <cfRule type="containsText" dxfId="56" priority="23" operator="containsText" text="ОШИБКА">
      <formula>NOT(ISERROR(SEARCH("ОШИБКА",B5)))</formula>
    </cfRule>
    <cfRule type="containsText" dxfId="55" priority="24" operator="containsText" text="ОК">
      <formula>NOT(ISERROR(SEARCH("ОК",B5)))</formula>
    </cfRule>
  </conditionalFormatting>
  <conditionalFormatting sqref="C23:C26">
    <cfRule type="containsText" dxfId="54" priority="21" operator="containsText" text="ОШИБКА">
      <formula>NOT(ISERROR(SEARCH("ОШИБКА",C23)))</formula>
    </cfRule>
    <cfRule type="containsText" dxfId="53" priority="22" operator="containsText" text="ОК">
      <formula>NOT(ISERROR(SEARCH("ОК",C23)))</formula>
    </cfRule>
  </conditionalFormatting>
  <conditionalFormatting sqref="D5:D7 D9:D20">
    <cfRule type="containsText" dxfId="52" priority="19" operator="containsText" text="ОШИБКА">
      <formula>NOT(ISERROR(SEARCH("ОШИБКА",D5)))</formula>
    </cfRule>
    <cfRule type="containsText" dxfId="51" priority="20" operator="containsText" text="ОК">
      <formula>NOT(ISERROR(SEARCH("ОК",D5)))</formula>
    </cfRule>
  </conditionalFormatting>
  <conditionalFormatting sqref="C5:C7 C9:C20 C22:C26">
    <cfRule type="containsText" dxfId="50" priority="17" operator="containsText" text="ОШИБКА">
      <formula>NOT(ISERROR(SEARCH("ОШИБКА",C5)))</formula>
    </cfRule>
    <cfRule type="containsText" dxfId="49" priority="18" operator="containsText" text="ОК">
      <formula>NOT(ISERROR(SEARCH("ОК",C5)))</formula>
    </cfRule>
  </conditionalFormatting>
  <conditionalFormatting sqref="B21">
    <cfRule type="containsText" dxfId="48" priority="13" operator="containsText" text="ОШИБКА">
      <formula>NOT(ISERROR(SEARCH("ОШИБКА",B21)))</formula>
    </cfRule>
    <cfRule type="containsText" dxfId="47" priority="14" operator="containsText" text="ОК">
      <formula>NOT(ISERROR(SEARCH("ОК",B21)))</formula>
    </cfRule>
  </conditionalFormatting>
  <conditionalFormatting sqref="C21">
    <cfRule type="containsText" dxfId="46" priority="11" operator="containsText" text="ОШИБКА">
      <formula>NOT(ISERROR(SEARCH("ОШИБКА",C21)))</formula>
    </cfRule>
    <cfRule type="containsText" dxfId="45" priority="12" operator="containsText" text="ОК">
      <formula>NOT(ISERROR(SEARCH("ОК",C21)))</formula>
    </cfRule>
  </conditionalFormatting>
  <conditionalFormatting sqref="D21">
    <cfRule type="containsText" dxfId="44" priority="9" operator="containsText" text="ОШИБКА">
      <formula>NOT(ISERROR(SEARCH("ОШИБКА",D21)))</formula>
    </cfRule>
    <cfRule type="containsText" dxfId="43" priority="10" operator="containsText" text="ОК">
      <formula>NOT(ISERROR(SEARCH("ОК",D21)))</formula>
    </cfRule>
  </conditionalFormatting>
  <conditionalFormatting sqref="D23:D26">
    <cfRule type="containsText" dxfId="42" priority="7" operator="containsText" text="ОШИБКА">
      <formula>NOT(ISERROR(SEARCH("ОШИБКА",D23)))</formula>
    </cfRule>
    <cfRule type="containsText" dxfId="41" priority="8" operator="containsText" text="ОК">
      <formula>NOT(ISERROR(SEARCH("ОК",D23)))</formula>
    </cfRule>
  </conditionalFormatting>
  <conditionalFormatting sqref="C8">
    <cfRule type="containsText" dxfId="40" priority="1" operator="containsText" text="ОШИБКА">
      <formula>NOT(ISERROR(SEARCH("ОШИБКА",C8)))</formula>
    </cfRule>
    <cfRule type="containsText" dxfId="39" priority="2" operator="containsText" text="ОК">
      <formula>NOT(ISERROR(SEARCH("ОК",C8)))</formula>
    </cfRule>
  </conditionalFormatting>
  <conditionalFormatting sqref="B8">
    <cfRule type="containsText" dxfId="38" priority="5" operator="containsText" text="ОШИБКА">
      <formula>NOT(ISERROR(SEARCH("ОШИБКА",B8)))</formula>
    </cfRule>
    <cfRule type="containsText" dxfId="37" priority="6" operator="containsText" text="ОК">
      <formula>NOT(ISERROR(SEARCH("ОК",B8)))</formula>
    </cfRule>
  </conditionalFormatting>
  <conditionalFormatting sqref="D8">
    <cfRule type="containsText" dxfId="36" priority="3" operator="containsText" text="ОШИБКА">
      <formula>NOT(ISERROR(SEARCH("ОШИБКА",D8)))</formula>
    </cfRule>
    <cfRule type="containsText" dxfId="35" priority="4" operator="containsText" text="ОК">
      <formula>NOT(ISERROR(SEARCH("ОК",D8)))</formula>
    </cfRule>
  </conditionalFormatting>
  <pageMargins left="0.98425196850393704" right="0" top="0" bottom="0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44"/>
  </cols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44"/>
  </cols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65" sqref="H65"/>
    </sheetView>
  </sheetViews>
  <sheetFormatPr defaultRowHeight="15" x14ac:dyDescent="0.25"/>
  <cols>
    <col min="1" max="1" width="6.85546875" style="80" customWidth="1"/>
    <col min="2" max="2" width="8.140625" style="80" customWidth="1"/>
    <col min="3" max="5" width="12.7109375" style="80" customWidth="1"/>
    <col min="6" max="6" width="23.5703125" style="80" customWidth="1"/>
    <col min="7" max="7" width="12.7109375" style="80" customWidth="1"/>
    <col min="8" max="8" width="18.140625" style="80" customWidth="1"/>
    <col min="9" max="9" width="16" style="80" customWidth="1"/>
    <col min="10" max="10" width="10.7109375" style="80" customWidth="1"/>
    <col min="11" max="18" width="15.7109375" style="80" customWidth="1"/>
    <col min="19" max="16384" width="9.140625" style="80"/>
  </cols>
  <sheetData>
    <row r="1" spans="1:18" ht="39.75" customHeight="1" x14ac:dyDescent="0.25">
      <c r="A1" s="818" t="s">
        <v>207</v>
      </c>
      <c r="B1" s="816" t="s">
        <v>198</v>
      </c>
      <c r="C1" s="817" t="s">
        <v>199</v>
      </c>
      <c r="D1" s="817" t="s">
        <v>162</v>
      </c>
      <c r="E1" s="817" t="s">
        <v>200</v>
      </c>
      <c r="F1" s="817" t="s">
        <v>201</v>
      </c>
      <c r="G1" s="817" t="s">
        <v>206</v>
      </c>
      <c r="H1" s="817" t="s">
        <v>202</v>
      </c>
      <c r="I1" s="817"/>
      <c r="J1" s="817" t="s">
        <v>203</v>
      </c>
      <c r="K1" s="814" t="s">
        <v>236</v>
      </c>
      <c r="L1" s="815"/>
      <c r="M1" s="814" t="s">
        <v>6503</v>
      </c>
      <c r="N1" s="815"/>
      <c r="O1" s="814" t="s">
        <v>6504</v>
      </c>
      <c r="P1" s="815"/>
      <c r="Q1" s="814" t="s">
        <v>6505</v>
      </c>
      <c r="R1" s="815"/>
    </row>
    <row r="2" spans="1:18" ht="63" x14ac:dyDescent="0.25">
      <c r="A2" s="818"/>
      <c r="B2" s="816"/>
      <c r="C2" s="817"/>
      <c r="D2" s="817"/>
      <c r="E2" s="817"/>
      <c r="F2" s="817"/>
      <c r="G2" s="817"/>
      <c r="H2" s="373" t="s">
        <v>204</v>
      </c>
      <c r="I2" s="373" t="s">
        <v>205</v>
      </c>
      <c r="J2" s="817"/>
      <c r="K2" s="377" t="s">
        <v>81</v>
      </c>
      <c r="L2" s="380" t="s">
        <v>82</v>
      </c>
      <c r="M2" s="377" t="s">
        <v>81</v>
      </c>
      <c r="N2" s="380" t="s">
        <v>82</v>
      </c>
      <c r="O2" s="377" t="s">
        <v>81</v>
      </c>
      <c r="P2" s="380" t="s">
        <v>82</v>
      </c>
      <c r="Q2" s="377" t="s">
        <v>81</v>
      </c>
      <c r="R2" s="380" t="s">
        <v>82</v>
      </c>
    </row>
    <row r="3" spans="1:18" ht="15.75" x14ac:dyDescent="0.25">
      <c r="A3" s="374">
        <v>1</v>
      </c>
      <c r="B3" s="373">
        <v>2</v>
      </c>
      <c r="C3" s="373">
        <v>3</v>
      </c>
      <c r="D3" s="373">
        <v>4</v>
      </c>
      <c r="E3" s="374">
        <v>5</v>
      </c>
      <c r="F3" s="373">
        <v>6</v>
      </c>
      <c r="G3" s="373">
        <v>7</v>
      </c>
      <c r="H3" s="373">
        <v>8</v>
      </c>
      <c r="I3" s="375">
        <v>9</v>
      </c>
      <c r="J3" s="373">
        <v>10</v>
      </c>
      <c r="K3" s="378">
        <v>11</v>
      </c>
      <c r="L3" s="381">
        <v>12</v>
      </c>
      <c r="M3" s="378">
        <v>13</v>
      </c>
      <c r="N3" s="381">
        <v>14</v>
      </c>
      <c r="O3" s="378">
        <v>15</v>
      </c>
      <c r="P3" s="381">
        <v>16</v>
      </c>
      <c r="Q3" s="378">
        <v>17</v>
      </c>
      <c r="R3" s="381">
        <v>18</v>
      </c>
    </row>
    <row r="4" spans="1:18" x14ac:dyDescent="0.25">
      <c r="A4" s="372"/>
      <c r="B4" s="372"/>
      <c r="C4" s="539"/>
      <c r="D4" s="540"/>
      <c r="E4" s="541"/>
      <c r="F4" s="542"/>
      <c r="G4" s="376" t="s">
        <v>208</v>
      </c>
      <c r="H4" s="543"/>
      <c r="I4" s="544"/>
      <c r="J4" s="545"/>
      <c r="K4" s="549"/>
      <c r="L4" s="550"/>
      <c r="M4" s="379"/>
      <c r="N4" s="551"/>
      <c r="O4" s="379"/>
      <c r="P4" s="382"/>
      <c r="Q4" s="379"/>
      <c r="R4" s="382"/>
    </row>
    <row r="5" spans="1:18" x14ac:dyDescent="0.25">
      <c r="A5" s="372"/>
      <c r="B5" s="372"/>
      <c r="C5" s="539"/>
      <c r="D5" s="540"/>
      <c r="E5" s="541"/>
      <c r="F5" s="542"/>
      <c r="G5" s="376" t="s">
        <v>208</v>
      </c>
      <c r="H5" s="543"/>
      <c r="I5" s="544"/>
      <c r="J5" s="545"/>
      <c r="K5" s="549"/>
      <c r="L5" s="550"/>
      <c r="M5" s="379"/>
      <c r="N5" s="551"/>
      <c r="O5" s="379"/>
      <c r="P5" s="382"/>
      <c r="Q5" s="379"/>
      <c r="R5" s="382"/>
    </row>
    <row r="6" spans="1:18" x14ac:dyDescent="0.25">
      <c r="A6" s="372"/>
      <c r="B6" s="372"/>
      <c r="C6" s="539"/>
      <c r="D6" s="540"/>
      <c r="E6" s="541"/>
      <c r="F6" s="542"/>
      <c r="G6" s="376" t="s">
        <v>208</v>
      </c>
      <c r="H6" s="543"/>
      <c r="I6" s="544"/>
      <c r="J6" s="545"/>
      <c r="K6" s="549"/>
      <c r="L6" s="550"/>
      <c r="M6" s="379"/>
      <c r="N6" s="551"/>
      <c r="O6" s="379"/>
      <c r="P6" s="382"/>
      <c r="Q6" s="379"/>
      <c r="R6" s="382"/>
    </row>
    <row r="7" spans="1:18" x14ac:dyDescent="0.25">
      <c r="A7" s="372"/>
      <c r="B7" s="372"/>
      <c r="C7" s="539"/>
      <c r="D7" s="540"/>
      <c r="E7" s="541"/>
      <c r="F7" s="542"/>
      <c r="G7" s="376" t="s">
        <v>208</v>
      </c>
      <c r="H7" s="543"/>
      <c r="I7" s="544"/>
      <c r="J7" s="545"/>
      <c r="K7" s="549"/>
      <c r="L7" s="550"/>
      <c r="M7" s="379"/>
      <c r="N7" s="551"/>
      <c r="O7" s="379"/>
      <c r="P7" s="382"/>
      <c r="Q7" s="379"/>
      <c r="R7" s="382"/>
    </row>
    <row r="8" spans="1:18" x14ac:dyDescent="0.25">
      <c r="A8" s="372"/>
      <c r="B8" s="372"/>
      <c r="C8" s="539"/>
      <c r="D8" s="540"/>
      <c r="E8" s="541"/>
      <c r="F8" s="542"/>
      <c r="G8" s="376" t="s">
        <v>208</v>
      </c>
      <c r="H8" s="543"/>
      <c r="I8" s="544"/>
      <c r="J8" s="545"/>
      <c r="K8" s="549"/>
      <c r="L8" s="550"/>
      <c r="M8" s="379"/>
      <c r="N8" s="551"/>
      <c r="O8" s="379"/>
      <c r="P8" s="382"/>
      <c r="Q8" s="379"/>
      <c r="R8" s="382"/>
    </row>
    <row r="9" spans="1:18" x14ac:dyDescent="0.25">
      <c r="A9" s="372"/>
      <c r="B9" s="372"/>
      <c r="C9" s="539"/>
      <c r="D9" s="540"/>
      <c r="E9" s="541"/>
      <c r="F9" s="542"/>
      <c r="G9" s="376" t="s">
        <v>208</v>
      </c>
      <c r="H9" s="543"/>
      <c r="I9" s="544"/>
      <c r="J9" s="545"/>
      <c r="K9" s="549"/>
      <c r="L9" s="550"/>
      <c r="M9" s="379"/>
      <c r="N9" s="551"/>
      <c r="O9" s="379"/>
      <c r="P9" s="382"/>
      <c r="Q9" s="379"/>
      <c r="R9" s="382"/>
    </row>
    <row r="10" spans="1:18" x14ac:dyDescent="0.25">
      <c r="A10" s="372"/>
      <c r="B10" s="372"/>
      <c r="C10" s="539"/>
      <c r="D10" s="540"/>
      <c r="E10" s="541"/>
      <c r="F10" s="542"/>
      <c r="G10" s="376" t="s">
        <v>208</v>
      </c>
      <c r="H10" s="543"/>
      <c r="I10" s="544"/>
      <c r="J10" s="545"/>
      <c r="K10" s="549"/>
      <c r="L10" s="550"/>
      <c r="M10" s="379"/>
      <c r="N10" s="551"/>
      <c r="O10" s="379"/>
      <c r="P10" s="382"/>
      <c r="Q10" s="379"/>
      <c r="R10" s="382"/>
    </row>
    <row r="11" spans="1:18" x14ac:dyDescent="0.25">
      <c r="A11" s="372"/>
      <c r="B11" s="372"/>
      <c r="C11" s="539"/>
      <c r="D11" s="540"/>
      <c r="E11" s="541"/>
      <c r="F11" s="542"/>
      <c r="G11" s="376" t="s">
        <v>208</v>
      </c>
      <c r="H11" s="543"/>
      <c r="I11" s="544"/>
      <c r="J11" s="545"/>
      <c r="K11" s="549"/>
      <c r="L11" s="550"/>
      <c r="M11" s="379"/>
      <c r="N11" s="551"/>
      <c r="O11" s="379"/>
      <c r="P11" s="382"/>
      <c r="Q11" s="379"/>
      <c r="R11" s="382"/>
    </row>
    <row r="12" spans="1:18" x14ac:dyDescent="0.25">
      <c r="A12" s="372"/>
      <c r="B12" s="372"/>
      <c r="C12" s="539"/>
      <c r="D12" s="540"/>
      <c r="E12" s="541"/>
      <c r="F12" s="542"/>
      <c r="G12" s="376" t="s">
        <v>208</v>
      </c>
      <c r="H12" s="543"/>
      <c r="I12" s="544"/>
      <c r="J12" s="545"/>
      <c r="K12" s="549"/>
      <c r="L12" s="550"/>
      <c r="M12" s="379"/>
      <c r="N12" s="551"/>
      <c r="O12" s="379"/>
      <c r="P12" s="382"/>
      <c r="Q12" s="379"/>
      <c r="R12" s="382"/>
    </row>
    <row r="13" spans="1:18" x14ac:dyDescent="0.25">
      <c r="A13" s="372"/>
      <c r="B13" s="372"/>
      <c r="C13" s="539"/>
      <c r="D13" s="540"/>
      <c r="E13" s="541"/>
      <c r="F13" s="542"/>
      <c r="G13" s="376" t="s">
        <v>208</v>
      </c>
      <c r="H13" s="543"/>
      <c r="I13" s="544"/>
      <c r="J13" s="545"/>
      <c r="K13" s="549"/>
      <c r="L13" s="550"/>
      <c r="M13" s="379"/>
      <c r="N13" s="551"/>
      <c r="O13" s="379"/>
      <c r="P13" s="382"/>
      <c r="Q13" s="379"/>
      <c r="R13" s="382"/>
    </row>
    <row r="14" spans="1:18" x14ac:dyDescent="0.25">
      <c r="A14" s="372"/>
      <c r="B14" s="372"/>
      <c r="C14" s="539"/>
      <c r="D14" s="540"/>
      <c r="E14" s="541"/>
      <c r="F14" s="542"/>
      <c r="G14" s="376" t="s">
        <v>208</v>
      </c>
      <c r="H14" s="543"/>
      <c r="I14" s="544"/>
      <c r="J14" s="545"/>
      <c r="K14" s="549"/>
      <c r="L14" s="550"/>
      <c r="M14" s="379"/>
      <c r="N14" s="551"/>
      <c r="O14" s="379"/>
      <c r="P14" s="382"/>
      <c r="Q14" s="379"/>
      <c r="R14" s="382"/>
    </row>
    <row r="15" spans="1:18" x14ac:dyDescent="0.25">
      <c r="A15" s="372"/>
      <c r="B15" s="372"/>
      <c r="C15" s="539"/>
      <c r="D15" s="540"/>
      <c r="E15" s="541"/>
      <c r="F15" s="542"/>
      <c r="G15" s="376" t="s">
        <v>208</v>
      </c>
      <c r="H15" s="543"/>
      <c r="I15" s="544"/>
      <c r="J15" s="545"/>
      <c r="K15" s="549"/>
      <c r="L15" s="550"/>
      <c r="M15" s="379"/>
      <c r="N15" s="551"/>
      <c r="O15" s="379"/>
      <c r="P15" s="382"/>
      <c r="Q15" s="379"/>
      <c r="R15" s="382"/>
    </row>
    <row r="16" spans="1:18" x14ac:dyDescent="0.25">
      <c r="A16" s="372"/>
      <c r="B16" s="372"/>
      <c r="C16" s="539"/>
      <c r="D16" s="540"/>
      <c r="E16" s="541"/>
      <c r="F16" s="542"/>
      <c r="G16" s="376" t="s">
        <v>208</v>
      </c>
      <c r="H16" s="543"/>
      <c r="I16" s="544"/>
      <c r="J16" s="545"/>
      <c r="K16" s="549"/>
      <c r="L16" s="550"/>
      <c r="M16" s="379"/>
      <c r="N16" s="551"/>
      <c r="O16" s="379"/>
      <c r="P16" s="382"/>
      <c r="Q16" s="379"/>
      <c r="R16" s="382"/>
    </row>
    <row r="17" spans="1:18" x14ac:dyDescent="0.25">
      <c r="A17" s="372"/>
      <c r="B17" s="372"/>
      <c r="C17" s="539"/>
      <c r="D17" s="540"/>
      <c r="E17" s="541"/>
      <c r="F17" s="542"/>
      <c r="G17" s="376" t="s">
        <v>208</v>
      </c>
      <c r="H17" s="543"/>
      <c r="I17" s="544"/>
      <c r="J17" s="545"/>
      <c r="K17" s="549"/>
      <c r="L17" s="550"/>
      <c r="M17" s="379"/>
      <c r="N17" s="551"/>
      <c r="O17" s="379"/>
      <c r="P17" s="382"/>
      <c r="Q17" s="379"/>
      <c r="R17" s="382"/>
    </row>
    <row r="18" spans="1:18" x14ac:dyDescent="0.25">
      <c r="A18" s="372"/>
      <c r="B18" s="372"/>
      <c r="C18" s="539"/>
      <c r="D18" s="540"/>
      <c r="E18" s="541"/>
      <c r="F18" s="542"/>
      <c r="G18" s="376" t="s">
        <v>208</v>
      </c>
      <c r="H18" s="543"/>
      <c r="I18" s="544"/>
      <c r="J18" s="545"/>
      <c r="K18" s="549"/>
      <c r="L18" s="550"/>
      <c r="M18" s="379"/>
      <c r="N18" s="551"/>
      <c r="O18" s="379"/>
      <c r="P18" s="382"/>
      <c r="Q18" s="379"/>
      <c r="R18" s="382"/>
    </row>
    <row r="19" spans="1:18" x14ac:dyDescent="0.25">
      <c r="A19" s="372"/>
      <c r="B19" s="372"/>
      <c r="C19" s="539"/>
      <c r="D19" s="540"/>
      <c r="E19" s="541"/>
      <c r="F19" s="542"/>
      <c r="G19" s="376" t="s">
        <v>208</v>
      </c>
      <c r="H19" s="543"/>
      <c r="I19" s="544"/>
      <c r="J19" s="545"/>
      <c r="K19" s="549"/>
      <c r="L19" s="550"/>
      <c r="M19" s="379"/>
      <c r="N19" s="551"/>
      <c r="O19" s="379"/>
      <c r="P19" s="382"/>
      <c r="Q19" s="379"/>
      <c r="R19" s="382"/>
    </row>
    <row r="20" spans="1:18" x14ac:dyDescent="0.25">
      <c r="A20" s="372"/>
      <c r="B20" s="372"/>
      <c r="C20" s="539"/>
      <c r="D20" s="540"/>
      <c r="E20" s="541"/>
      <c r="F20" s="542"/>
      <c r="G20" s="376" t="s">
        <v>208</v>
      </c>
      <c r="H20" s="543"/>
      <c r="I20" s="544"/>
      <c r="J20" s="545"/>
      <c r="K20" s="549"/>
      <c r="L20" s="550"/>
      <c r="M20" s="379"/>
      <c r="N20" s="551"/>
      <c r="O20" s="379"/>
      <c r="P20" s="382"/>
      <c r="Q20" s="379"/>
      <c r="R20" s="382"/>
    </row>
    <row r="21" spans="1:18" x14ac:dyDescent="0.25">
      <c r="A21" s="372"/>
      <c r="B21" s="372"/>
      <c r="C21" s="539"/>
      <c r="D21" s="540"/>
      <c r="E21" s="541"/>
      <c r="F21" s="542"/>
      <c r="G21" s="376" t="s">
        <v>208</v>
      </c>
      <c r="H21" s="543"/>
      <c r="I21" s="544"/>
      <c r="J21" s="545"/>
      <c r="K21" s="549"/>
      <c r="L21" s="550"/>
      <c r="M21" s="379"/>
      <c r="N21" s="551"/>
      <c r="O21" s="379"/>
      <c r="P21" s="382"/>
      <c r="Q21" s="379"/>
      <c r="R21" s="382"/>
    </row>
    <row r="22" spans="1:18" x14ac:dyDescent="0.25">
      <c r="A22" s="372"/>
      <c r="B22" s="372"/>
      <c r="C22" s="539"/>
      <c r="D22" s="540"/>
      <c r="E22" s="541"/>
      <c r="F22" s="542"/>
      <c r="G22" s="376" t="s">
        <v>208</v>
      </c>
      <c r="H22" s="543"/>
      <c r="I22" s="544"/>
      <c r="J22" s="545"/>
      <c r="K22" s="549"/>
      <c r="L22" s="550"/>
      <c r="M22" s="379"/>
      <c r="N22" s="551"/>
      <c r="O22" s="379"/>
      <c r="P22" s="382"/>
      <c r="Q22" s="379"/>
      <c r="R22" s="382"/>
    </row>
    <row r="23" spans="1:18" x14ac:dyDescent="0.25">
      <c r="A23" s="372"/>
      <c r="B23" s="372"/>
      <c r="C23" s="539"/>
      <c r="D23" s="540"/>
      <c r="E23" s="541"/>
      <c r="F23" s="542"/>
      <c r="G23" s="376" t="s">
        <v>208</v>
      </c>
      <c r="H23" s="543"/>
      <c r="I23" s="544"/>
      <c r="J23" s="545"/>
      <c r="K23" s="549"/>
      <c r="L23" s="550"/>
      <c r="M23" s="379"/>
      <c r="N23" s="551"/>
      <c r="O23" s="379"/>
      <c r="P23" s="382"/>
      <c r="Q23" s="379"/>
      <c r="R23" s="382"/>
    </row>
    <row r="24" spans="1:18" x14ac:dyDescent="0.25">
      <c r="A24" s="372"/>
      <c r="B24" s="372"/>
      <c r="C24" s="539"/>
      <c r="D24" s="540"/>
      <c r="E24" s="541"/>
      <c r="F24" s="542"/>
      <c r="G24" s="376" t="s">
        <v>208</v>
      </c>
      <c r="H24" s="543"/>
      <c r="I24" s="544"/>
      <c r="J24" s="545"/>
      <c r="K24" s="549"/>
      <c r="L24" s="550"/>
      <c r="M24" s="379"/>
      <c r="N24" s="551"/>
      <c r="O24" s="379"/>
      <c r="P24" s="382"/>
      <c r="Q24" s="379"/>
      <c r="R24" s="382"/>
    </row>
    <row r="25" spans="1:18" x14ac:dyDescent="0.25">
      <c r="A25" s="372"/>
      <c r="B25" s="372"/>
      <c r="C25" s="539"/>
      <c r="D25" s="540"/>
      <c r="E25" s="541"/>
      <c r="F25" s="542"/>
      <c r="G25" s="376" t="s">
        <v>208</v>
      </c>
      <c r="H25" s="543"/>
      <c r="I25" s="544"/>
      <c r="J25" s="545"/>
      <c r="K25" s="549"/>
      <c r="L25" s="550"/>
      <c r="M25" s="379"/>
      <c r="N25" s="551"/>
      <c r="O25" s="379"/>
      <c r="P25" s="382"/>
      <c r="Q25" s="379"/>
      <c r="R25" s="382"/>
    </row>
    <row r="26" spans="1:18" x14ac:dyDescent="0.25">
      <c r="A26" s="372"/>
      <c r="B26" s="372"/>
      <c r="C26" s="539"/>
      <c r="D26" s="540"/>
      <c r="E26" s="541"/>
      <c r="F26" s="542"/>
      <c r="G26" s="376" t="s">
        <v>208</v>
      </c>
      <c r="H26" s="543"/>
      <c r="I26" s="544"/>
      <c r="J26" s="545"/>
      <c r="K26" s="549"/>
      <c r="L26" s="550"/>
      <c r="M26" s="379"/>
      <c r="N26" s="551"/>
      <c r="O26" s="379"/>
      <c r="P26" s="382"/>
      <c r="Q26" s="379"/>
      <c r="R26" s="382"/>
    </row>
    <row r="27" spans="1:18" x14ac:dyDescent="0.25">
      <c r="A27" s="372"/>
      <c r="B27" s="372"/>
      <c r="C27" s="539"/>
      <c r="D27" s="540"/>
      <c r="E27" s="541"/>
      <c r="F27" s="542"/>
      <c r="G27" s="376" t="s">
        <v>208</v>
      </c>
      <c r="H27" s="543"/>
      <c r="I27" s="544"/>
      <c r="J27" s="545"/>
      <c r="K27" s="549"/>
      <c r="L27" s="550"/>
      <c r="M27" s="379"/>
      <c r="N27" s="551"/>
      <c r="O27" s="379"/>
      <c r="P27" s="382"/>
      <c r="Q27" s="379"/>
      <c r="R27" s="382"/>
    </row>
    <row r="28" spans="1:18" x14ac:dyDescent="0.25">
      <c r="A28" s="372"/>
      <c r="B28" s="372"/>
      <c r="C28" s="539"/>
      <c r="D28" s="540"/>
      <c r="E28" s="541"/>
      <c r="F28" s="542"/>
      <c r="G28" s="376" t="s">
        <v>208</v>
      </c>
      <c r="H28" s="543"/>
      <c r="I28" s="544"/>
      <c r="J28" s="545"/>
      <c r="K28" s="549"/>
      <c r="L28" s="550"/>
      <c r="M28" s="379"/>
      <c r="N28" s="551"/>
      <c r="O28" s="379"/>
      <c r="P28" s="382"/>
      <c r="Q28" s="379"/>
      <c r="R28" s="382"/>
    </row>
    <row r="29" spans="1:18" x14ac:dyDescent="0.25">
      <c r="A29" s="372"/>
      <c r="B29" s="372"/>
      <c r="C29" s="539"/>
      <c r="D29" s="540"/>
      <c r="E29" s="541"/>
      <c r="F29" s="542"/>
      <c r="G29" s="376" t="s">
        <v>208</v>
      </c>
      <c r="H29" s="543"/>
      <c r="I29" s="544"/>
      <c r="J29" s="545"/>
      <c r="K29" s="549"/>
      <c r="L29" s="550"/>
      <c r="M29" s="379"/>
      <c r="N29" s="551"/>
      <c r="O29" s="379"/>
      <c r="P29" s="382"/>
      <c r="Q29" s="379"/>
      <c r="R29" s="382"/>
    </row>
    <row r="30" spans="1:18" x14ac:dyDescent="0.25">
      <c r="A30" s="372"/>
      <c r="B30" s="372"/>
      <c r="C30" s="539"/>
      <c r="D30" s="540"/>
      <c r="E30" s="541"/>
      <c r="F30" s="542"/>
      <c r="G30" s="376" t="s">
        <v>208</v>
      </c>
      <c r="H30" s="543"/>
      <c r="I30" s="544"/>
      <c r="J30" s="545"/>
      <c r="K30" s="549"/>
      <c r="L30" s="550"/>
      <c r="M30" s="379"/>
      <c r="N30" s="551"/>
      <c r="O30" s="379"/>
      <c r="P30" s="382"/>
      <c r="Q30" s="379"/>
      <c r="R30" s="382"/>
    </row>
    <row r="31" spans="1:18" x14ac:dyDescent="0.25">
      <c r="A31" s="372"/>
      <c r="B31" s="372"/>
      <c r="C31" s="539"/>
      <c r="D31" s="540"/>
      <c r="E31" s="541"/>
      <c r="F31" s="542"/>
      <c r="G31" s="376" t="s">
        <v>208</v>
      </c>
      <c r="H31" s="546"/>
      <c r="I31" s="544"/>
      <c r="J31" s="545"/>
      <c r="K31" s="549"/>
      <c r="L31" s="550"/>
      <c r="M31" s="379"/>
      <c r="N31" s="551"/>
      <c r="O31" s="379"/>
      <c r="P31" s="382"/>
      <c r="Q31" s="379"/>
      <c r="R31" s="382"/>
    </row>
    <row r="32" spans="1:18" x14ac:dyDescent="0.25">
      <c r="A32" s="372"/>
      <c r="B32" s="372"/>
      <c r="C32" s="547"/>
      <c r="D32" s="540"/>
      <c r="E32" s="541"/>
      <c r="F32" s="542"/>
      <c r="G32" s="376" t="s">
        <v>208</v>
      </c>
      <c r="H32" s="543"/>
      <c r="I32" s="544"/>
      <c r="J32" s="545"/>
      <c r="K32" s="549"/>
      <c r="L32" s="550"/>
      <c r="M32" s="379"/>
      <c r="N32" s="551"/>
      <c r="O32" s="379"/>
      <c r="P32" s="382"/>
      <c r="Q32" s="379"/>
      <c r="R32" s="382"/>
    </row>
    <row r="33" spans="1:18" x14ac:dyDescent="0.25">
      <c r="A33" s="372"/>
      <c r="B33" s="372"/>
      <c r="C33" s="547"/>
      <c r="D33" s="540"/>
      <c r="E33" s="541"/>
      <c r="F33" s="542"/>
      <c r="G33" s="376" t="s">
        <v>208</v>
      </c>
      <c r="H33" s="543"/>
      <c r="I33" s="544"/>
      <c r="J33" s="545"/>
      <c r="K33" s="549"/>
      <c r="L33" s="550"/>
      <c r="M33" s="379"/>
      <c r="N33" s="551"/>
      <c r="O33" s="379"/>
      <c r="P33" s="382"/>
      <c r="Q33" s="379"/>
      <c r="R33" s="382"/>
    </row>
    <row r="34" spans="1:18" x14ac:dyDescent="0.25">
      <c r="A34" s="372"/>
      <c r="B34" s="372"/>
      <c r="C34" s="547"/>
      <c r="D34" s="540"/>
      <c r="E34" s="541"/>
      <c r="F34" s="542"/>
      <c r="G34" s="376" t="s">
        <v>208</v>
      </c>
      <c r="H34" s="543"/>
      <c r="I34" s="544"/>
      <c r="J34" s="545"/>
      <c r="K34" s="549"/>
      <c r="L34" s="550"/>
      <c r="M34" s="379"/>
      <c r="N34" s="551"/>
      <c r="O34" s="379"/>
      <c r="P34" s="382"/>
      <c r="Q34" s="379"/>
      <c r="R34" s="382"/>
    </row>
    <row r="35" spans="1:18" x14ac:dyDescent="0.25">
      <c r="A35" s="372"/>
      <c r="B35" s="372"/>
      <c r="C35" s="547"/>
      <c r="D35" s="540"/>
      <c r="E35" s="541"/>
      <c r="F35" s="542"/>
      <c r="G35" s="376" t="s">
        <v>208</v>
      </c>
      <c r="H35" s="543"/>
      <c r="I35" s="544"/>
      <c r="J35" s="545"/>
      <c r="K35" s="549"/>
      <c r="L35" s="550"/>
      <c r="M35" s="379"/>
      <c r="N35" s="551"/>
      <c r="O35" s="379"/>
      <c r="P35" s="382"/>
      <c r="Q35" s="379"/>
      <c r="R35" s="382"/>
    </row>
    <row r="36" spans="1:18" x14ac:dyDescent="0.25">
      <c r="A36" s="372"/>
      <c r="B36" s="372"/>
      <c r="C36" s="547"/>
      <c r="D36" s="540"/>
      <c r="E36" s="541"/>
      <c r="F36" s="542"/>
      <c r="G36" s="376" t="s">
        <v>208</v>
      </c>
      <c r="H36" s="543"/>
      <c r="I36" s="544"/>
      <c r="J36" s="545"/>
      <c r="K36" s="549"/>
      <c r="L36" s="550"/>
      <c r="M36" s="379"/>
      <c r="N36" s="551"/>
      <c r="O36" s="379"/>
      <c r="P36" s="382"/>
      <c r="Q36" s="379"/>
      <c r="R36" s="382"/>
    </row>
    <row r="37" spans="1:18" x14ac:dyDescent="0.25">
      <c r="A37" s="372"/>
      <c r="B37" s="372"/>
      <c r="C37" s="547"/>
      <c r="D37" s="540"/>
      <c r="E37" s="541"/>
      <c r="F37" s="542"/>
      <c r="G37" s="376" t="s">
        <v>208</v>
      </c>
      <c r="H37" s="543"/>
      <c r="I37" s="544"/>
      <c r="J37" s="545"/>
      <c r="K37" s="549"/>
      <c r="L37" s="550"/>
      <c r="M37" s="379"/>
      <c r="N37" s="551"/>
      <c r="O37" s="379"/>
      <c r="P37" s="382"/>
      <c r="Q37" s="379"/>
      <c r="R37" s="382"/>
    </row>
    <row r="38" spans="1:18" x14ac:dyDescent="0.25">
      <c r="A38" s="372"/>
      <c r="B38" s="372"/>
      <c r="C38" s="547"/>
      <c r="D38" s="540"/>
      <c r="E38" s="541"/>
      <c r="F38" s="542"/>
      <c r="G38" s="376" t="s">
        <v>208</v>
      </c>
      <c r="H38" s="543"/>
      <c r="I38" s="544"/>
      <c r="J38" s="545"/>
      <c r="K38" s="549"/>
      <c r="L38" s="550"/>
      <c r="M38" s="379"/>
      <c r="N38" s="551"/>
      <c r="O38" s="379"/>
      <c r="P38" s="382"/>
      <c r="Q38" s="379"/>
      <c r="R38" s="382"/>
    </row>
    <row r="39" spans="1:18" x14ac:dyDescent="0.25">
      <c r="A39" s="372"/>
      <c r="B39" s="372"/>
      <c r="C39" s="547"/>
      <c r="D39" s="540"/>
      <c r="E39" s="541"/>
      <c r="F39" s="542"/>
      <c r="G39" s="376" t="s">
        <v>208</v>
      </c>
      <c r="H39" s="543"/>
      <c r="I39" s="544"/>
      <c r="J39" s="545"/>
      <c r="K39" s="549"/>
      <c r="L39" s="550"/>
      <c r="M39" s="379"/>
      <c r="N39" s="551"/>
      <c r="O39" s="379"/>
      <c r="P39" s="382"/>
      <c r="Q39" s="379"/>
      <c r="R39" s="382"/>
    </row>
    <row r="40" spans="1:18" x14ac:dyDescent="0.25">
      <c r="A40" s="372"/>
      <c r="B40" s="372"/>
      <c r="C40" s="547"/>
      <c r="D40" s="540"/>
      <c r="E40" s="541"/>
      <c r="F40" s="542"/>
      <c r="G40" s="376" t="s">
        <v>208</v>
      </c>
      <c r="H40" s="543"/>
      <c r="I40" s="544"/>
      <c r="J40" s="545"/>
      <c r="K40" s="549"/>
      <c r="L40" s="550"/>
      <c r="M40" s="379"/>
      <c r="N40" s="551"/>
      <c r="O40" s="379"/>
      <c r="P40" s="382"/>
      <c r="Q40" s="379"/>
      <c r="R40" s="382"/>
    </row>
    <row r="41" spans="1:18" x14ac:dyDescent="0.25">
      <c r="A41" s="372"/>
      <c r="B41" s="372"/>
      <c r="C41" s="547"/>
      <c r="D41" s="540"/>
      <c r="E41" s="541"/>
      <c r="F41" s="542"/>
      <c r="G41" s="376" t="s">
        <v>208</v>
      </c>
      <c r="H41" s="543"/>
      <c r="I41" s="544"/>
      <c r="J41" s="545"/>
      <c r="K41" s="549"/>
      <c r="L41" s="550"/>
      <c r="M41" s="379"/>
      <c r="N41" s="551"/>
      <c r="O41" s="379"/>
      <c r="P41" s="382"/>
      <c r="Q41" s="379"/>
      <c r="R41" s="382"/>
    </row>
    <row r="42" spans="1:18" x14ac:dyDescent="0.25">
      <c r="A42" s="372"/>
      <c r="B42" s="372"/>
      <c r="C42" s="547"/>
      <c r="D42" s="540"/>
      <c r="E42" s="541"/>
      <c r="F42" s="542"/>
      <c r="G42" s="376" t="s">
        <v>208</v>
      </c>
      <c r="H42" s="543"/>
      <c r="I42" s="544"/>
      <c r="J42" s="545"/>
      <c r="K42" s="549"/>
      <c r="L42" s="550"/>
      <c r="M42" s="379"/>
      <c r="N42" s="551"/>
      <c r="O42" s="379"/>
      <c r="P42" s="382"/>
      <c r="Q42" s="379"/>
      <c r="R42" s="382"/>
    </row>
    <row r="43" spans="1:18" x14ac:dyDescent="0.25">
      <c r="A43" s="372"/>
      <c r="B43" s="372"/>
      <c r="C43" s="547"/>
      <c r="D43" s="540"/>
      <c r="E43" s="541"/>
      <c r="F43" s="542"/>
      <c r="G43" s="376" t="s">
        <v>208</v>
      </c>
      <c r="H43" s="543"/>
      <c r="I43" s="544"/>
      <c r="J43" s="545"/>
      <c r="K43" s="549"/>
      <c r="L43" s="550"/>
      <c r="M43" s="379"/>
      <c r="N43" s="551"/>
      <c r="O43" s="379"/>
      <c r="P43" s="382"/>
      <c r="Q43" s="379"/>
      <c r="R43" s="382"/>
    </row>
    <row r="44" spans="1:18" x14ac:dyDescent="0.25">
      <c r="A44" s="372"/>
      <c r="B44" s="372"/>
      <c r="C44" s="547"/>
      <c r="D44" s="540"/>
      <c r="E44" s="541"/>
      <c r="F44" s="542"/>
      <c r="G44" s="376" t="s">
        <v>208</v>
      </c>
      <c r="H44" s="543"/>
      <c r="I44" s="544"/>
      <c r="J44" s="545"/>
      <c r="K44" s="549"/>
      <c r="L44" s="550"/>
      <c r="M44" s="379"/>
      <c r="N44" s="551"/>
      <c r="O44" s="379"/>
      <c r="P44" s="382"/>
      <c r="Q44" s="379"/>
      <c r="R44" s="382"/>
    </row>
    <row r="45" spans="1:18" x14ac:dyDescent="0.25">
      <c r="A45" s="372"/>
      <c r="B45" s="372"/>
      <c r="C45" s="547"/>
      <c r="D45" s="540"/>
      <c r="E45" s="541"/>
      <c r="F45" s="542"/>
      <c r="G45" s="376" t="s">
        <v>208</v>
      </c>
      <c r="H45" s="543"/>
      <c r="I45" s="544"/>
      <c r="J45" s="545"/>
      <c r="K45" s="549"/>
      <c r="L45" s="550"/>
      <c r="M45" s="379"/>
      <c r="N45" s="551"/>
      <c r="O45" s="379"/>
      <c r="P45" s="382"/>
      <c r="Q45" s="379"/>
      <c r="R45" s="382"/>
    </row>
    <row r="46" spans="1:18" x14ac:dyDescent="0.25">
      <c r="A46" s="372"/>
      <c r="B46" s="372"/>
      <c r="C46" s="547"/>
      <c r="D46" s="540"/>
      <c r="E46" s="541"/>
      <c r="F46" s="542"/>
      <c r="G46" s="376" t="s">
        <v>208</v>
      </c>
      <c r="H46" s="543"/>
      <c r="I46" s="544"/>
      <c r="J46" s="545"/>
      <c r="K46" s="549"/>
      <c r="L46" s="550"/>
      <c r="M46" s="379"/>
      <c r="N46" s="551"/>
      <c r="O46" s="379"/>
      <c r="P46" s="382"/>
      <c r="Q46" s="379"/>
      <c r="R46" s="382"/>
    </row>
    <row r="47" spans="1:18" x14ac:dyDescent="0.25">
      <c r="A47" s="372"/>
      <c r="B47" s="372"/>
      <c r="C47" s="547"/>
      <c r="D47" s="540"/>
      <c r="E47" s="541"/>
      <c r="F47" s="542"/>
      <c r="G47" s="376" t="s">
        <v>208</v>
      </c>
      <c r="H47" s="543"/>
      <c r="I47" s="544"/>
      <c r="J47" s="545"/>
      <c r="K47" s="549"/>
      <c r="L47" s="550"/>
      <c r="M47" s="379"/>
      <c r="N47" s="551"/>
      <c r="O47" s="379"/>
      <c r="P47" s="382"/>
      <c r="Q47" s="379"/>
      <c r="R47" s="382"/>
    </row>
    <row r="48" spans="1:18" x14ac:dyDescent="0.25">
      <c r="A48" s="372"/>
      <c r="B48" s="372"/>
      <c r="C48" s="547"/>
      <c r="D48" s="540"/>
      <c r="E48" s="541"/>
      <c r="F48" s="542"/>
      <c r="G48" s="376" t="s">
        <v>208</v>
      </c>
      <c r="H48" s="543"/>
      <c r="I48" s="544"/>
      <c r="J48" s="545"/>
      <c r="K48" s="549"/>
      <c r="L48" s="550"/>
      <c r="M48" s="379"/>
      <c r="N48" s="551"/>
      <c r="O48" s="379"/>
      <c r="P48" s="382"/>
      <c r="Q48" s="379"/>
      <c r="R48" s="382"/>
    </row>
    <row r="49" spans="1:18" x14ac:dyDescent="0.25">
      <c r="A49" s="372"/>
      <c r="B49" s="372"/>
      <c r="C49" s="547"/>
      <c r="D49" s="540"/>
      <c r="E49" s="541"/>
      <c r="F49" s="542"/>
      <c r="G49" s="376" t="s">
        <v>208</v>
      </c>
      <c r="H49" s="543"/>
      <c r="I49" s="544"/>
      <c r="J49" s="545"/>
      <c r="K49" s="549"/>
      <c r="L49" s="550"/>
      <c r="M49" s="379"/>
      <c r="N49" s="551"/>
      <c r="O49" s="379"/>
      <c r="P49" s="382"/>
      <c r="Q49" s="379"/>
      <c r="R49" s="382"/>
    </row>
    <row r="50" spans="1:18" x14ac:dyDescent="0.25">
      <c r="A50" s="372"/>
      <c r="B50" s="372"/>
      <c r="C50" s="547"/>
      <c r="D50" s="540"/>
      <c r="E50" s="541"/>
      <c r="F50" s="542"/>
      <c r="G50" s="376" t="s">
        <v>208</v>
      </c>
      <c r="H50" s="543"/>
      <c r="I50" s="544"/>
      <c r="J50" s="545"/>
      <c r="K50" s="549"/>
      <c r="L50" s="550"/>
      <c r="M50" s="379"/>
      <c r="N50" s="551"/>
      <c r="O50" s="379"/>
      <c r="P50" s="382"/>
      <c r="Q50" s="379"/>
      <c r="R50" s="382"/>
    </row>
    <row r="51" spans="1:18" x14ac:dyDescent="0.25">
      <c r="A51" s="372"/>
      <c r="B51" s="372"/>
      <c r="C51" s="547"/>
      <c r="D51" s="540"/>
      <c r="E51" s="541"/>
      <c r="F51" s="542"/>
      <c r="G51" s="376" t="s">
        <v>208</v>
      </c>
      <c r="H51" s="543"/>
      <c r="I51" s="544"/>
      <c r="J51" s="545"/>
      <c r="K51" s="549"/>
      <c r="L51" s="550"/>
      <c r="M51" s="379"/>
      <c r="N51" s="551"/>
      <c r="O51" s="379"/>
      <c r="P51" s="382"/>
      <c r="Q51" s="379"/>
      <c r="R51" s="382"/>
    </row>
    <row r="52" spans="1:18" x14ac:dyDescent="0.25">
      <c r="A52" s="372"/>
      <c r="B52" s="372"/>
      <c r="C52" s="547"/>
      <c r="D52" s="540"/>
      <c r="E52" s="541"/>
      <c r="F52" s="542"/>
      <c r="G52" s="376" t="s">
        <v>208</v>
      </c>
      <c r="H52" s="543"/>
      <c r="I52" s="544"/>
      <c r="J52" s="545"/>
      <c r="K52" s="549"/>
      <c r="L52" s="550"/>
      <c r="M52" s="379"/>
      <c r="N52" s="551"/>
      <c r="O52" s="379"/>
      <c r="P52" s="382"/>
      <c r="Q52" s="379"/>
      <c r="R52" s="382"/>
    </row>
    <row r="53" spans="1:18" x14ac:dyDescent="0.25">
      <c r="A53" s="372"/>
      <c r="B53" s="372"/>
      <c r="C53" s="547"/>
      <c r="D53" s="540"/>
      <c r="E53" s="541"/>
      <c r="F53" s="542"/>
      <c r="G53" s="376" t="s">
        <v>208</v>
      </c>
      <c r="H53" s="543"/>
      <c r="I53" s="544"/>
      <c r="J53" s="545"/>
      <c r="K53" s="549"/>
      <c r="L53" s="550"/>
      <c r="M53" s="379"/>
      <c r="N53" s="551"/>
      <c r="O53" s="379"/>
      <c r="P53" s="382"/>
      <c r="Q53" s="379"/>
      <c r="R53" s="382"/>
    </row>
    <row r="54" spans="1:18" x14ac:dyDescent="0.25">
      <c r="A54" s="372"/>
      <c r="B54" s="372"/>
      <c r="C54" s="547"/>
      <c r="D54" s="540"/>
      <c r="E54" s="541"/>
      <c r="F54" s="542"/>
      <c r="G54" s="376" t="s">
        <v>208</v>
      </c>
      <c r="H54" s="543"/>
      <c r="I54" s="544"/>
      <c r="J54" s="545"/>
      <c r="K54" s="549"/>
      <c r="L54" s="550"/>
      <c r="M54" s="379"/>
      <c r="N54" s="551"/>
      <c r="O54" s="379"/>
      <c r="P54" s="382"/>
      <c r="Q54" s="379"/>
      <c r="R54" s="382"/>
    </row>
    <row r="55" spans="1:18" x14ac:dyDescent="0.25">
      <c r="A55" s="372"/>
      <c r="B55" s="372"/>
      <c r="C55" s="547"/>
      <c r="D55" s="540"/>
      <c r="E55" s="541"/>
      <c r="F55" s="542"/>
      <c r="G55" s="376" t="s">
        <v>208</v>
      </c>
      <c r="H55" s="543"/>
      <c r="I55" s="544"/>
      <c r="J55" s="545"/>
      <c r="K55" s="549"/>
      <c r="L55" s="550"/>
      <c r="M55" s="379"/>
      <c r="N55" s="551"/>
      <c r="O55" s="379"/>
      <c r="P55" s="382"/>
      <c r="Q55" s="379"/>
      <c r="R55" s="382"/>
    </row>
    <row r="56" spans="1:18" x14ac:dyDescent="0.25">
      <c r="A56" s="372"/>
      <c r="B56" s="372"/>
      <c r="C56" s="547"/>
      <c r="D56" s="540"/>
      <c r="E56" s="541"/>
      <c r="F56" s="542"/>
      <c r="G56" s="376" t="s">
        <v>208</v>
      </c>
      <c r="H56" s="543"/>
      <c r="I56" s="544"/>
      <c r="J56" s="545"/>
      <c r="K56" s="549"/>
      <c r="L56" s="550"/>
      <c r="M56" s="379"/>
      <c r="N56" s="551"/>
      <c r="O56" s="379"/>
      <c r="P56" s="382"/>
      <c r="Q56" s="379"/>
      <c r="R56" s="382"/>
    </row>
    <row r="57" spans="1:18" x14ac:dyDescent="0.25">
      <c r="A57" s="372"/>
      <c r="B57" s="372"/>
      <c r="C57" s="547"/>
      <c r="D57" s="540"/>
      <c r="E57" s="541"/>
      <c r="F57" s="542"/>
      <c r="G57" s="376" t="s">
        <v>208</v>
      </c>
      <c r="H57" s="543"/>
      <c r="I57" s="544"/>
      <c r="J57" s="545"/>
      <c r="K57" s="549"/>
      <c r="L57" s="550"/>
      <c r="M57" s="379"/>
      <c r="N57" s="551"/>
      <c r="O57" s="379"/>
      <c r="P57" s="382"/>
      <c r="Q57" s="379"/>
      <c r="R57" s="382"/>
    </row>
    <row r="58" spans="1:18" x14ac:dyDescent="0.25">
      <c r="A58" s="372"/>
      <c r="B58" s="372"/>
      <c r="C58" s="547"/>
      <c r="D58" s="540"/>
      <c r="E58" s="541"/>
      <c r="F58" s="542"/>
      <c r="G58" s="376" t="s">
        <v>208</v>
      </c>
      <c r="H58" s="543"/>
      <c r="I58" s="544"/>
      <c r="J58" s="545"/>
      <c r="K58" s="549"/>
      <c r="L58" s="550"/>
      <c r="M58" s="379"/>
      <c r="N58" s="551"/>
      <c r="O58" s="379"/>
      <c r="P58" s="382"/>
      <c r="Q58" s="379"/>
      <c r="R58" s="382"/>
    </row>
    <row r="59" spans="1:18" ht="15.75" x14ac:dyDescent="0.25">
      <c r="A59" s="372"/>
      <c r="B59" s="372"/>
      <c r="C59" s="539"/>
      <c r="D59" s="540"/>
      <c r="E59" s="541"/>
      <c r="F59" s="548"/>
      <c r="G59" s="376" t="s">
        <v>208</v>
      </c>
      <c r="H59" s="809"/>
      <c r="I59" s="810"/>
      <c r="J59" s="545"/>
      <c r="K59" s="549"/>
      <c r="L59" s="552"/>
      <c r="M59" s="379"/>
      <c r="N59" s="551"/>
      <c r="O59" s="379"/>
      <c r="P59" s="382"/>
      <c r="Q59" s="379"/>
      <c r="R59" s="382"/>
    </row>
    <row r="60" spans="1:18" ht="15.75" x14ac:dyDescent="0.25">
      <c r="A60" s="372"/>
      <c r="B60" s="372"/>
      <c r="C60" s="539"/>
      <c r="D60" s="540"/>
      <c r="E60" s="541"/>
      <c r="F60" s="548"/>
      <c r="G60" s="376" t="s">
        <v>208</v>
      </c>
      <c r="H60" s="809"/>
      <c r="I60" s="810"/>
      <c r="J60" s="545"/>
      <c r="K60" s="379"/>
      <c r="L60" s="552"/>
      <c r="M60" s="379"/>
      <c r="N60" s="551"/>
      <c r="O60" s="379"/>
      <c r="P60" s="382"/>
      <c r="Q60" s="379"/>
      <c r="R60" s="382"/>
    </row>
    <row r="61" spans="1:18" ht="15.75" thickBot="1" x14ac:dyDescent="0.3">
      <c r="A61" s="811" t="s">
        <v>100</v>
      </c>
      <c r="B61" s="812"/>
      <c r="C61" s="812"/>
      <c r="D61" s="812"/>
      <c r="E61" s="812"/>
      <c r="F61" s="812"/>
      <c r="G61" s="812"/>
      <c r="H61" s="812"/>
      <c r="I61" s="812"/>
      <c r="J61" s="813"/>
      <c r="K61" s="553">
        <f t="shared" ref="K61:Q61" si="0">SUM(K4:K60)</f>
        <v>0</v>
      </c>
      <c r="L61" s="554">
        <f t="shared" si="0"/>
        <v>0</v>
      </c>
      <c r="M61" s="554">
        <f t="shared" si="0"/>
        <v>0</v>
      </c>
      <c r="N61" s="553">
        <f t="shared" si="0"/>
        <v>0</v>
      </c>
      <c r="O61" s="553">
        <f t="shared" si="0"/>
        <v>0</v>
      </c>
      <c r="P61" s="553">
        <f t="shared" si="0"/>
        <v>0</v>
      </c>
      <c r="Q61" s="553">
        <f t="shared" si="0"/>
        <v>0</v>
      </c>
      <c r="R61" s="382"/>
    </row>
  </sheetData>
  <autoFilter ref="A3:R61"/>
  <mergeCells count="16">
    <mergeCell ref="H59:I59"/>
    <mergeCell ref="H60:I60"/>
    <mergeCell ref="A61:J61"/>
    <mergeCell ref="O1:P1"/>
    <mergeCell ref="Q1:R1"/>
    <mergeCell ref="B1:B2"/>
    <mergeCell ref="C1:C2"/>
    <mergeCell ref="D1:D2"/>
    <mergeCell ref="E1:E2"/>
    <mergeCell ref="F1:F2"/>
    <mergeCell ref="G1:G2"/>
    <mergeCell ref="M1:N1"/>
    <mergeCell ref="H1:I1"/>
    <mergeCell ref="J1:J2"/>
    <mergeCell ref="K1:L1"/>
    <mergeCell ref="A1:A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1"/>
  <sheetViews>
    <sheetView workbookViewId="0">
      <selection activeCell="G2441" sqref="G2441"/>
    </sheetView>
  </sheetViews>
  <sheetFormatPr defaultRowHeight="15" x14ac:dyDescent="0.25"/>
  <cols>
    <col min="1" max="1" width="5.7109375" style="488" customWidth="1"/>
    <col min="2" max="2" width="45.7109375" style="488" customWidth="1"/>
    <col min="3" max="3" width="13.5703125" style="488" bestFit="1" customWidth="1"/>
    <col min="4" max="4" width="13.7109375" style="488" customWidth="1"/>
    <col min="5" max="10" width="15.7109375" style="488" customWidth="1"/>
    <col min="11" max="16384" width="9.140625" style="488"/>
  </cols>
  <sheetData>
    <row r="1" spans="1:10" ht="15.75" thickBot="1" x14ac:dyDescent="0.3">
      <c r="A1" s="825" t="s">
        <v>92</v>
      </c>
      <c r="B1" s="827" t="s">
        <v>237</v>
      </c>
      <c r="C1" s="827" t="s">
        <v>238</v>
      </c>
      <c r="D1" s="829" t="s">
        <v>239</v>
      </c>
      <c r="E1" s="822" t="s">
        <v>240</v>
      </c>
      <c r="F1" s="823"/>
      <c r="G1" s="824"/>
      <c r="H1" s="822" t="s">
        <v>241</v>
      </c>
      <c r="I1" s="823"/>
      <c r="J1" s="824"/>
    </row>
    <row r="2" spans="1:10" ht="45.75" thickBot="1" x14ac:dyDescent="0.3">
      <c r="A2" s="826"/>
      <c r="B2" s="828"/>
      <c r="C2" s="828"/>
      <c r="D2" s="830"/>
      <c r="E2" s="489" t="s">
        <v>242</v>
      </c>
      <c r="F2" s="490" t="s">
        <v>243</v>
      </c>
      <c r="G2" s="491" t="s">
        <v>244</v>
      </c>
      <c r="H2" s="489" t="s">
        <v>242</v>
      </c>
      <c r="I2" s="490" t="s">
        <v>243</v>
      </c>
      <c r="J2" s="491" t="s">
        <v>244</v>
      </c>
    </row>
    <row r="3" spans="1:10" s="498" customFormat="1" ht="12.75" thickBot="1" x14ac:dyDescent="0.25">
      <c r="A3" s="492">
        <v>1</v>
      </c>
      <c r="B3" s="493">
        <v>2</v>
      </c>
      <c r="C3" s="493">
        <v>3</v>
      </c>
      <c r="D3" s="494">
        <v>4</v>
      </c>
      <c r="E3" s="495">
        <v>5</v>
      </c>
      <c r="F3" s="496">
        <v>6</v>
      </c>
      <c r="G3" s="497">
        <v>7</v>
      </c>
      <c r="H3" s="495">
        <v>5</v>
      </c>
      <c r="I3" s="496">
        <v>6</v>
      </c>
      <c r="J3" s="497">
        <v>7</v>
      </c>
    </row>
    <row r="4" spans="1:10" s="498" customFormat="1" ht="15.75" thickBot="1" x14ac:dyDescent="0.3">
      <c r="A4" s="530">
        <v>1</v>
      </c>
      <c r="B4" s="561" t="s">
        <v>283</v>
      </c>
      <c r="C4" s="562" t="s">
        <v>284</v>
      </c>
      <c r="D4" s="563" t="s">
        <v>285</v>
      </c>
      <c r="E4" s="564">
        <v>11400</v>
      </c>
      <c r="F4" s="564">
        <v>11400</v>
      </c>
      <c r="G4" s="564">
        <f t="shared" ref="G4:G67" si="0">E4-F4</f>
        <v>0</v>
      </c>
      <c r="H4" s="564">
        <v>250</v>
      </c>
      <c r="I4" s="564">
        <v>250</v>
      </c>
      <c r="J4" s="564">
        <f t="shared" ref="J4:J67" si="1">H4-I4</f>
        <v>0</v>
      </c>
    </row>
    <row r="5" spans="1:10" s="498" customFormat="1" ht="15.75" thickBot="1" x14ac:dyDescent="0.3">
      <c r="A5" s="530">
        <v>2</v>
      </c>
      <c r="B5" s="561" t="s">
        <v>286</v>
      </c>
      <c r="C5" s="562" t="s">
        <v>287</v>
      </c>
      <c r="D5" s="563" t="s">
        <v>288</v>
      </c>
      <c r="E5" s="564">
        <v>28935</v>
      </c>
      <c r="F5" s="564">
        <v>28935</v>
      </c>
      <c r="G5" s="564">
        <f t="shared" si="0"/>
        <v>0</v>
      </c>
      <c r="H5" s="564">
        <v>11842</v>
      </c>
      <c r="I5" s="564">
        <v>11842</v>
      </c>
      <c r="J5" s="564">
        <f t="shared" si="1"/>
        <v>0</v>
      </c>
    </row>
    <row r="6" spans="1:10" s="498" customFormat="1" ht="15.75" thickBot="1" x14ac:dyDescent="0.3">
      <c r="A6" s="530">
        <v>3</v>
      </c>
      <c r="B6" s="561" t="s">
        <v>289</v>
      </c>
      <c r="C6" s="562" t="s">
        <v>290</v>
      </c>
      <c r="D6" s="563" t="s">
        <v>291</v>
      </c>
      <c r="E6" s="564">
        <v>1819</v>
      </c>
      <c r="F6" s="564">
        <v>1819</v>
      </c>
      <c r="G6" s="564">
        <f t="shared" si="0"/>
        <v>0</v>
      </c>
      <c r="H6" s="564">
        <v>0</v>
      </c>
      <c r="I6" s="564">
        <v>0</v>
      </c>
      <c r="J6" s="564">
        <f t="shared" si="1"/>
        <v>0</v>
      </c>
    </row>
    <row r="7" spans="1:10" s="498" customFormat="1" ht="15.75" thickBot="1" x14ac:dyDescent="0.3">
      <c r="A7" s="530">
        <v>4</v>
      </c>
      <c r="B7" s="561" t="s">
        <v>292</v>
      </c>
      <c r="C7" s="562" t="s">
        <v>293</v>
      </c>
      <c r="D7" s="563" t="s">
        <v>294</v>
      </c>
      <c r="E7" s="564">
        <v>2743</v>
      </c>
      <c r="F7" s="564">
        <v>2743</v>
      </c>
      <c r="G7" s="564">
        <f t="shared" si="0"/>
        <v>0</v>
      </c>
      <c r="H7" s="564">
        <v>0</v>
      </c>
      <c r="I7" s="564">
        <v>0</v>
      </c>
      <c r="J7" s="564">
        <f t="shared" si="1"/>
        <v>0</v>
      </c>
    </row>
    <row r="8" spans="1:10" s="498" customFormat="1" ht="15.75" thickBot="1" x14ac:dyDescent="0.3">
      <c r="A8" s="530">
        <v>5</v>
      </c>
      <c r="B8" s="561" t="s">
        <v>295</v>
      </c>
      <c r="C8" s="562" t="s">
        <v>296</v>
      </c>
      <c r="D8" s="563" t="s">
        <v>297</v>
      </c>
      <c r="E8" s="564">
        <v>4200</v>
      </c>
      <c r="F8" s="564">
        <v>4200</v>
      </c>
      <c r="G8" s="564">
        <f t="shared" si="0"/>
        <v>0</v>
      </c>
      <c r="H8" s="564">
        <v>0</v>
      </c>
      <c r="I8" s="564">
        <v>0</v>
      </c>
      <c r="J8" s="564">
        <f t="shared" si="1"/>
        <v>0</v>
      </c>
    </row>
    <row r="9" spans="1:10" s="498" customFormat="1" ht="15.75" thickBot="1" x14ac:dyDescent="0.3">
      <c r="A9" s="530">
        <v>6</v>
      </c>
      <c r="B9" s="561" t="s">
        <v>295</v>
      </c>
      <c r="C9" s="562" t="s">
        <v>298</v>
      </c>
      <c r="D9" s="563" t="s">
        <v>299</v>
      </c>
      <c r="E9" s="564">
        <v>4200</v>
      </c>
      <c r="F9" s="564">
        <v>4200</v>
      </c>
      <c r="G9" s="564">
        <f t="shared" si="0"/>
        <v>0</v>
      </c>
      <c r="H9" s="564">
        <v>0</v>
      </c>
      <c r="I9" s="564">
        <v>0</v>
      </c>
      <c r="J9" s="564">
        <f t="shared" si="1"/>
        <v>0</v>
      </c>
    </row>
    <row r="10" spans="1:10" s="498" customFormat="1" ht="15.75" thickBot="1" x14ac:dyDescent="0.3">
      <c r="A10" s="530">
        <v>7</v>
      </c>
      <c r="B10" s="561" t="s">
        <v>300</v>
      </c>
      <c r="C10" s="562" t="s">
        <v>301</v>
      </c>
      <c r="D10" s="563" t="s">
        <v>302</v>
      </c>
      <c r="E10" s="564">
        <v>2933</v>
      </c>
      <c r="F10" s="564">
        <v>2933</v>
      </c>
      <c r="G10" s="564">
        <f t="shared" si="0"/>
        <v>0</v>
      </c>
      <c r="H10" s="564">
        <v>0</v>
      </c>
      <c r="I10" s="564">
        <v>0</v>
      </c>
      <c r="J10" s="564">
        <f t="shared" si="1"/>
        <v>0</v>
      </c>
    </row>
    <row r="11" spans="1:10" s="498" customFormat="1" ht="15.75" thickBot="1" x14ac:dyDescent="0.3">
      <c r="A11" s="530">
        <v>8</v>
      </c>
      <c r="B11" s="561" t="s">
        <v>303</v>
      </c>
      <c r="C11" s="562" t="s">
        <v>304</v>
      </c>
      <c r="D11" s="563" t="s">
        <v>305</v>
      </c>
      <c r="E11" s="564">
        <v>7452</v>
      </c>
      <c r="F11" s="564">
        <v>7452</v>
      </c>
      <c r="G11" s="564">
        <f t="shared" si="0"/>
        <v>0</v>
      </c>
      <c r="H11" s="564">
        <v>0</v>
      </c>
      <c r="I11" s="564">
        <v>0</v>
      </c>
      <c r="J11" s="564">
        <f t="shared" si="1"/>
        <v>0</v>
      </c>
    </row>
    <row r="12" spans="1:10" s="498" customFormat="1" ht="15.75" thickBot="1" x14ac:dyDescent="0.3">
      <c r="A12" s="530">
        <v>9</v>
      </c>
      <c r="B12" s="561" t="s">
        <v>306</v>
      </c>
      <c r="C12" s="562" t="s">
        <v>307</v>
      </c>
      <c r="D12" s="563" t="s">
        <v>308</v>
      </c>
      <c r="E12" s="564">
        <v>4170</v>
      </c>
      <c r="F12" s="564">
        <v>4170</v>
      </c>
      <c r="G12" s="564">
        <f t="shared" si="0"/>
        <v>0</v>
      </c>
      <c r="H12" s="564">
        <v>0</v>
      </c>
      <c r="I12" s="564">
        <v>0</v>
      </c>
      <c r="J12" s="564">
        <f t="shared" si="1"/>
        <v>0</v>
      </c>
    </row>
    <row r="13" spans="1:10" s="498" customFormat="1" ht="15.75" thickBot="1" x14ac:dyDescent="0.3">
      <c r="A13" s="530">
        <v>10</v>
      </c>
      <c r="B13" s="561" t="s">
        <v>309</v>
      </c>
      <c r="C13" s="562" t="s">
        <v>310</v>
      </c>
      <c r="D13" s="563" t="s">
        <v>311</v>
      </c>
      <c r="E13" s="564">
        <v>36406</v>
      </c>
      <c r="F13" s="564">
        <v>36406</v>
      </c>
      <c r="G13" s="564">
        <f t="shared" si="0"/>
        <v>0</v>
      </c>
      <c r="H13" s="564">
        <v>19976</v>
      </c>
      <c r="I13" s="564">
        <v>19976</v>
      </c>
      <c r="J13" s="564">
        <f t="shared" si="1"/>
        <v>0</v>
      </c>
    </row>
    <row r="14" spans="1:10" s="498" customFormat="1" ht="15.75" thickBot="1" x14ac:dyDescent="0.3">
      <c r="A14" s="530">
        <v>11</v>
      </c>
      <c r="B14" s="561" t="s">
        <v>312</v>
      </c>
      <c r="C14" s="562" t="s">
        <v>313</v>
      </c>
      <c r="D14" s="563" t="s">
        <v>314</v>
      </c>
      <c r="E14" s="564">
        <v>9074</v>
      </c>
      <c r="F14" s="564">
        <v>9074</v>
      </c>
      <c r="G14" s="564">
        <f t="shared" si="0"/>
        <v>0</v>
      </c>
      <c r="H14" s="564">
        <v>0</v>
      </c>
      <c r="I14" s="564">
        <v>0</v>
      </c>
      <c r="J14" s="564">
        <f t="shared" si="1"/>
        <v>0</v>
      </c>
    </row>
    <row r="15" spans="1:10" s="498" customFormat="1" ht="15.75" thickBot="1" x14ac:dyDescent="0.3">
      <c r="A15" s="530">
        <v>12</v>
      </c>
      <c r="B15" s="561" t="s">
        <v>309</v>
      </c>
      <c r="C15" s="562" t="s">
        <v>315</v>
      </c>
      <c r="D15" s="563" t="s">
        <v>316</v>
      </c>
      <c r="E15" s="564">
        <v>18700</v>
      </c>
      <c r="F15" s="564">
        <v>18700</v>
      </c>
      <c r="G15" s="564">
        <f t="shared" si="0"/>
        <v>0</v>
      </c>
      <c r="H15" s="564">
        <v>12862</v>
      </c>
      <c r="I15" s="564">
        <v>12862</v>
      </c>
      <c r="J15" s="564">
        <f t="shared" si="1"/>
        <v>0</v>
      </c>
    </row>
    <row r="16" spans="1:10" s="498" customFormat="1" ht="15.75" thickBot="1" x14ac:dyDescent="0.3">
      <c r="A16" s="530">
        <v>13</v>
      </c>
      <c r="B16" s="561" t="s">
        <v>317</v>
      </c>
      <c r="C16" s="562" t="s">
        <v>318</v>
      </c>
      <c r="D16" s="563" t="s">
        <v>319</v>
      </c>
      <c r="E16" s="564">
        <v>4860</v>
      </c>
      <c r="F16" s="564">
        <v>4860</v>
      </c>
      <c r="G16" s="564">
        <f t="shared" si="0"/>
        <v>0</v>
      </c>
      <c r="H16" s="564">
        <v>0</v>
      </c>
      <c r="I16" s="564">
        <v>0</v>
      </c>
      <c r="J16" s="564">
        <f t="shared" si="1"/>
        <v>0</v>
      </c>
    </row>
    <row r="17" spans="1:10" s="498" customFormat="1" ht="15.75" thickBot="1" x14ac:dyDescent="0.3">
      <c r="A17" s="530">
        <v>14</v>
      </c>
      <c r="B17" s="561" t="s">
        <v>320</v>
      </c>
      <c r="C17" s="562" t="s">
        <v>321</v>
      </c>
      <c r="D17" s="563" t="s">
        <v>322</v>
      </c>
      <c r="E17" s="564">
        <v>13635</v>
      </c>
      <c r="F17" s="564">
        <v>13635</v>
      </c>
      <c r="G17" s="564">
        <f t="shared" si="0"/>
        <v>0</v>
      </c>
      <c r="H17" s="564">
        <v>13635</v>
      </c>
      <c r="I17" s="564">
        <v>13635</v>
      </c>
      <c r="J17" s="564">
        <f t="shared" si="1"/>
        <v>0</v>
      </c>
    </row>
    <row r="18" spans="1:10" s="498" customFormat="1" ht="15.75" thickBot="1" x14ac:dyDescent="0.3">
      <c r="A18" s="530">
        <v>15</v>
      </c>
      <c r="B18" s="561" t="s">
        <v>323</v>
      </c>
      <c r="C18" s="562" t="s">
        <v>324</v>
      </c>
      <c r="D18" s="563" t="s">
        <v>325</v>
      </c>
      <c r="E18" s="564">
        <v>6857</v>
      </c>
      <c r="F18" s="564">
        <v>6857</v>
      </c>
      <c r="G18" s="564">
        <f t="shared" si="0"/>
        <v>0</v>
      </c>
      <c r="H18" s="564">
        <v>0</v>
      </c>
      <c r="I18" s="564">
        <v>0</v>
      </c>
      <c r="J18" s="564">
        <f t="shared" si="1"/>
        <v>0</v>
      </c>
    </row>
    <row r="19" spans="1:10" s="498" customFormat="1" ht="15.75" thickBot="1" x14ac:dyDescent="0.3">
      <c r="A19" s="530">
        <v>16</v>
      </c>
      <c r="B19" s="561" t="s">
        <v>326</v>
      </c>
      <c r="C19" s="562" t="s">
        <v>327</v>
      </c>
      <c r="D19" s="563" t="s">
        <v>328</v>
      </c>
      <c r="E19" s="564">
        <v>3507</v>
      </c>
      <c r="F19" s="564">
        <v>3507</v>
      </c>
      <c r="G19" s="564">
        <f t="shared" si="0"/>
        <v>0</v>
      </c>
      <c r="H19" s="564">
        <v>0</v>
      </c>
      <c r="I19" s="564">
        <v>0</v>
      </c>
      <c r="J19" s="564">
        <f t="shared" si="1"/>
        <v>0</v>
      </c>
    </row>
    <row r="20" spans="1:10" s="498" customFormat="1" ht="15.75" thickBot="1" x14ac:dyDescent="0.3">
      <c r="A20" s="530">
        <v>17</v>
      </c>
      <c r="B20" s="561" t="s">
        <v>329</v>
      </c>
      <c r="C20" s="562" t="s">
        <v>330</v>
      </c>
      <c r="D20" s="563" t="s">
        <v>331</v>
      </c>
      <c r="E20" s="564">
        <v>1380</v>
      </c>
      <c r="F20" s="564">
        <v>1380</v>
      </c>
      <c r="G20" s="564">
        <f t="shared" si="0"/>
        <v>0</v>
      </c>
      <c r="H20" s="564">
        <v>0</v>
      </c>
      <c r="I20" s="564">
        <v>0</v>
      </c>
      <c r="J20" s="564">
        <f t="shared" si="1"/>
        <v>0</v>
      </c>
    </row>
    <row r="21" spans="1:10" s="498" customFormat="1" ht="15.75" thickBot="1" x14ac:dyDescent="0.3">
      <c r="A21" s="530">
        <v>18</v>
      </c>
      <c r="B21" s="561" t="s">
        <v>306</v>
      </c>
      <c r="C21" s="562" t="s">
        <v>332</v>
      </c>
      <c r="D21" s="563" t="s">
        <v>333</v>
      </c>
      <c r="E21" s="564">
        <v>4170</v>
      </c>
      <c r="F21" s="564">
        <v>4170</v>
      </c>
      <c r="G21" s="564">
        <f t="shared" si="0"/>
        <v>0</v>
      </c>
      <c r="H21" s="564">
        <v>0</v>
      </c>
      <c r="I21" s="564">
        <v>0</v>
      </c>
      <c r="J21" s="564">
        <f t="shared" si="1"/>
        <v>0</v>
      </c>
    </row>
    <row r="22" spans="1:10" s="498" customFormat="1" ht="15.75" thickBot="1" x14ac:dyDescent="0.3">
      <c r="A22" s="530">
        <v>19</v>
      </c>
      <c r="B22" s="561" t="s">
        <v>334</v>
      </c>
      <c r="C22" s="562" t="s">
        <v>335</v>
      </c>
      <c r="D22" s="563" t="s">
        <v>336</v>
      </c>
      <c r="E22" s="564">
        <v>24864</v>
      </c>
      <c r="F22" s="564">
        <v>24864</v>
      </c>
      <c r="G22" s="564">
        <f t="shared" si="0"/>
        <v>0</v>
      </c>
      <c r="H22" s="564">
        <v>353</v>
      </c>
      <c r="I22" s="564">
        <v>353</v>
      </c>
      <c r="J22" s="564">
        <f t="shared" si="1"/>
        <v>0</v>
      </c>
    </row>
    <row r="23" spans="1:10" s="498" customFormat="1" ht="15.75" thickBot="1" x14ac:dyDescent="0.3">
      <c r="A23" s="530">
        <v>20</v>
      </c>
      <c r="B23" s="561" t="s">
        <v>337</v>
      </c>
      <c r="C23" s="562" t="s">
        <v>338</v>
      </c>
      <c r="D23" s="563" t="s">
        <v>339</v>
      </c>
      <c r="E23" s="564">
        <v>8035</v>
      </c>
      <c r="F23" s="564">
        <v>8035</v>
      </c>
      <c r="G23" s="564">
        <f t="shared" si="0"/>
        <v>0</v>
      </c>
      <c r="H23" s="564">
        <v>0</v>
      </c>
      <c r="I23" s="564">
        <v>0</v>
      </c>
      <c r="J23" s="564">
        <f t="shared" si="1"/>
        <v>0</v>
      </c>
    </row>
    <row r="24" spans="1:10" s="498" customFormat="1" ht="15.75" thickBot="1" x14ac:dyDescent="0.3">
      <c r="A24" s="530">
        <v>21</v>
      </c>
      <c r="B24" s="561" t="s">
        <v>340</v>
      </c>
      <c r="C24" s="562" t="s">
        <v>341</v>
      </c>
      <c r="D24" s="563" t="s">
        <v>342</v>
      </c>
      <c r="E24" s="564">
        <v>28986</v>
      </c>
      <c r="F24" s="564">
        <v>28986</v>
      </c>
      <c r="G24" s="564">
        <f t="shared" si="0"/>
        <v>0</v>
      </c>
      <c r="H24" s="564">
        <v>14607</v>
      </c>
      <c r="I24" s="564">
        <v>14607</v>
      </c>
      <c r="J24" s="564">
        <f t="shared" si="1"/>
        <v>0</v>
      </c>
    </row>
    <row r="25" spans="1:10" s="498" customFormat="1" ht="15.75" thickBot="1" x14ac:dyDescent="0.3">
      <c r="A25" s="530">
        <v>22</v>
      </c>
      <c r="B25" s="561" t="s">
        <v>343</v>
      </c>
      <c r="C25" s="562" t="s">
        <v>344</v>
      </c>
      <c r="D25" s="563" t="s">
        <v>345</v>
      </c>
      <c r="E25" s="564">
        <v>2494</v>
      </c>
      <c r="F25" s="564">
        <v>2494</v>
      </c>
      <c r="G25" s="564">
        <f t="shared" si="0"/>
        <v>0</v>
      </c>
      <c r="H25" s="564">
        <v>0</v>
      </c>
      <c r="I25" s="564">
        <v>0</v>
      </c>
      <c r="J25" s="564">
        <f t="shared" si="1"/>
        <v>0</v>
      </c>
    </row>
    <row r="26" spans="1:10" s="498" customFormat="1" ht="15.75" thickBot="1" x14ac:dyDescent="0.3">
      <c r="A26" s="530">
        <v>23</v>
      </c>
      <c r="B26" s="561" t="s">
        <v>346</v>
      </c>
      <c r="C26" s="562" t="s">
        <v>347</v>
      </c>
      <c r="D26" s="563" t="s">
        <v>348</v>
      </c>
      <c r="E26" s="564">
        <v>2494</v>
      </c>
      <c r="F26" s="564">
        <v>2494</v>
      </c>
      <c r="G26" s="564">
        <f t="shared" si="0"/>
        <v>0</v>
      </c>
      <c r="H26" s="564">
        <v>0</v>
      </c>
      <c r="I26" s="564">
        <v>0</v>
      </c>
      <c r="J26" s="564">
        <f t="shared" si="1"/>
        <v>0</v>
      </c>
    </row>
    <row r="27" spans="1:10" s="498" customFormat="1" ht="15.75" thickBot="1" x14ac:dyDescent="0.3">
      <c r="A27" s="530">
        <v>24</v>
      </c>
      <c r="B27" s="561" t="s">
        <v>349</v>
      </c>
      <c r="C27" s="562" t="s">
        <v>350</v>
      </c>
      <c r="D27" s="563" t="s">
        <v>351</v>
      </c>
      <c r="E27" s="564">
        <v>3980</v>
      </c>
      <c r="F27" s="564">
        <v>3980</v>
      </c>
      <c r="G27" s="564">
        <f t="shared" si="0"/>
        <v>0</v>
      </c>
      <c r="H27" s="564">
        <v>0</v>
      </c>
      <c r="I27" s="564">
        <v>0</v>
      </c>
      <c r="J27" s="564">
        <f t="shared" si="1"/>
        <v>0</v>
      </c>
    </row>
    <row r="28" spans="1:10" s="498" customFormat="1" ht="15.75" thickBot="1" x14ac:dyDescent="0.3">
      <c r="A28" s="530">
        <v>25</v>
      </c>
      <c r="B28" s="561" t="s">
        <v>352</v>
      </c>
      <c r="C28" s="562" t="s">
        <v>353</v>
      </c>
      <c r="D28" s="563" t="s">
        <v>354</v>
      </c>
      <c r="E28" s="564">
        <v>15229</v>
      </c>
      <c r="F28" s="564">
        <v>15229</v>
      </c>
      <c r="G28" s="564">
        <f t="shared" si="0"/>
        <v>0</v>
      </c>
      <c r="H28" s="564">
        <v>8085</v>
      </c>
      <c r="I28" s="564">
        <v>8085</v>
      </c>
      <c r="J28" s="564">
        <f t="shared" si="1"/>
        <v>0</v>
      </c>
    </row>
    <row r="29" spans="1:10" s="498" customFormat="1" ht="15.75" thickBot="1" x14ac:dyDescent="0.3">
      <c r="A29" s="530">
        <v>26</v>
      </c>
      <c r="B29" s="561" t="s">
        <v>355</v>
      </c>
      <c r="C29" s="562" t="s">
        <v>356</v>
      </c>
      <c r="D29" s="563" t="s">
        <v>357</v>
      </c>
      <c r="E29" s="564">
        <v>4793</v>
      </c>
      <c r="F29" s="564">
        <v>4793</v>
      </c>
      <c r="G29" s="564">
        <f t="shared" si="0"/>
        <v>0</v>
      </c>
      <c r="H29" s="564">
        <v>0</v>
      </c>
      <c r="I29" s="564">
        <v>0</v>
      </c>
      <c r="J29" s="564">
        <f t="shared" si="1"/>
        <v>0</v>
      </c>
    </row>
    <row r="30" spans="1:10" s="498" customFormat="1" ht="15.75" thickBot="1" x14ac:dyDescent="0.3">
      <c r="A30" s="530">
        <v>27</v>
      </c>
      <c r="B30" s="561" t="s">
        <v>358</v>
      </c>
      <c r="C30" s="562" t="s">
        <v>359</v>
      </c>
      <c r="D30" s="563" t="s">
        <v>360</v>
      </c>
      <c r="E30" s="564">
        <v>36225</v>
      </c>
      <c r="F30" s="564">
        <v>36225</v>
      </c>
      <c r="G30" s="564">
        <f t="shared" si="0"/>
        <v>0</v>
      </c>
      <c r="H30" s="564">
        <v>36225</v>
      </c>
      <c r="I30" s="564">
        <v>36225</v>
      </c>
      <c r="J30" s="564">
        <f t="shared" si="1"/>
        <v>0</v>
      </c>
    </row>
    <row r="31" spans="1:10" s="498" customFormat="1" ht="15.75" thickBot="1" x14ac:dyDescent="0.3">
      <c r="A31" s="530">
        <v>28</v>
      </c>
      <c r="B31" s="561" t="s">
        <v>361</v>
      </c>
      <c r="C31" s="562" t="s">
        <v>362</v>
      </c>
      <c r="D31" s="563" t="s">
        <v>363</v>
      </c>
      <c r="E31" s="564">
        <v>55778</v>
      </c>
      <c r="F31" s="564">
        <v>55778</v>
      </c>
      <c r="G31" s="564">
        <f t="shared" si="0"/>
        <v>0</v>
      </c>
      <c r="H31" s="564">
        <v>30069</v>
      </c>
      <c r="I31" s="564">
        <v>30069</v>
      </c>
      <c r="J31" s="564">
        <f t="shared" si="1"/>
        <v>0</v>
      </c>
    </row>
    <row r="32" spans="1:10" s="498" customFormat="1" ht="15.75" thickBot="1" x14ac:dyDescent="0.3">
      <c r="A32" s="530">
        <v>29</v>
      </c>
      <c r="B32" s="561" t="s">
        <v>364</v>
      </c>
      <c r="C32" s="562" t="s">
        <v>365</v>
      </c>
      <c r="D32" s="563" t="s">
        <v>366</v>
      </c>
      <c r="E32" s="564">
        <v>4900</v>
      </c>
      <c r="F32" s="564">
        <v>4900</v>
      </c>
      <c r="G32" s="564">
        <f t="shared" si="0"/>
        <v>0</v>
      </c>
      <c r="H32" s="564">
        <v>0</v>
      </c>
      <c r="I32" s="564">
        <v>0</v>
      </c>
      <c r="J32" s="564">
        <f t="shared" si="1"/>
        <v>0</v>
      </c>
    </row>
    <row r="33" spans="1:10" s="498" customFormat="1" ht="15.75" thickBot="1" x14ac:dyDescent="0.3">
      <c r="A33" s="530">
        <v>30</v>
      </c>
      <c r="B33" s="561" t="s">
        <v>367</v>
      </c>
      <c r="C33" s="562" t="s">
        <v>368</v>
      </c>
      <c r="D33" s="563" t="s">
        <v>369</v>
      </c>
      <c r="E33" s="564">
        <v>36360</v>
      </c>
      <c r="F33" s="564">
        <v>36360</v>
      </c>
      <c r="G33" s="564">
        <f t="shared" si="0"/>
        <v>0</v>
      </c>
      <c r="H33" s="564">
        <v>36360</v>
      </c>
      <c r="I33" s="564">
        <v>36360</v>
      </c>
      <c r="J33" s="564">
        <f t="shared" si="1"/>
        <v>0</v>
      </c>
    </row>
    <row r="34" spans="1:10" s="498" customFormat="1" ht="15.75" thickBot="1" x14ac:dyDescent="0.3">
      <c r="A34" s="530">
        <v>31</v>
      </c>
      <c r="B34" s="561" t="s">
        <v>370</v>
      </c>
      <c r="C34" s="562" t="s">
        <v>371</v>
      </c>
      <c r="D34" s="563" t="s">
        <v>372</v>
      </c>
      <c r="E34" s="564">
        <v>6636</v>
      </c>
      <c r="F34" s="564">
        <v>6636</v>
      </c>
      <c r="G34" s="564">
        <f t="shared" si="0"/>
        <v>0</v>
      </c>
      <c r="H34" s="564">
        <v>0</v>
      </c>
      <c r="I34" s="564">
        <v>0</v>
      </c>
      <c r="J34" s="564">
        <f t="shared" si="1"/>
        <v>0</v>
      </c>
    </row>
    <row r="35" spans="1:10" s="498" customFormat="1" ht="15.75" thickBot="1" x14ac:dyDescent="0.3">
      <c r="A35" s="530">
        <v>32</v>
      </c>
      <c r="B35" s="561" t="s">
        <v>373</v>
      </c>
      <c r="C35" s="562" t="s">
        <v>374</v>
      </c>
      <c r="D35" s="563" t="s">
        <v>375</v>
      </c>
      <c r="E35" s="564">
        <v>6972</v>
      </c>
      <c r="F35" s="564">
        <v>6972</v>
      </c>
      <c r="G35" s="564">
        <f t="shared" si="0"/>
        <v>0</v>
      </c>
      <c r="H35" s="564">
        <v>0</v>
      </c>
      <c r="I35" s="564">
        <v>0</v>
      </c>
      <c r="J35" s="564">
        <f t="shared" si="1"/>
        <v>0</v>
      </c>
    </row>
    <row r="36" spans="1:10" s="498" customFormat="1" ht="15.75" thickBot="1" x14ac:dyDescent="0.3">
      <c r="A36" s="530">
        <v>33</v>
      </c>
      <c r="B36" s="561" t="s">
        <v>376</v>
      </c>
      <c r="C36" s="562" t="s">
        <v>377</v>
      </c>
      <c r="D36" s="563" t="s">
        <v>378</v>
      </c>
      <c r="E36" s="564">
        <v>3840</v>
      </c>
      <c r="F36" s="564">
        <v>3840</v>
      </c>
      <c r="G36" s="564">
        <f t="shared" si="0"/>
        <v>0</v>
      </c>
      <c r="H36" s="564">
        <v>0</v>
      </c>
      <c r="I36" s="564">
        <v>0</v>
      </c>
      <c r="J36" s="564">
        <f t="shared" si="1"/>
        <v>0</v>
      </c>
    </row>
    <row r="37" spans="1:10" s="498" customFormat="1" ht="15.75" thickBot="1" x14ac:dyDescent="0.3">
      <c r="A37" s="530">
        <v>34</v>
      </c>
      <c r="B37" s="561" t="s">
        <v>379</v>
      </c>
      <c r="C37" s="562" t="s">
        <v>380</v>
      </c>
      <c r="D37" s="563" t="s">
        <v>381</v>
      </c>
      <c r="E37" s="564">
        <v>14019</v>
      </c>
      <c r="F37" s="564">
        <v>14019</v>
      </c>
      <c r="G37" s="564">
        <f t="shared" si="0"/>
        <v>0</v>
      </c>
      <c r="H37" s="564">
        <v>7450.4</v>
      </c>
      <c r="I37" s="564">
        <v>7450.4</v>
      </c>
      <c r="J37" s="564">
        <f t="shared" si="1"/>
        <v>0</v>
      </c>
    </row>
    <row r="38" spans="1:10" s="498" customFormat="1" ht="15.75" thickBot="1" x14ac:dyDescent="0.3">
      <c r="A38" s="530">
        <v>35</v>
      </c>
      <c r="B38" s="561" t="s">
        <v>382</v>
      </c>
      <c r="C38" s="562" t="s">
        <v>383</v>
      </c>
      <c r="D38" s="563" t="s">
        <v>384</v>
      </c>
      <c r="E38" s="564">
        <v>1565</v>
      </c>
      <c r="F38" s="564">
        <v>1565</v>
      </c>
      <c r="G38" s="564">
        <f t="shared" si="0"/>
        <v>0</v>
      </c>
      <c r="H38" s="564">
        <v>0</v>
      </c>
      <c r="I38" s="564">
        <v>0</v>
      </c>
      <c r="J38" s="564">
        <f t="shared" si="1"/>
        <v>0</v>
      </c>
    </row>
    <row r="39" spans="1:10" s="498" customFormat="1" ht="15.75" thickBot="1" x14ac:dyDescent="0.3">
      <c r="A39" s="530">
        <v>36</v>
      </c>
      <c r="B39" s="561" t="s">
        <v>385</v>
      </c>
      <c r="C39" s="562" t="s">
        <v>386</v>
      </c>
      <c r="D39" s="563" t="s">
        <v>387</v>
      </c>
      <c r="E39" s="564">
        <v>780</v>
      </c>
      <c r="F39" s="564">
        <v>780</v>
      </c>
      <c r="G39" s="564">
        <f t="shared" si="0"/>
        <v>0</v>
      </c>
      <c r="H39" s="564">
        <v>0</v>
      </c>
      <c r="I39" s="564">
        <v>0</v>
      </c>
      <c r="J39" s="564">
        <f t="shared" si="1"/>
        <v>0</v>
      </c>
    </row>
    <row r="40" spans="1:10" s="498" customFormat="1" ht="15.75" thickBot="1" x14ac:dyDescent="0.3">
      <c r="A40" s="530">
        <v>37</v>
      </c>
      <c r="B40" s="561" t="s">
        <v>388</v>
      </c>
      <c r="C40" s="562" t="s">
        <v>389</v>
      </c>
      <c r="D40" s="563" t="s">
        <v>390</v>
      </c>
      <c r="E40" s="564">
        <v>17974</v>
      </c>
      <c r="F40" s="564">
        <v>17974</v>
      </c>
      <c r="G40" s="564">
        <f t="shared" si="0"/>
        <v>0</v>
      </c>
      <c r="H40" s="564">
        <v>7035</v>
      </c>
      <c r="I40" s="564">
        <v>7035</v>
      </c>
      <c r="J40" s="564">
        <f t="shared" si="1"/>
        <v>0</v>
      </c>
    </row>
    <row r="41" spans="1:10" s="498" customFormat="1" ht="15.75" thickBot="1" x14ac:dyDescent="0.3">
      <c r="A41" s="530">
        <v>38</v>
      </c>
      <c r="B41" s="561" t="s">
        <v>388</v>
      </c>
      <c r="C41" s="562" t="s">
        <v>391</v>
      </c>
      <c r="D41" s="563" t="s">
        <v>392</v>
      </c>
      <c r="E41" s="564">
        <v>17974</v>
      </c>
      <c r="F41" s="564">
        <v>17974</v>
      </c>
      <c r="G41" s="564">
        <f t="shared" si="0"/>
        <v>0</v>
      </c>
      <c r="H41" s="564">
        <v>7035</v>
      </c>
      <c r="I41" s="564">
        <v>7035</v>
      </c>
      <c r="J41" s="564">
        <f t="shared" si="1"/>
        <v>0</v>
      </c>
    </row>
    <row r="42" spans="1:10" s="498" customFormat="1" ht="15.75" thickBot="1" x14ac:dyDescent="0.3">
      <c r="A42" s="530">
        <v>39</v>
      </c>
      <c r="B42" s="561" t="s">
        <v>393</v>
      </c>
      <c r="C42" s="562" t="s">
        <v>394</v>
      </c>
      <c r="D42" s="563" t="s">
        <v>395</v>
      </c>
      <c r="E42" s="564">
        <v>58028</v>
      </c>
      <c r="F42" s="564">
        <v>58028</v>
      </c>
      <c r="G42" s="564">
        <f t="shared" si="0"/>
        <v>0</v>
      </c>
      <c r="H42" s="564">
        <v>28520</v>
      </c>
      <c r="I42" s="564">
        <v>28520</v>
      </c>
      <c r="J42" s="564">
        <f t="shared" si="1"/>
        <v>0</v>
      </c>
    </row>
    <row r="43" spans="1:10" s="498" customFormat="1" ht="15.75" thickBot="1" x14ac:dyDescent="0.3">
      <c r="A43" s="530">
        <v>40</v>
      </c>
      <c r="B43" s="561" t="s">
        <v>396</v>
      </c>
      <c r="C43" s="562" t="s">
        <v>397</v>
      </c>
      <c r="D43" s="563" t="s">
        <v>398</v>
      </c>
      <c r="E43" s="564">
        <v>9830</v>
      </c>
      <c r="F43" s="564">
        <v>9830</v>
      </c>
      <c r="G43" s="564">
        <f t="shared" si="0"/>
        <v>0</v>
      </c>
      <c r="H43" s="564">
        <v>0</v>
      </c>
      <c r="I43" s="564">
        <v>0</v>
      </c>
      <c r="J43" s="564">
        <f t="shared" si="1"/>
        <v>0</v>
      </c>
    </row>
    <row r="44" spans="1:10" s="498" customFormat="1" ht="15.75" thickBot="1" x14ac:dyDescent="0.3">
      <c r="A44" s="530">
        <v>41</v>
      </c>
      <c r="B44" s="561" t="s">
        <v>399</v>
      </c>
      <c r="C44" s="562" t="s">
        <v>400</v>
      </c>
      <c r="D44" s="563" t="s">
        <v>401</v>
      </c>
      <c r="E44" s="564">
        <v>14400</v>
      </c>
      <c r="F44" s="564">
        <v>14400</v>
      </c>
      <c r="G44" s="564">
        <f t="shared" si="0"/>
        <v>0</v>
      </c>
      <c r="H44" s="564">
        <v>12384</v>
      </c>
      <c r="I44" s="564">
        <v>12384</v>
      </c>
      <c r="J44" s="564">
        <f t="shared" si="1"/>
        <v>0</v>
      </c>
    </row>
    <row r="45" spans="1:10" s="498" customFormat="1" ht="15.75" thickBot="1" x14ac:dyDescent="0.3">
      <c r="A45" s="530">
        <v>42</v>
      </c>
      <c r="B45" s="561" t="s">
        <v>402</v>
      </c>
      <c r="C45" s="562" t="s">
        <v>403</v>
      </c>
      <c r="D45" s="563" t="s">
        <v>404</v>
      </c>
      <c r="E45" s="564">
        <v>96418</v>
      </c>
      <c r="F45" s="564">
        <v>96418</v>
      </c>
      <c r="G45" s="564">
        <f t="shared" si="0"/>
        <v>0</v>
      </c>
      <c r="H45" s="564">
        <v>75074.98</v>
      </c>
      <c r="I45" s="564">
        <v>75074.98</v>
      </c>
      <c r="J45" s="564">
        <f t="shared" si="1"/>
        <v>0</v>
      </c>
    </row>
    <row r="46" spans="1:10" s="498" customFormat="1" ht="15.75" thickBot="1" x14ac:dyDescent="0.3">
      <c r="A46" s="530">
        <v>43</v>
      </c>
      <c r="B46" s="561" t="s">
        <v>405</v>
      </c>
      <c r="C46" s="562" t="s">
        <v>406</v>
      </c>
      <c r="D46" s="563" t="s">
        <v>407</v>
      </c>
      <c r="E46" s="564">
        <v>78576</v>
      </c>
      <c r="F46" s="564">
        <v>78576</v>
      </c>
      <c r="G46" s="564">
        <f t="shared" si="0"/>
        <v>0</v>
      </c>
      <c r="H46" s="564">
        <v>50161</v>
      </c>
      <c r="I46" s="564">
        <v>50161</v>
      </c>
      <c r="J46" s="564">
        <f t="shared" si="1"/>
        <v>0</v>
      </c>
    </row>
    <row r="47" spans="1:10" s="498" customFormat="1" ht="15.75" thickBot="1" x14ac:dyDescent="0.3">
      <c r="A47" s="530">
        <v>44</v>
      </c>
      <c r="B47" s="561" t="s">
        <v>408</v>
      </c>
      <c r="C47" s="562" t="s">
        <v>409</v>
      </c>
      <c r="D47" s="563" t="s">
        <v>410</v>
      </c>
      <c r="E47" s="564">
        <v>1380</v>
      </c>
      <c r="F47" s="564">
        <v>1380</v>
      </c>
      <c r="G47" s="564">
        <f t="shared" si="0"/>
        <v>0</v>
      </c>
      <c r="H47" s="564">
        <v>0</v>
      </c>
      <c r="I47" s="564">
        <v>0</v>
      </c>
      <c r="J47" s="564">
        <f t="shared" si="1"/>
        <v>0</v>
      </c>
    </row>
    <row r="48" spans="1:10" s="498" customFormat="1" ht="15.75" thickBot="1" x14ac:dyDescent="0.3">
      <c r="A48" s="530">
        <v>45</v>
      </c>
      <c r="B48" s="561" t="s">
        <v>411</v>
      </c>
      <c r="C48" s="562" t="s">
        <v>412</v>
      </c>
      <c r="D48" s="563" t="s">
        <v>413</v>
      </c>
      <c r="E48" s="564">
        <v>806</v>
      </c>
      <c r="F48" s="564">
        <v>806</v>
      </c>
      <c r="G48" s="564">
        <f t="shared" si="0"/>
        <v>0</v>
      </c>
      <c r="H48" s="564">
        <v>0</v>
      </c>
      <c r="I48" s="564">
        <v>0</v>
      </c>
      <c r="J48" s="564">
        <f t="shared" si="1"/>
        <v>0</v>
      </c>
    </row>
    <row r="49" spans="1:10" s="498" customFormat="1" ht="15.75" thickBot="1" x14ac:dyDescent="0.3">
      <c r="A49" s="530">
        <v>46</v>
      </c>
      <c r="B49" s="561" t="s">
        <v>414</v>
      </c>
      <c r="C49" s="562" t="s">
        <v>415</v>
      </c>
      <c r="D49" s="563" t="s">
        <v>416</v>
      </c>
      <c r="E49" s="564">
        <v>1670</v>
      </c>
      <c r="F49" s="564">
        <v>1670</v>
      </c>
      <c r="G49" s="564">
        <f t="shared" si="0"/>
        <v>0</v>
      </c>
      <c r="H49" s="564">
        <v>0</v>
      </c>
      <c r="I49" s="564">
        <v>0</v>
      </c>
      <c r="J49" s="564">
        <f t="shared" si="1"/>
        <v>0</v>
      </c>
    </row>
    <row r="50" spans="1:10" s="498" customFormat="1" ht="15.75" thickBot="1" x14ac:dyDescent="0.3">
      <c r="A50" s="530">
        <v>47</v>
      </c>
      <c r="B50" s="561" t="s">
        <v>417</v>
      </c>
      <c r="C50" s="562" t="s">
        <v>418</v>
      </c>
      <c r="D50" s="563" t="s">
        <v>419</v>
      </c>
      <c r="E50" s="564">
        <v>26940</v>
      </c>
      <c r="F50" s="564">
        <v>26940</v>
      </c>
      <c r="G50" s="564">
        <f t="shared" si="0"/>
        <v>0</v>
      </c>
      <c r="H50" s="564">
        <v>4992</v>
      </c>
      <c r="I50" s="564">
        <v>4992</v>
      </c>
      <c r="J50" s="564">
        <f t="shared" si="1"/>
        <v>0</v>
      </c>
    </row>
    <row r="51" spans="1:10" s="498" customFormat="1" ht="15.75" thickBot="1" x14ac:dyDescent="0.3">
      <c r="A51" s="530">
        <v>48</v>
      </c>
      <c r="B51" s="561" t="s">
        <v>420</v>
      </c>
      <c r="C51" s="562" t="s">
        <v>421</v>
      </c>
      <c r="D51" s="563" t="s">
        <v>422</v>
      </c>
      <c r="E51" s="564">
        <v>16735</v>
      </c>
      <c r="F51" s="564">
        <v>16735</v>
      </c>
      <c r="G51" s="564">
        <f t="shared" si="0"/>
        <v>0</v>
      </c>
      <c r="H51" s="564">
        <v>9438</v>
      </c>
      <c r="I51" s="564">
        <v>9438</v>
      </c>
      <c r="J51" s="564">
        <f t="shared" si="1"/>
        <v>0</v>
      </c>
    </row>
    <row r="52" spans="1:10" s="498" customFormat="1" ht="15.75" thickBot="1" x14ac:dyDescent="0.3">
      <c r="A52" s="530">
        <v>49</v>
      </c>
      <c r="B52" s="561" t="s">
        <v>420</v>
      </c>
      <c r="C52" s="562" t="s">
        <v>423</v>
      </c>
      <c r="D52" s="563" t="s">
        <v>424</v>
      </c>
      <c r="E52" s="564">
        <v>16735</v>
      </c>
      <c r="F52" s="564">
        <v>16735</v>
      </c>
      <c r="G52" s="564">
        <f t="shared" si="0"/>
        <v>0</v>
      </c>
      <c r="H52" s="564">
        <v>9438</v>
      </c>
      <c r="I52" s="564">
        <v>9438</v>
      </c>
      <c r="J52" s="564">
        <f t="shared" si="1"/>
        <v>0</v>
      </c>
    </row>
    <row r="53" spans="1:10" s="498" customFormat="1" ht="15.75" thickBot="1" x14ac:dyDescent="0.3">
      <c r="A53" s="530">
        <v>50</v>
      </c>
      <c r="B53" s="561" t="s">
        <v>425</v>
      </c>
      <c r="C53" s="562" t="s">
        <v>426</v>
      </c>
      <c r="D53" s="563" t="s">
        <v>427</v>
      </c>
      <c r="E53" s="564">
        <v>1245</v>
      </c>
      <c r="F53" s="564">
        <v>1245</v>
      </c>
      <c r="G53" s="564">
        <f t="shared" si="0"/>
        <v>0</v>
      </c>
      <c r="H53" s="564">
        <v>0</v>
      </c>
      <c r="I53" s="564">
        <v>0</v>
      </c>
      <c r="J53" s="564">
        <f t="shared" si="1"/>
        <v>0</v>
      </c>
    </row>
    <row r="54" spans="1:10" s="498" customFormat="1" ht="15.75" thickBot="1" x14ac:dyDescent="0.3">
      <c r="A54" s="530">
        <v>51</v>
      </c>
      <c r="B54" s="561" t="s">
        <v>428</v>
      </c>
      <c r="C54" s="562" t="s">
        <v>429</v>
      </c>
      <c r="D54" s="563" t="s">
        <v>430</v>
      </c>
      <c r="E54" s="564">
        <v>1750</v>
      </c>
      <c r="F54" s="564">
        <v>1750</v>
      </c>
      <c r="G54" s="564">
        <f t="shared" si="0"/>
        <v>0</v>
      </c>
      <c r="H54" s="564">
        <v>0</v>
      </c>
      <c r="I54" s="564">
        <v>0</v>
      </c>
      <c r="J54" s="564">
        <f t="shared" si="1"/>
        <v>0</v>
      </c>
    </row>
    <row r="55" spans="1:10" s="498" customFormat="1" ht="15.75" thickBot="1" x14ac:dyDescent="0.3">
      <c r="A55" s="530">
        <v>52</v>
      </c>
      <c r="B55" s="561" t="s">
        <v>431</v>
      </c>
      <c r="C55" s="562" t="s">
        <v>432</v>
      </c>
      <c r="D55" s="563" t="s">
        <v>433</v>
      </c>
      <c r="E55" s="564">
        <v>14496</v>
      </c>
      <c r="F55" s="564">
        <v>14496</v>
      </c>
      <c r="G55" s="564">
        <f t="shared" si="0"/>
        <v>0</v>
      </c>
      <c r="H55" s="564">
        <v>10738</v>
      </c>
      <c r="I55" s="564">
        <v>10738</v>
      </c>
      <c r="J55" s="564">
        <f t="shared" si="1"/>
        <v>0</v>
      </c>
    </row>
    <row r="56" spans="1:10" s="498" customFormat="1" ht="15.75" thickBot="1" x14ac:dyDescent="0.3">
      <c r="A56" s="530">
        <v>53</v>
      </c>
      <c r="B56" s="561" t="s">
        <v>434</v>
      </c>
      <c r="C56" s="562" t="s">
        <v>435</v>
      </c>
      <c r="D56" s="563" t="s">
        <v>436</v>
      </c>
      <c r="E56" s="564">
        <v>5867</v>
      </c>
      <c r="F56" s="564">
        <v>5867</v>
      </c>
      <c r="G56" s="564">
        <f t="shared" si="0"/>
        <v>0</v>
      </c>
      <c r="H56" s="564">
        <v>0</v>
      </c>
      <c r="I56" s="564">
        <v>0</v>
      </c>
      <c r="J56" s="564">
        <f t="shared" si="1"/>
        <v>0</v>
      </c>
    </row>
    <row r="57" spans="1:10" s="498" customFormat="1" ht="15.75" thickBot="1" x14ac:dyDescent="0.3">
      <c r="A57" s="530">
        <v>54</v>
      </c>
      <c r="B57" s="561" t="s">
        <v>437</v>
      </c>
      <c r="C57" s="562" t="s">
        <v>438</v>
      </c>
      <c r="D57" s="563" t="s">
        <v>439</v>
      </c>
      <c r="E57" s="564">
        <v>10500</v>
      </c>
      <c r="F57" s="564">
        <v>10500</v>
      </c>
      <c r="G57" s="564">
        <f t="shared" si="0"/>
        <v>0</v>
      </c>
      <c r="H57" s="564">
        <v>10500</v>
      </c>
      <c r="I57" s="564">
        <v>10500</v>
      </c>
      <c r="J57" s="564">
        <f t="shared" si="1"/>
        <v>0</v>
      </c>
    </row>
    <row r="58" spans="1:10" s="498" customFormat="1" ht="15.75" thickBot="1" x14ac:dyDescent="0.3">
      <c r="A58" s="530">
        <v>55</v>
      </c>
      <c r="B58" s="561" t="s">
        <v>440</v>
      </c>
      <c r="C58" s="562" t="s">
        <v>441</v>
      </c>
      <c r="D58" s="563" t="s">
        <v>442</v>
      </c>
      <c r="E58" s="564">
        <v>10500</v>
      </c>
      <c r="F58" s="564">
        <v>10500</v>
      </c>
      <c r="G58" s="564">
        <f t="shared" si="0"/>
        <v>0</v>
      </c>
      <c r="H58" s="564">
        <v>10500</v>
      </c>
      <c r="I58" s="564">
        <v>10500</v>
      </c>
      <c r="J58" s="564">
        <f t="shared" si="1"/>
        <v>0</v>
      </c>
    </row>
    <row r="59" spans="1:10" s="498" customFormat="1" ht="15.75" thickBot="1" x14ac:dyDescent="0.3">
      <c r="A59" s="530">
        <v>56</v>
      </c>
      <c r="B59" s="561" t="s">
        <v>440</v>
      </c>
      <c r="C59" s="562" t="s">
        <v>443</v>
      </c>
      <c r="D59" s="563" t="s">
        <v>444</v>
      </c>
      <c r="E59" s="564">
        <v>10500</v>
      </c>
      <c r="F59" s="564">
        <v>10500</v>
      </c>
      <c r="G59" s="564">
        <f t="shared" si="0"/>
        <v>0</v>
      </c>
      <c r="H59" s="564">
        <v>10500</v>
      </c>
      <c r="I59" s="564">
        <v>10500</v>
      </c>
      <c r="J59" s="564">
        <f t="shared" si="1"/>
        <v>0</v>
      </c>
    </row>
    <row r="60" spans="1:10" s="498" customFormat="1" ht="15.75" thickBot="1" x14ac:dyDescent="0.3">
      <c r="A60" s="530">
        <v>57</v>
      </c>
      <c r="B60" s="561" t="s">
        <v>445</v>
      </c>
      <c r="C60" s="562" t="s">
        <v>446</v>
      </c>
      <c r="D60" s="563" t="s">
        <v>447</v>
      </c>
      <c r="E60" s="564">
        <v>2146</v>
      </c>
      <c r="F60" s="564">
        <v>2146</v>
      </c>
      <c r="G60" s="564">
        <f t="shared" si="0"/>
        <v>0</v>
      </c>
      <c r="H60" s="564">
        <v>0</v>
      </c>
      <c r="I60" s="564">
        <v>0</v>
      </c>
      <c r="J60" s="564">
        <f t="shared" si="1"/>
        <v>0</v>
      </c>
    </row>
    <row r="61" spans="1:10" s="498" customFormat="1" ht="15.75" thickBot="1" x14ac:dyDescent="0.3">
      <c r="A61" s="530">
        <v>58</v>
      </c>
      <c r="B61" s="561" t="s">
        <v>448</v>
      </c>
      <c r="C61" s="562" t="s">
        <v>449</v>
      </c>
      <c r="D61" s="563" t="s">
        <v>450</v>
      </c>
      <c r="E61" s="564">
        <v>9324</v>
      </c>
      <c r="F61" s="564">
        <v>9324</v>
      </c>
      <c r="G61" s="564">
        <f t="shared" si="0"/>
        <v>0</v>
      </c>
      <c r="H61" s="564">
        <v>0</v>
      </c>
      <c r="I61" s="564">
        <v>0</v>
      </c>
      <c r="J61" s="564">
        <f t="shared" si="1"/>
        <v>0</v>
      </c>
    </row>
    <row r="62" spans="1:10" s="498" customFormat="1" ht="15.75" thickBot="1" x14ac:dyDescent="0.3">
      <c r="A62" s="530">
        <v>59</v>
      </c>
      <c r="B62" s="561" t="s">
        <v>451</v>
      </c>
      <c r="C62" s="562" t="s">
        <v>452</v>
      </c>
      <c r="D62" s="563" t="s">
        <v>453</v>
      </c>
      <c r="E62" s="564">
        <v>5615</v>
      </c>
      <c r="F62" s="564">
        <v>5615</v>
      </c>
      <c r="G62" s="564">
        <f t="shared" si="0"/>
        <v>0</v>
      </c>
      <c r="H62" s="564">
        <v>0</v>
      </c>
      <c r="I62" s="564">
        <v>0</v>
      </c>
      <c r="J62" s="564">
        <f t="shared" si="1"/>
        <v>0</v>
      </c>
    </row>
    <row r="63" spans="1:10" s="498" customFormat="1" ht="15.75" thickBot="1" x14ac:dyDescent="0.3">
      <c r="A63" s="530">
        <v>60</v>
      </c>
      <c r="B63" s="561" t="s">
        <v>420</v>
      </c>
      <c r="C63" s="562" t="s">
        <v>454</v>
      </c>
      <c r="D63" s="563" t="s">
        <v>455</v>
      </c>
      <c r="E63" s="564">
        <v>2955</v>
      </c>
      <c r="F63" s="564">
        <v>2955</v>
      </c>
      <c r="G63" s="564">
        <f t="shared" si="0"/>
        <v>0</v>
      </c>
      <c r="H63" s="564">
        <v>0</v>
      </c>
      <c r="I63" s="564">
        <v>0</v>
      </c>
      <c r="J63" s="564">
        <f t="shared" si="1"/>
        <v>0</v>
      </c>
    </row>
    <row r="64" spans="1:10" s="498" customFormat="1" ht="15.75" thickBot="1" x14ac:dyDescent="0.3">
      <c r="A64" s="530">
        <v>61</v>
      </c>
      <c r="B64" s="561" t="s">
        <v>456</v>
      </c>
      <c r="C64" s="562" t="s">
        <v>457</v>
      </c>
      <c r="D64" s="563" t="s">
        <v>458</v>
      </c>
      <c r="E64" s="564">
        <v>1165</v>
      </c>
      <c r="F64" s="564">
        <v>1165</v>
      </c>
      <c r="G64" s="564">
        <f t="shared" si="0"/>
        <v>0</v>
      </c>
      <c r="H64" s="564">
        <v>0</v>
      </c>
      <c r="I64" s="564">
        <v>0</v>
      </c>
      <c r="J64" s="564">
        <f t="shared" si="1"/>
        <v>0</v>
      </c>
    </row>
    <row r="65" spans="1:10" s="498" customFormat="1" ht="15.75" thickBot="1" x14ac:dyDescent="0.3">
      <c r="A65" s="530">
        <v>62</v>
      </c>
      <c r="B65" s="561" t="s">
        <v>456</v>
      </c>
      <c r="C65" s="562" t="s">
        <v>459</v>
      </c>
      <c r="D65" s="563" t="s">
        <v>460</v>
      </c>
      <c r="E65" s="564">
        <v>1165</v>
      </c>
      <c r="F65" s="564">
        <v>1165</v>
      </c>
      <c r="G65" s="564">
        <f t="shared" si="0"/>
        <v>0</v>
      </c>
      <c r="H65" s="564">
        <v>0</v>
      </c>
      <c r="I65" s="564">
        <v>0</v>
      </c>
      <c r="J65" s="564">
        <f t="shared" si="1"/>
        <v>0</v>
      </c>
    </row>
    <row r="66" spans="1:10" s="498" customFormat="1" ht="15.75" thickBot="1" x14ac:dyDescent="0.3">
      <c r="A66" s="530">
        <v>63</v>
      </c>
      <c r="B66" s="561" t="s">
        <v>456</v>
      </c>
      <c r="C66" s="562" t="s">
        <v>461</v>
      </c>
      <c r="D66" s="563" t="s">
        <v>462</v>
      </c>
      <c r="E66" s="564">
        <v>1165</v>
      </c>
      <c r="F66" s="564">
        <v>1165</v>
      </c>
      <c r="G66" s="564">
        <f t="shared" si="0"/>
        <v>0</v>
      </c>
      <c r="H66" s="564">
        <v>0</v>
      </c>
      <c r="I66" s="564">
        <v>0</v>
      </c>
      <c r="J66" s="564">
        <f t="shared" si="1"/>
        <v>0</v>
      </c>
    </row>
    <row r="67" spans="1:10" s="498" customFormat="1" ht="15.75" thickBot="1" x14ac:dyDescent="0.3">
      <c r="A67" s="530">
        <v>64</v>
      </c>
      <c r="B67" s="561" t="s">
        <v>456</v>
      </c>
      <c r="C67" s="562" t="s">
        <v>463</v>
      </c>
      <c r="D67" s="563" t="s">
        <v>464</v>
      </c>
      <c r="E67" s="564">
        <v>1165</v>
      </c>
      <c r="F67" s="564">
        <v>1165</v>
      </c>
      <c r="G67" s="564">
        <f t="shared" si="0"/>
        <v>0</v>
      </c>
      <c r="H67" s="564">
        <v>0</v>
      </c>
      <c r="I67" s="564">
        <v>0</v>
      </c>
      <c r="J67" s="564">
        <f t="shared" si="1"/>
        <v>0</v>
      </c>
    </row>
    <row r="68" spans="1:10" s="498" customFormat="1" ht="15.75" thickBot="1" x14ac:dyDescent="0.3">
      <c r="A68" s="530">
        <v>65</v>
      </c>
      <c r="B68" s="561" t="s">
        <v>465</v>
      </c>
      <c r="C68" s="562" t="s">
        <v>466</v>
      </c>
      <c r="D68" s="563" t="s">
        <v>467</v>
      </c>
      <c r="E68" s="564">
        <v>3322</v>
      </c>
      <c r="F68" s="564">
        <v>3322</v>
      </c>
      <c r="G68" s="564">
        <f t="shared" ref="G68:G131" si="2">E68-F68</f>
        <v>0</v>
      </c>
      <c r="H68" s="564">
        <v>0</v>
      </c>
      <c r="I68" s="564">
        <v>0</v>
      </c>
      <c r="J68" s="564">
        <f t="shared" ref="J68:J131" si="3">H68-I68</f>
        <v>0</v>
      </c>
    </row>
    <row r="69" spans="1:10" s="498" customFormat="1" ht="15.75" thickBot="1" x14ac:dyDescent="0.3">
      <c r="A69" s="530">
        <v>66</v>
      </c>
      <c r="B69" s="561" t="s">
        <v>468</v>
      </c>
      <c r="C69" s="562" t="s">
        <v>469</v>
      </c>
      <c r="D69" s="563" t="s">
        <v>470</v>
      </c>
      <c r="E69" s="564">
        <v>26520</v>
      </c>
      <c r="F69" s="564">
        <v>26520</v>
      </c>
      <c r="G69" s="564">
        <f t="shared" si="2"/>
        <v>0</v>
      </c>
      <c r="H69" s="564">
        <v>20774</v>
      </c>
      <c r="I69" s="564">
        <v>20774</v>
      </c>
      <c r="J69" s="564">
        <f t="shared" si="3"/>
        <v>0</v>
      </c>
    </row>
    <row r="70" spans="1:10" s="498" customFormat="1" ht="15.75" thickBot="1" x14ac:dyDescent="0.3">
      <c r="A70" s="530">
        <v>67</v>
      </c>
      <c r="B70" s="561" t="s">
        <v>471</v>
      </c>
      <c r="C70" s="562" t="s">
        <v>472</v>
      </c>
      <c r="D70" s="563" t="s">
        <v>473</v>
      </c>
      <c r="E70" s="564">
        <v>850</v>
      </c>
      <c r="F70" s="564">
        <v>850</v>
      </c>
      <c r="G70" s="564">
        <f t="shared" si="2"/>
        <v>0</v>
      </c>
      <c r="H70" s="564">
        <v>0</v>
      </c>
      <c r="I70" s="564">
        <v>0</v>
      </c>
      <c r="J70" s="564">
        <f t="shared" si="3"/>
        <v>0</v>
      </c>
    </row>
    <row r="71" spans="1:10" s="498" customFormat="1" ht="15.75" thickBot="1" x14ac:dyDescent="0.3">
      <c r="A71" s="530">
        <v>68</v>
      </c>
      <c r="B71" s="561" t="s">
        <v>474</v>
      </c>
      <c r="C71" s="562" t="s">
        <v>475</v>
      </c>
      <c r="D71" s="563" t="s">
        <v>476</v>
      </c>
      <c r="E71" s="564">
        <v>4712</v>
      </c>
      <c r="F71" s="564">
        <v>4712</v>
      </c>
      <c r="G71" s="564">
        <f t="shared" si="2"/>
        <v>0</v>
      </c>
      <c r="H71" s="564">
        <v>0</v>
      </c>
      <c r="I71" s="564">
        <v>0</v>
      </c>
      <c r="J71" s="564">
        <f t="shared" si="3"/>
        <v>0</v>
      </c>
    </row>
    <row r="72" spans="1:10" s="498" customFormat="1" ht="15.75" thickBot="1" x14ac:dyDescent="0.3">
      <c r="A72" s="530">
        <v>69</v>
      </c>
      <c r="B72" s="561" t="s">
        <v>477</v>
      </c>
      <c r="C72" s="562" t="s">
        <v>478</v>
      </c>
      <c r="D72" s="563" t="s">
        <v>479</v>
      </c>
      <c r="E72" s="564">
        <v>5208</v>
      </c>
      <c r="F72" s="564">
        <v>5208</v>
      </c>
      <c r="G72" s="564">
        <f t="shared" si="2"/>
        <v>0</v>
      </c>
      <c r="H72" s="564">
        <v>0</v>
      </c>
      <c r="I72" s="564">
        <v>0</v>
      </c>
      <c r="J72" s="564">
        <f t="shared" si="3"/>
        <v>0</v>
      </c>
    </row>
    <row r="73" spans="1:10" s="498" customFormat="1" ht="15.75" thickBot="1" x14ac:dyDescent="0.3">
      <c r="A73" s="530">
        <v>70</v>
      </c>
      <c r="B73" s="561" t="s">
        <v>480</v>
      </c>
      <c r="C73" s="562" t="s">
        <v>481</v>
      </c>
      <c r="D73" s="563" t="s">
        <v>482</v>
      </c>
      <c r="E73" s="564">
        <v>42479</v>
      </c>
      <c r="F73" s="564">
        <v>42479</v>
      </c>
      <c r="G73" s="564">
        <f t="shared" si="2"/>
        <v>0</v>
      </c>
      <c r="H73" s="564">
        <v>42479</v>
      </c>
      <c r="I73" s="564">
        <v>42479</v>
      </c>
      <c r="J73" s="564">
        <f t="shared" si="3"/>
        <v>0</v>
      </c>
    </row>
    <row r="74" spans="1:10" s="498" customFormat="1" ht="15.75" thickBot="1" x14ac:dyDescent="0.3">
      <c r="A74" s="530">
        <v>71</v>
      </c>
      <c r="B74" s="561" t="s">
        <v>483</v>
      </c>
      <c r="C74" s="562" t="s">
        <v>484</v>
      </c>
      <c r="D74" s="563" t="s">
        <v>485</v>
      </c>
      <c r="E74" s="564">
        <v>7600</v>
      </c>
      <c r="F74" s="564">
        <v>7600</v>
      </c>
      <c r="G74" s="564">
        <f t="shared" si="2"/>
        <v>0</v>
      </c>
      <c r="H74" s="564">
        <v>0</v>
      </c>
      <c r="I74" s="564">
        <v>0</v>
      </c>
      <c r="J74" s="564">
        <f t="shared" si="3"/>
        <v>0</v>
      </c>
    </row>
    <row r="75" spans="1:10" s="498" customFormat="1" ht="15.75" thickBot="1" x14ac:dyDescent="0.3">
      <c r="A75" s="530">
        <v>72</v>
      </c>
      <c r="B75" s="561" t="s">
        <v>486</v>
      </c>
      <c r="C75" s="562" t="s">
        <v>487</v>
      </c>
      <c r="D75" s="563" t="s">
        <v>488</v>
      </c>
      <c r="E75" s="564">
        <v>22086</v>
      </c>
      <c r="F75" s="564">
        <v>22086</v>
      </c>
      <c r="G75" s="564">
        <f t="shared" si="2"/>
        <v>0</v>
      </c>
      <c r="H75" s="564">
        <v>22086</v>
      </c>
      <c r="I75" s="564">
        <v>22086</v>
      </c>
      <c r="J75" s="564">
        <f t="shared" si="3"/>
        <v>0</v>
      </c>
    </row>
    <row r="76" spans="1:10" s="498" customFormat="1" ht="15.75" thickBot="1" x14ac:dyDescent="0.3">
      <c r="A76" s="530">
        <v>73</v>
      </c>
      <c r="B76" s="561" t="s">
        <v>489</v>
      </c>
      <c r="C76" s="562" t="s">
        <v>490</v>
      </c>
      <c r="D76" s="563" t="s">
        <v>491</v>
      </c>
      <c r="E76" s="564">
        <v>7066</v>
      </c>
      <c r="F76" s="564">
        <v>7066</v>
      </c>
      <c r="G76" s="564">
        <f t="shared" si="2"/>
        <v>0</v>
      </c>
      <c r="H76" s="564">
        <v>0</v>
      </c>
      <c r="I76" s="564">
        <v>0</v>
      </c>
      <c r="J76" s="564">
        <f t="shared" si="3"/>
        <v>0</v>
      </c>
    </row>
    <row r="77" spans="1:10" s="498" customFormat="1" ht="15.75" thickBot="1" x14ac:dyDescent="0.3">
      <c r="A77" s="530">
        <v>74</v>
      </c>
      <c r="B77" s="561" t="s">
        <v>492</v>
      </c>
      <c r="C77" s="562" t="s">
        <v>493</v>
      </c>
      <c r="D77" s="563" t="s">
        <v>494</v>
      </c>
      <c r="E77" s="564">
        <v>4200</v>
      </c>
      <c r="F77" s="564">
        <v>4200</v>
      </c>
      <c r="G77" s="564">
        <f t="shared" si="2"/>
        <v>0</v>
      </c>
      <c r="H77" s="564">
        <v>0</v>
      </c>
      <c r="I77" s="564">
        <v>0</v>
      </c>
      <c r="J77" s="564">
        <f t="shared" si="3"/>
        <v>0</v>
      </c>
    </row>
    <row r="78" spans="1:10" s="498" customFormat="1" ht="15.75" thickBot="1" x14ac:dyDescent="0.3">
      <c r="A78" s="530">
        <v>75</v>
      </c>
      <c r="B78" s="561" t="s">
        <v>495</v>
      </c>
      <c r="C78" s="562" t="s">
        <v>496</v>
      </c>
      <c r="D78" s="563" t="s">
        <v>497</v>
      </c>
      <c r="E78" s="564">
        <v>30231</v>
      </c>
      <c r="F78" s="564">
        <v>30231</v>
      </c>
      <c r="G78" s="564">
        <f t="shared" si="2"/>
        <v>0</v>
      </c>
      <c r="H78" s="564">
        <v>24058</v>
      </c>
      <c r="I78" s="564">
        <v>24058</v>
      </c>
      <c r="J78" s="564">
        <f t="shared" si="3"/>
        <v>0</v>
      </c>
    </row>
    <row r="79" spans="1:10" s="498" customFormat="1" ht="15.75" thickBot="1" x14ac:dyDescent="0.3">
      <c r="A79" s="530">
        <v>76</v>
      </c>
      <c r="B79" s="561" t="s">
        <v>498</v>
      </c>
      <c r="C79" s="562" t="s">
        <v>499</v>
      </c>
      <c r="D79" s="563" t="s">
        <v>500</v>
      </c>
      <c r="E79" s="564">
        <v>25560</v>
      </c>
      <c r="F79" s="564">
        <v>25560</v>
      </c>
      <c r="G79" s="564">
        <f t="shared" si="2"/>
        <v>0</v>
      </c>
      <c r="H79" s="564">
        <v>14796</v>
      </c>
      <c r="I79" s="564">
        <v>14796</v>
      </c>
      <c r="J79" s="564">
        <f t="shared" si="3"/>
        <v>0</v>
      </c>
    </row>
    <row r="80" spans="1:10" s="498" customFormat="1" ht="15.75" thickBot="1" x14ac:dyDescent="0.3">
      <c r="A80" s="530">
        <v>77</v>
      </c>
      <c r="B80" s="561" t="s">
        <v>498</v>
      </c>
      <c r="C80" s="562" t="s">
        <v>501</v>
      </c>
      <c r="D80" s="563" t="s">
        <v>502</v>
      </c>
      <c r="E80" s="564">
        <v>22588</v>
      </c>
      <c r="F80" s="564">
        <v>22588</v>
      </c>
      <c r="G80" s="564">
        <f t="shared" si="2"/>
        <v>0</v>
      </c>
      <c r="H80" s="564">
        <v>13272</v>
      </c>
      <c r="I80" s="564">
        <v>13272</v>
      </c>
      <c r="J80" s="564">
        <f t="shared" si="3"/>
        <v>0</v>
      </c>
    </row>
    <row r="81" spans="1:10" s="498" customFormat="1" ht="15.75" thickBot="1" x14ac:dyDescent="0.3">
      <c r="A81" s="530">
        <v>78</v>
      </c>
      <c r="B81" s="561" t="s">
        <v>503</v>
      </c>
      <c r="C81" s="562" t="s">
        <v>504</v>
      </c>
      <c r="D81" s="563" t="s">
        <v>505</v>
      </c>
      <c r="E81" s="564">
        <v>22563</v>
      </c>
      <c r="F81" s="564">
        <v>22563</v>
      </c>
      <c r="G81" s="564">
        <f t="shared" si="2"/>
        <v>0</v>
      </c>
      <c r="H81" s="564">
        <v>13666</v>
      </c>
      <c r="I81" s="564">
        <v>13666</v>
      </c>
      <c r="J81" s="564">
        <f t="shared" si="3"/>
        <v>0</v>
      </c>
    </row>
    <row r="82" spans="1:10" s="498" customFormat="1" ht="15.75" thickBot="1" x14ac:dyDescent="0.3">
      <c r="A82" s="530">
        <v>79</v>
      </c>
      <c r="B82" s="561" t="s">
        <v>506</v>
      </c>
      <c r="C82" s="562" t="s">
        <v>507</v>
      </c>
      <c r="D82" s="563" t="s">
        <v>508</v>
      </c>
      <c r="E82" s="564">
        <v>20135</v>
      </c>
      <c r="F82" s="564">
        <v>20135</v>
      </c>
      <c r="G82" s="564">
        <f t="shared" si="2"/>
        <v>0</v>
      </c>
      <c r="H82" s="564">
        <v>20135</v>
      </c>
      <c r="I82" s="564">
        <v>20135</v>
      </c>
      <c r="J82" s="564">
        <f t="shared" si="3"/>
        <v>0</v>
      </c>
    </row>
    <row r="83" spans="1:10" s="498" customFormat="1" ht="15.75" thickBot="1" x14ac:dyDescent="0.3">
      <c r="A83" s="530">
        <v>80</v>
      </c>
      <c r="B83" s="561" t="s">
        <v>509</v>
      </c>
      <c r="C83" s="562" t="s">
        <v>510</v>
      </c>
      <c r="D83" s="563" t="s">
        <v>511</v>
      </c>
      <c r="E83" s="564">
        <v>2030</v>
      </c>
      <c r="F83" s="564">
        <v>2030</v>
      </c>
      <c r="G83" s="564">
        <f t="shared" si="2"/>
        <v>0</v>
      </c>
      <c r="H83" s="564">
        <v>0</v>
      </c>
      <c r="I83" s="564">
        <v>0</v>
      </c>
      <c r="J83" s="564">
        <f t="shared" si="3"/>
        <v>0</v>
      </c>
    </row>
    <row r="84" spans="1:10" s="498" customFormat="1" ht="15.75" thickBot="1" x14ac:dyDescent="0.3">
      <c r="A84" s="530">
        <v>81</v>
      </c>
      <c r="B84" s="561" t="s">
        <v>512</v>
      </c>
      <c r="C84" s="562" t="s">
        <v>513</v>
      </c>
      <c r="D84" s="563" t="s">
        <v>514</v>
      </c>
      <c r="E84" s="564">
        <v>2800</v>
      </c>
      <c r="F84" s="564">
        <v>2800</v>
      </c>
      <c r="G84" s="564">
        <f t="shared" si="2"/>
        <v>0</v>
      </c>
      <c r="H84" s="564">
        <v>0</v>
      </c>
      <c r="I84" s="564">
        <v>0</v>
      </c>
      <c r="J84" s="564">
        <f t="shared" si="3"/>
        <v>0</v>
      </c>
    </row>
    <row r="85" spans="1:10" s="498" customFormat="1" ht="15.75" thickBot="1" x14ac:dyDescent="0.3">
      <c r="A85" s="530">
        <v>82</v>
      </c>
      <c r="B85" s="561" t="s">
        <v>515</v>
      </c>
      <c r="C85" s="562" t="s">
        <v>516</v>
      </c>
      <c r="D85" s="563" t="s">
        <v>517</v>
      </c>
      <c r="E85" s="564">
        <v>5700</v>
      </c>
      <c r="F85" s="564">
        <v>5700</v>
      </c>
      <c r="G85" s="564">
        <f t="shared" si="2"/>
        <v>0</v>
      </c>
      <c r="H85" s="564">
        <v>0</v>
      </c>
      <c r="I85" s="564">
        <v>0</v>
      </c>
      <c r="J85" s="564">
        <f t="shared" si="3"/>
        <v>0</v>
      </c>
    </row>
    <row r="86" spans="1:10" s="498" customFormat="1" ht="15.75" thickBot="1" x14ac:dyDescent="0.3">
      <c r="A86" s="530">
        <v>83</v>
      </c>
      <c r="B86" s="561" t="s">
        <v>518</v>
      </c>
      <c r="C86" s="562" t="s">
        <v>519</v>
      </c>
      <c r="D86" s="563" t="s">
        <v>520</v>
      </c>
      <c r="E86" s="564">
        <v>5700</v>
      </c>
      <c r="F86" s="564">
        <v>5700</v>
      </c>
      <c r="G86" s="564">
        <f t="shared" si="2"/>
        <v>0</v>
      </c>
      <c r="H86" s="564">
        <v>0</v>
      </c>
      <c r="I86" s="564">
        <v>0</v>
      </c>
      <c r="J86" s="564">
        <f t="shared" si="3"/>
        <v>0</v>
      </c>
    </row>
    <row r="87" spans="1:10" s="498" customFormat="1" ht="15.75" thickBot="1" x14ac:dyDescent="0.3">
      <c r="A87" s="530">
        <v>84</v>
      </c>
      <c r="B87" s="561" t="s">
        <v>521</v>
      </c>
      <c r="C87" s="562" t="s">
        <v>522</v>
      </c>
      <c r="D87" s="563" t="s">
        <v>523</v>
      </c>
      <c r="E87" s="564">
        <v>4050</v>
      </c>
      <c r="F87" s="564">
        <v>4050</v>
      </c>
      <c r="G87" s="564">
        <f t="shared" si="2"/>
        <v>0</v>
      </c>
      <c r="H87" s="564">
        <v>0</v>
      </c>
      <c r="I87" s="564">
        <v>0</v>
      </c>
      <c r="J87" s="564">
        <f t="shared" si="3"/>
        <v>0</v>
      </c>
    </row>
    <row r="88" spans="1:10" s="498" customFormat="1" ht="15.75" thickBot="1" x14ac:dyDescent="0.3">
      <c r="A88" s="530">
        <v>85</v>
      </c>
      <c r="B88" s="561" t="s">
        <v>524</v>
      </c>
      <c r="C88" s="562" t="s">
        <v>525</v>
      </c>
      <c r="D88" s="563" t="s">
        <v>526</v>
      </c>
      <c r="E88" s="564">
        <v>5286</v>
      </c>
      <c r="F88" s="564">
        <v>5286</v>
      </c>
      <c r="G88" s="564">
        <f t="shared" si="2"/>
        <v>0</v>
      </c>
      <c r="H88" s="564">
        <v>0</v>
      </c>
      <c r="I88" s="564">
        <v>0</v>
      </c>
      <c r="J88" s="564">
        <f t="shared" si="3"/>
        <v>0</v>
      </c>
    </row>
    <row r="89" spans="1:10" s="498" customFormat="1" ht="15.75" thickBot="1" x14ac:dyDescent="0.3">
      <c r="A89" s="530">
        <v>86</v>
      </c>
      <c r="B89" s="561" t="s">
        <v>527</v>
      </c>
      <c r="C89" s="562" t="s">
        <v>528</v>
      </c>
      <c r="D89" s="563" t="s">
        <v>529</v>
      </c>
      <c r="E89" s="564">
        <v>63000</v>
      </c>
      <c r="F89" s="564">
        <v>63000</v>
      </c>
      <c r="G89" s="564">
        <f t="shared" si="2"/>
        <v>0</v>
      </c>
      <c r="H89" s="564">
        <v>52486.13</v>
      </c>
      <c r="I89" s="564">
        <v>52486.13</v>
      </c>
      <c r="J89" s="564">
        <f t="shared" si="3"/>
        <v>0</v>
      </c>
    </row>
    <row r="90" spans="1:10" s="498" customFormat="1" ht="15.75" thickBot="1" x14ac:dyDescent="0.3">
      <c r="A90" s="530">
        <v>87</v>
      </c>
      <c r="B90" s="561" t="s">
        <v>530</v>
      </c>
      <c r="C90" s="562" t="s">
        <v>531</v>
      </c>
      <c r="D90" s="563" t="s">
        <v>532</v>
      </c>
      <c r="E90" s="564">
        <v>47767</v>
      </c>
      <c r="F90" s="564">
        <v>47767</v>
      </c>
      <c r="G90" s="564">
        <f t="shared" si="2"/>
        <v>0</v>
      </c>
      <c r="H90" s="564">
        <v>44231.14</v>
      </c>
      <c r="I90" s="564">
        <v>44231.14</v>
      </c>
      <c r="J90" s="564">
        <f t="shared" si="3"/>
        <v>0</v>
      </c>
    </row>
    <row r="91" spans="1:10" s="498" customFormat="1" ht="15.75" thickBot="1" x14ac:dyDescent="0.3">
      <c r="A91" s="530">
        <v>88</v>
      </c>
      <c r="B91" s="561" t="s">
        <v>533</v>
      </c>
      <c r="C91" s="562" t="s">
        <v>534</v>
      </c>
      <c r="D91" s="563" t="s">
        <v>535</v>
      </c>
      <c r="E91" s="564">
        <v>12500</v>
      </c>
      <c r="F91" s="564">
        <v>12500</v>
      </c>
      <c r="G91" s="564">
        <f t="shared" si="2"/>
        <v>0</v>
      </c>
      <c r="H91" s="564">
        <v>12500</v>
      </c>
      <c r="I91" s="564">
        <v>12500</v>
      </c>
      <c r="J91" s="564">
        <f t="shared" si="3"/>
        <v>0</v>
      </c>
    </row>
    <row r="92" spans="1:10" s="498" customFormat="1" ht="15.75" thickBot="1" x14ac:dyDescent="0.3">
      <c r="A92" s="530">
        <v>89</v>
      </c>
      <c r="B92" s="561" t="s">
        <v>536</v>
      </c>
      <c r="C92" s="562" t="s">
        <v>537</v>
      </c>
      <c r="D92" s="563" t="s">
        <v>538</v>
      </c>
      <c r="E92" s="564">
        <v>17370</v>
      </c>
      <c r="F92" s="564">
        <v>17370</v>
      </c>
      <c r="G92" s="564">
        <f t="shared" si="2"/>
        <v>0</v>
      </c>
      <c r="H92" s="564">
        <v>17370</v>
      </c>
      <c r="I92" s="564">
        <v>17370</v>
      </c>
      <c r="J92" s="564">
        <f t="shared" si="3"/>
        <v>0</v>
      </c>
    </row>
    <row r="93" spans="1:10" s="498" customFormat="1" ht="15.75" thickBot="1" x14ac:dyDescent="0.3">
      <c r="A93" s="530">
        <v>90</v>
      </c>
      <c r="B93" s="561" t="s">
        <v>539</v>
      </c>
      <c r="C93" s="562" t="s">
        <v>540</v>
      </c>
      <c r="D93" s="563" t="s">
        <v>541</v>
      </c>
      <c r="E93" s="564">
        <v>13560</v>
      </c>
      <c r="F93" s="564">
        <v>13560</v>
      </c>
      <c r="G93" s="564">
        <f t="shared" si="2"/>
        <v>0</v>
      </c>
      <c r="H93" s="564">
        <v>13560</v>
      </c>
      <c r="I93" s="564">
        <v>13560</v>
      </c>
      <c r="J93" s="564">
        <f t="shared" si="3"/>
        <v>0</v>
      </c>
    </row>
    <row r="94" spans="1:10" s="498" customFormat="1" ht="15.75" thickBot="1" x14ac:dyDescent="0.3">
      <c r="A94" s="530">
        <v>91</v>
      </c>
      <c r="B94" s="561" t="s">
        <v>542</v>
      </c>
      <c r="C94" s="562" t="s">
        <v>543</v>
      </c>
      <c r="D94" s="563" t="s">
        <v>544</v>
      </c>
      <c r="E94" s="564">
        <v>22081</v>
      </c>
      <c r="F94" s="564">
        <v>22081</v>
      </c>
      <c r="G94" s="564">
        <f t="shared" si="2"/>
        <v>0</v>
      </c>
      <c r="H94" s="564">
        <v>22081</v>
      </c>
      <c r="I94" s="564">
        <v>22081</v>
      </c>
      <c r="J94" s="564">
        <f t="shared" si="3"/>
        <v>0</v>
      </c>
    </row>
    <row r="95" spans="1:10" s="498" customFormat="1" ht="15.75" thickBot="1" x14ac:dyDescent="0.3">
      <c r="A95" s="530">
        <v>92</v>
      </c>
      <c r="B95" s="561" t="s">
        <v>545</v>
      </c>
      <c r="C95" s="562" t="s">
        <v>546</v>
      </c>
      <c r="D95" s="563" t="s">
        <v>547</v>
      </c>
      <c r="E95" s="564">
        <v>17733</v>
      </c>
      <c r="F95" s="564">
        <v>17733</v>
      </c>
      <c r="G95" s="564">
        <f t="shared" si="2"/>
        <v>0</v>
      </c>
      <c r="H95" s="564">
        <v>17733</v>
      </c>
      <c r="I95" s="564">
        <v>17733</v>
      </c>
      <c r="J95" s="564">
        <f t="shared" si="3"/>
        <v>0</v>
      </c>
    </row>
    <row r="96" spans="1:10" s="498" customFormat="1" ht="15.75" thickBot="1" x14ac:dyDescent="0.3">
      <c r="A96" s="530">
        <v>93</v>
      </c>
      <c r="B96" s="561" t="s">
        <v>548</v>
      </c>
      <c r="C96" s="562" t="s">
        <v>549</v>
      </c>
      <c r="D96" s="563" t="s">
        <v>550</v>
      </c>
      <c r="E96" s="564">
        <v>49896</v>
      </c>
      <c r="F96" s="564">
        <v>49896</v>
      </c>
      <c r="G96" s="564">
        <f t="shared" si="2"/>
        <v>0</v>
      </c>
      <c r="H96" s="564">
        <v>49896</v>
      </c>
      <c r="I96" s="564">
        <v>49896</v>
      </c>
      <c r="J96" s="564">
        <f t="shared" si="3"/>
        <v>0</v>
      </c>
    </row>
    <row r="97" spans="1:10" s="498" customFormat="1" ht="15.75" thickBot="1" x14ac:dyDescent="0.3">
      <c r="A97" s="530">
        <v>94</v>
      </c>
      <c r="B97" s="561" t="s">
        <v>551</v>
      </c>
      <c r="C97" s="562" t="s">
        <v>552</v>
      </c>
      <c r="D97" s="563" t="s">
        <v>553</v>
      </c>
      <c r="E97" s="564">
        <v>24126</v>
      </c>
      <c r="F97" s="564">
        <v>24126</v>
      </c>
      <c r="G97" s="564">
        <f t="shared" si="2"/>
        <v>0</v>
      </c>
      <c r="H97" s="564">
        <v>24126</v>
      </c>
      <c r="I97" s="564">
        <v>24126</v>
      </c>
      <c r="J97" s="564">
        <f t="shared" si="3"/>
        <v>0</v>
      </c>
    </row>
    <row r="98" spans="1:10" s="498" customFormat="1" ht="15.75" thickBot="1" x14ac:dyDescent="0.3">
      <c r="A98" s="530">
        <v>95</v>
      </c>
      <c r="B98" s="561" t="s">
        <v>554</v>
      </c>
      <c r="C98" s="562" t="s">
        <v>555</v>
      </c>
      <c r="D98" s="563" t="s">
        <v>556</v>
      </c>
      <c r="E98" s="564">
        <v>24126</v>
      </c>
      <c r="F98" s="564">
        <v>24126</v>
      </c>
      <c r="G98" s="564">
        <f t="shared" si="2"/>
        <v>0</v>
      </c>
      <c r="H98" s="564">
        <v>24126</v>
      </c>
      <c r="I98" s="564">
        <v>24126</v>
      </c>
      <c r="J98" s="564">
        <f t="shared" si="3"/>
        <v>0</v>
      </c>
    </row>
    <row r="99" spans="1:10" s="498" customFormat="1" ht="15.75" thickBot="1" x14ac:dyDescent="0.3">
      <c r="A99" s="530">
        <v>96</v>
      </c>
      <c r="B99" s="561" t="s">
        <v>557</v>
      </c>
      <c r="C99" s="562" t="s">
        <v>558</v>
      </c>
      <c r="D99" s="563" t="s">
        <v>559</v>
      </c>
      <c r="E99" s="564">
        <v>31806</v>
      </c>
      <c r="F99" s="564">
        <v>31806</v>
      </c>
      <c r="G99" s="564">
        <f t="shared" si="2"/>
        <v>0</v>
      </c>
      <c r="H99" s="564">
        <v>31806</v>
      </c>
      <c r="I99" s="564">
        <v>31806</v>
      </c>
      <c r="J99" s="564">
        <f t="shared" si="3"/>
        <v>0</v>
      </c>
    </row>
    <row r="100" spans="1:10" s="498" customFormat="1" ht="15.75" thickBot="1" x14ac:dyDescent="0.3">
      <c r="A100" s="530">
        <v>97</v>
      </c>
      <c r="B100" s="561" t="s">
        <v>560</v>
      </c>
      <c r="C100" s="562" t="s">
        <v>561</v>
      </c>
      <c r="D100" s="563" t="s">
        <v>562</v>
      </c>
      <c r="E100" s="564">
        <v>5234</v>
      </c>
      <c r="F100" s="564">
        <v>5234</v>
      </c>
      <c r="G100" s="564">
        <f t="shared" si="2"/>
        <v>0</v>
      </c>
      <c r="H100" s="564">
        <v>0</v>
      </c>
      <c r="I100" s="564">
        <v>0</v>
      </c>
      <c r="J100" s="564">
        <f t="shared" si="3"/>
        <v>0</v>
      </c>
    </row>
    <row r="101" spans="1:10" s="498" customFormat="1" ht="15.75" thickBot="1" x14ac:dyDescent="0.3">
      <c r="A101" s="530">
        <v>98</v>
      </c>
      <c r="B101" s="561" t="s">
        <v>563</v>
      </c>
      <c r="C101" s="562" t="s">
        <v>564</v>
      </c>
      <c r="D101" s="563" t="s">
        <v>565</v>
      </c>
      <c r="E101" s="564">
        <v>11581</v>
      </c>
      <c r="F101" s="564">
        <v>11581</v>
      </c>
      <c r="G101" s="564">
        <f t="shared" si="2"/>
        <v>0</v>
      </c>
      <c r="H101" s="564">
        <v>11581</v>
      </c>
      <c r="I101" s="564">
        <v>11581</v>
      </c>
      <c r="J101" s="564">
        <f t="shared" si="3"/>
        <v>0</v>
      </c>
    </row>
    <row r="102" spans="1:10" s="498" customFormat="1" ht="15.75" thickBot="1" x14ac:dyDescent="0.3">
      <c r="A102" s="530">
        <v>99</v>
      </c>
      <c r="B102" s="561" t="s">
        <v>566</v>
      </c>
      <c r="C102" s="562" t="s">
        <v>567</v>
      </c>
      <c r="D102" s="563" t="s">
        <v>568</v>
      </c>
      <c r="E102" s="564">
        <v>58968</v>
      </c>
      <c r="F102" s="564">
        <v>58968</v>
      </c>
      <c r="G102" s="564">
        <f t="shared" si="2"/>
        <v>0</v>
      </c>
      <c r="H102" s="564">
        <v>58968</v>
      </c>
      <c r="I102" s="564">
        <v>58968</v>
      </c>
      <c r="J102" s="564">
        <f t="shared" si="3"/>
        <v>0</v>
      </c>
    </row>
    <row r="103" spans="1:10" s="498" customFormat="1" ht="15.75" thickBot="1" x14ac:dyDescent="0.3">
      <c r="A103" s="530">
        <v>100</v>
      </c>
      <c r="B103" s="561" t="s">
        <v>569</v>
      </c>
      <c r="C103" s="562" t="s">
        <v>570</v>
      </c>
      <c r="D103" s="563" t="s">
        <v>571</v>
      </c>
      <c r="E103" s="564">
        <v>28115</v>
      </c>
      <c r="F103" s="564">
        <v>28115</v>
      </c>
      <c r="G103" s="564">
        <f t="shared" si="2"/>
        <v>0</v>
      </c>
      <c r="H103" s="564">
        <v>28115</v>
      </c>
      <c r="I103" s="564">
        <v>28115</v>
      </c>
      <c r="J103" s="564">
        <f t="shared" si="3"/>
        <v>0</v>
      </c>
    </row>
    <row r="104" spans="1:10" s="498" customFormat="1" ht="15.75" thickBot="1" x14ac:dyDescent="0.3">
      <c r="A104" s="530">
        <v>101</v>
      </c>
      <c r="B104" s="561" t="s">
        <v>569</v>
      </c>
      <c r="C104" s="562" t="s">
        <v>572</v>
      </c>
      <c r="D104" s="563" t="s">
        <v>573</v>
      </c>
      <c r="E104" s="564">
        <v>21423</v>
      </c>
      <c r="F104" s="564">
        <v>21423</v>
      </c>
      <c r="G104" s="564">
        <f t="shared" si="2"/>
        <v>0</v>
      </c>
      <c r="H104" s="564">
        <v>21423</v>
      </c>
      <c r="I104" s="564">
        <v>21423</v>
      </c>
      <c r="J104" s="564">
        <f t="shared" si="3"/>
        <v>0</v>
      </c>
    </row>
    <row r="105" spans="1:10" s="498" customFormat="1" ht="15.75" thickBot="1" x14ac:dyDescent="0.3">
      <c r="A105" s="530">
        <v>102</v>
      </c>
      <c r="B105" s="561" t="s">
        <v>574</v>
      </c>
      <c r="C105" s="562" t="s">
        <v>575</v>
      </c>
      <c r="D105" s="563" t="s">
        <v>576</v>
      </c>
      <c r="E105" s="564">
        <v>10000</v>
      </c>
      <c r="F105" s="564">
        <v>10000</v>
      </c>
      <c r="G105" s="564">
        <f t="shared" si="2"/>
        <v>0</v>
      </c>
      <c r="H105" s="564">
        <v>10000</v>
      </c>
      <c r="I105" s="564">
        <v>10000</v>
      </c>
      <c r="J105" s="564">
        <f t="shared" si="3"/>
        <v>0</v>
      </c>
    </row>
    <row r="106" spans="1:10" s="498" customFormat="1" ht="15.75" thickBot="1" x14ac:dyDescent="0.3">
      <c r="A106" s="530">
        <v>103</v>
      </c>
      <c r="B106" s="561" t="s">
        <v>577</v>
      </c>
      <c r="C106" s="562" t="s">
        <v>578</v>
      </c>
      <c r="D106" s="563" t="s">
        <v>579</v>
      </c>
      <c r="E106" s="564">
        <v>16063</v>
      </c>
      <c r="F106" s="564">
        <v>16063</v>
      </c>
      <c r="G106" s="564">
        <f t="shared" si="2"/>
        <v>0</v>
      </c>
      <c r="H106" s="564">
        <v>16063</v>
      </c>
      <c r="I106" s="564">
        <v>16063</v>
      </c>
      <c r="J106" s="564">
        <f t="shared" si="3"/>
        <v>0</v>
      </c>
    </row>
    <row r="107" spans="1:10" s="498" customFormat="1" ht="15.75" thickBot="1" x14ac:dyDescent="0.3">
      <c r="A107" s="530">
        <v>104</v>
      </c>
      <c r="B107" s="561" t="s">
        <v>580</v>
      </c>
      <c r="C107" s="562" t="s">
        <v>581</v>
      </c>
      <c r="D107" s="563" t="s">
        <v>582</v>
      </c>
      <c r="E107" s="564">
        <v>22686</v>
      </c>
      <c r="F107" s="564">
        <v>22686</v>
      </c>
      <c r="G107" s="564">
        <f t="shared" si="2"/>
        <v>0</v>
      </c>
      <c r="H107" s="564">
        <v>22686</v>
      </c>
      <c r="I107" s="564">
        <v>22686</v>
      </c>
      <c r="J107" s="564">
        <f t="shared" si="3"/>
        <v>0</v>
      </c>
    </row>
    <row r="108" spans="1:10" s="498" customFormat="1" ht="15.75" thickBot="1" x14ac:dyDescent="0.3">
      <c r="A108" s="530">
        <v>105</v>
      </c>
      <c r="B108" s="561" t="s">
        <v>580</v>
      </c>
      <c r="C108" s="562" t="s">
        <v>583</v>
      </c>
      <c r="D108" s="563" t="s">
        <v>584</v>
      </c>
      <c r="E108" s="564">
        <v>22686</v>
      </c>
      <c r="F108" s="564">
        <v>22686</v>
      </c>
      <c r="G108" s="564">
        <f t="shared" si="2"/>
        <v>0</v>
      </c>
      <c r="H108" s="564">
        <v>22686</v>
      </c>
      <c r="I108" s="564">
        <v>22686</v>
      </c>
      <c r="J108" s="564">
        <f t="shared" si="3"/>
        <v>0</v>
      </c>
    </row>
    <row r="109" spans="1:10" s="498" customFormat="1" ht="15.75" thickBot="1" x14ac:dyDescent="0.3">
      <c r="A109" s="530">
        <v>106</v>
      </c>
      <c r="B109" s="561" t="s">
        <v>585</v>
      </c>
      <c r="C109" s="562" t="s">
        <v>586</v>
      </c>
      <c r="D109" s="563" t="s">
        <v>587</v>
      </c>
      <c r="E109" s="564">
        <v>18486</v>
      </c>
      <c r="F109" s="564">
        <v>18486</v>
      </c>
      <c r="G109" s="564">
        <f t="shared" si="2"/>
        <v>0</v>
      </c>
      <c r="H109" s="564">
        <v>18486</v>
      </c>
      <c r="I109" s="564">
        <v>18486</v>
      </c>
      <c r="J109" s="564">
        <f t="shared" si="3"/>
        <v>0</v>
      </c>
    </row>
    <row r="110" spans="1:10" s="498" customFormat="1" ht="15.75" thickBot="1" x14ac:dyDescent="0.3">
      <c r="A110" s="530">
        <v>107</v>
      </c>
      <c r="B110" s="561" t="s">
        <v>574</v>
      </c>
      <c r="C110" s="562" t="s">
        <v>588</v>
      </c>
      <c r="D110" s="563" t="s">
        <v>589</v>
      </c>
      <c r="E110" s="564">
        <v>14886</v>
      </c>
      <c r="F110" s="564">
        <v>14886</v>
      </c>
      <c r="G110" s="564">
        <f t="shared" si="2"/>
        <v>0</v>
      </c>
      <c r="H110" s="564">
        <v>14886</v>
      </c>
      <c r="I110" s="564">
        <v>14886</v>
      </c>
      <c r="J110" s="564">
        <f t="shared" si="3"/>
        <v>0</v>
      </c>
    </row>
    <row r="111" spans="1:10" s="498" customFormat="1" ht="15.75" thickBot="1" x14ac:dyDescent="0.3">
      <c r="A111" s="530">
        <v>108</v>
      </c>
      <c r="B111" s="561" t="s">
        <v>590</v>
      </c>
      <c r="C111" s="562" t="s">
        <v>591</v>
      </c>
      <c r="D111" s="563" t="s">
        <v>592</v>
      </c>
      <c r="E111" s="564">
        <v>15460</v>
      </c>
      <c r="F111" s="564">
        <v>15460</v>
      </c>
      <c r="G111" s="564">
        <f t="shared" si="2"/>
        <v>0</v>
      </c>
      <c r="H111" s="564">
        <v>15460</v>
      </c>
      <c r="I111" s="564">
        <v>15460</v>
      </c>
      <c r="J111" s="564">
        <f t="shared" si="3"/>
        <v>0</v>
      </c>
    </row>
    <row r="112" spans="1:10" s="498" customFormat="1" ht="15.75" thickBot="1" x14ac:dyDescent="0.3">
      <c r="A112" s="530">
        <v>109</v>
      </c>
      <c r="B112" s="561" t="s">
        <v>593</v>
      </c>
      <c r="C112" s="562" t="s">
        <v>594</v>
      </c>
      <c r="D112" s="563" t="s">
        <v>595</v>
      </c>
      <c r="E112" s="564">
        <v>28115</v>
      </c>
      <c r="F112" s="564">
        <v>28115</v>
      </c>
      <c r="G112" s="564">
        <f t="shared" si="2"/>
        <v>0</v>
      </c>
      <c r="H112" s="564">
        <v>28115</v>
      </c>
      <c r="I112" s="564">
        <v>28115</v>
      </c>
      <c r="J112" s="564">
        <f t="shared" si="3"/>
        <v>0</v>
      </c>
    </row>
    <row r="113" spans="1:10" s="498" customFormat="1" ht="15.75" thickBot="1" x14ac:dyDescent="0.3">
      <c r="A113" s="530">
        <v>110</v>
      </c>
      <c r="B113" s="561" t="s">
        <v>596</v>
      </c>
      <c r="C113" s="562" t="s">
        <v>597</v>
      </c>
      <c r="D113" s="563" t="s">
        <v>598</v>
      </c>
      <c r="E113" s="564">
        <v>28115</v>
      </c>
      <c r="F113" s="564">
        <v>28115</v>
      </c>
      <c r="G113" s="564">
        <f t="shared" si="2"/>
        <v>0</v>
      </c>
      <c r="H113" s="564">
        <v>28115</v>
      </c>
      <c r="I113" s="564">
        <v>28115</v>
      </c>
      <c r="J113" s="564">
        <f t="shared" si="3"/>
        <v>0</v>
      </c>
    </row>
    <row r="114" spans="1:10" s="498" customFormat="1" ht="15.75" thickBot="1" x14ac:dyDescent="0.3">
      <c r="A114" s="530">
        <v>111</v>
      </c>
      <c r="B114" s="561" t="s">
        <v>599</v>
      </c>
      <c r="C114" s="562" t="s">
        <v>600</v>
      </c>
      <c r="D114" s="563" t="s">
        <v>601</v>
      </c>
      <c r="E114" s="564">
        <v>14375</v>
      </c>
      <c r="F114" s="564">
        <v>14375</v>
      </c>
      <c r="G114" s="564">
        <f t="shared" si="2"/>
        <v>0</v>
      </c>
      <c r="H114" s="564">
        <v>14375</v>
      </c>
      <c r="I114" s="564">
        <v>14375</v>
      </c>
      <c r="J114" s="564">
        <f t="shared" si="3"/>
        <v>0</v>
      </c>
    </row>
    <row r="115" spans="1:10" s="498" customFormat="1" ht="15.75" thickBot="1" x14ac:dyDescent="0.3">
      <c r="A115" s="530">
        <v>112</v>
      </c>
      <c r="B115" s="561" t="s">
        <v>602</v>
      </c>
      <c r="C115" s="562" t="s">
        <v>603</v>
      </c>
      <c r="D115" s="563" t="s">
        <v>604</v>
      </c>
      <c r="E115" s="564">
        <v>28115</v>
      </c>
      <c r="F115" s="564">
        <v>28115</v>
      </c>
      <c r="G115" s="564">
        <f t="shared" si="2"/>
        <v>0</v>
      </c>
      <c r="H115" s="564">
        <v>28115</v>
      </c>
      <c r="I115" s="564">
        <v>28115</v>
      </c>
      <c r="J115" s="564">
        <f t="shared" si="3"/>
        <v>0</v>
      </c>
    </row>
    <row r="116" spans="1:10" s="498" customFormat="1" ht="15.75" thickBot="1" x14ac:dyDescent="0.3">
      <c r="A116" s="530">
        <v>113</v>
      </c>
      <c r="B116" s="561" t="s">
        <v>605</v>
      </c>
      <c r="C116" s="562" t="s">
        <v>606</v>
      </c>
      <c r="D116" s="563" t="s">
        <v>607</v>
      </c>
      <c r="E116" s="564">
        <v>28115</v>
      </c>
      <c r="F116" s="564">
        <v>28115</v>
      </c>
      <c r="G116" s="564">
        <f t="shared" si="2"/>
        <v>0</v>
      </c>
      <c r="H116" s="564">
        <v>28115</v>
      </c>
      <c r="I116" s="564">
        <v>28115</v>
      </c>
      <c r="J116" s="564">
        <f t="shared" si="3"/>
        <v>0</v>
      </c>
    </row>
    <row r="117" spans="1:10" s="498" customFormat="1" ht="15.75" thickBot="1" x14ac:dyDescent="0.3">
      <c r="A117" s="530">
        <v>114</v>
      </c>
      <c r="B117" s="561" t="s">
        <v>608</v>
      </c>
      <c r="C117" s="562" t="s">
        <v>609</v>
      </c>
      <c r="D117" s="563" t="s">
        <v>610</v>
      </c>
      <c r="E117" s="564">
        <v>10000</v>
      </c>
      <c r="F117" s="564">
        <v>10000</v>
      </c>
      <c r="G117" s="564">
        <f t="shared" si="2"/>
        <v>0</v>
      </c>
      <c r="H117" s="564">
        <v>10000</v>
      </c>
      <c r="I117" s="564">
        <v>10000</v>
      </c>
      <c r="J117" s="564">
        <f t="shared" si="3"/>
        <v>0</v>
      </c>
    </row>
    <row r="118" spans="1:10" s="498" customFormat="1" ht="15.75" thickBot="1" x14ac:dyDescent="0.3">
      <c r="A118" s="530">
        <v>115</v>
      </c>
      <c r="B118" s="561" t="s">
        <v>420</v>
      </c>
      <c r="C118" s="562" t="s">
        <v>611</v>
      </c>
      <c r="D118" s="563" t="s">
        <v>612</v>
      </c>
      <c r="E118" s="564">
        <v>12312</v>
      </c>
      <c r="F118" s="564">
        <v>12312</v>
      </c>
      <c r="G118" s="564">
        <f t="shared" si="2"/>
        <v>0</v>
      </c>
      <c r="H118" s="564">
        <v>12312</v>
      </c>
      <c r="I118" s="564">
        <v>12312</v>
      </c>
      <c r="J118" s="564">
        <f t="shared" si="3"/>
        <v>0</v>
      </c>
    </row>
    <row r="119" spans="1:10" s="498" customFormat="1" ht="15.75" thickBot="1" x14ac:dyDescent="0.3">
      <c r="A119" s="530">
        <v>116</v>
      </c>
      <c r="B119" s="561" t="s">
        <v>420</v>
      </c>
      <c r="C119" s="562" t="s">
        <v>613</v>
      </c>
      <c r="D119" s="563" t="s">
        <v>614</v>
      </c>
      <c r="E119" s="564">
        <v>12312</v>
      </c>
      <c r="F119" s="564">
        <v>12312</v>
      </c>
      <c r="G119" s="564">
        <f t="shared" si="2"/>
        <v>0</v>
      </c>
      <c r="H119" s="564">
        <v>12312</v>
      </c>
      <c r="I119" s="564">
        <v>12312</v>
      </c>
      <c r="J119" s="564">
        <f t="shared" si="3"/>
        <v>0</v>
      </c>
    </row>
    <row r="120" spans="1:10" s="498" customFormat="1" ht="15.75" thickBot="1" x14ac:dyDescent="0.3">
      <c r="A120" s="530">
        <v>117</v>
      </c>
      <c r="B120" s="561" t="s">
        <v>420</v>
      </c>
      <c r="C120" s="562" t="s">
        <v>615</v>
      </c>
      <c r="D120" s="563" t="s">
        <v>616</v>
      </c>
      <c r="E120" s="564">
        <v>12312</v>
      </c>
      <c r="F120" s="564">
        <v>12312</v>
      </c>
      <c r="G120" s="564">
        <f t="shared" si="2"/>
        <v>0</v>
      </c>
      <c r="H120" s="564">
        <v>12312</v>
      </c>
      <c r="I120" s="564">
        <v>12312</v>
      </c>
      <c r="J120" s="564">
        <f t="shared" si="3"/>
        <v>0</v>
      </c>
    </row>
    <row r="121" spans="1:10" s="498" customFormat="1" ht="15.75" thickBot="1" x14ac:dyDescent="0.3">
      <c r="A121" s="530">
        <v>118</v>
      </c>
      <c r="B121" s="561" t="s">
        <v>420</v>
      </c>
      <c r="C121" s="562" t="s">
        <v>617</v>
      </c>
      <c r="D121" s="563" t="s">
        <v>618</v>
      </c>
      <c r="E121" s="564">
        <v>12312</v>
      </c>
      <c r="F121" s="564">
        <v>12312</v>
      </c>
      <c r="G121" s="564">
        <f t="shared" si="2"/>
        <v>0</v>
      </c>
      <c r="H121" s="564">
        <v>12312</v>
      </c>
      <c r="I121" s="564">
        <v>12312</v>
      </c>
      <c r="J121" s="564">
        <f t="shared" si="3"/>
        <v>0</v>
      </c>
    </row>
    <row r="122" spans="1:10" s="498" customFormat="1" ht="15.75" thickBot="1" x14ac:dyDescent="0.3">
      <c r="A122" s="530">
        <v>119</v>
      </c>
      <c r="B122" s="561" t="s">
        <v>619</v>
      </c>
      <c r="C122" s="562" t="s">
        <v>620</v>
      </c>
      <c r="D122" s="563" t="s">
        <v>621</v>
      </c>
      <c r="E122" s="564">
        <v>18301</v>
      </c>
      <c r="F122" s="564">
        <v>18301</v>
      </c>
      <c r="G122" s="564">
        <f t="shared" si="2"/>
        <v>0</v>
      </c>
      <c r="H122" s="564">
        <v>18301</v>
      </c>
      <c r="I122" s="564">
        <v>18301</v>
      </c>
      <c r="J122" s="564">
        <f t="shared" si="3"/>
        <v>0</v>
      </c>
    </row>
    <row r="123" spans="1:10" s="498" customFormat="1" ht="15.75" thickBot="1" x14ac:dyDescent="0.3">
      <c r="A123" s="530">
        <v>120</v>
      </c>
      <c r="B123" s="561" t="s">
        <v>622</v>
      </c>
      <c r="C123" s="562" t="s">
        <v>623</v>
      </c>
      <c r="D123" s="563" t="s">
        <v>624</v>
      </c>
      <c r="E123" s="564">
        <v>18301</v>
      </c>
      <c r="F123" s="564">
        <v>18301</v>
      </c>
      <c r="G123" s="564">
        <f t="shared" si="2"/>
        <v>0</v>
      </c>
      <c r="H123" s="564">
        <v>18301</v>
      </c>
      <c r="I123" s="564">
        <v>18301</v>
      </c>
      <c r="J123" s="564">
        <f t="shared" si="3"/>
        <v>0</v>
      </c>
    </row>
    <row r="124" spans="1:10" s="498" customFormat="1" ht="15.75" thickBot="1" x14ac:dyDescent="0.3">
      <c r="A124" s="530">
        <v>121</v>
      </c>
      <c r="B124" s="561" t="s">
        <v>625</v>
      </c>
      <c r="C124" s="562" t="s">
        <v>626</v>
      </c>
      <c r="D124" s="563" t="s">
        <v>627</v>
      </c>
      <c r="E124" s="564">
        <v>11200</v>
      </c>
      <c r="F124" s="564">
        <v>11200</v>
      </c>
      <c r="G124" s="564">
        <f t="shared" si="2"/>
        <v>0</v>
      </c>
      <c r="H124" s="564">
        <v>11200</v>
      </c>
      <c r="I124" s="564">
        <v>11200</v>
      </c>
      <c r="J124" s="564">
        <f t="shared" si="3"/>
        <v>0</v>
      </c>
    </row>
    <row r="125" spans="1:10" s="498" customFormat="1" ht="15.75" thickBot="1" x14ac:dyDescent="0.3">
      <c r="A125" s="530">
        <v>122</v>
      </c>
      <c r="B125" s="561" t="s">
        <v>628</v>
      </c>
      <c r="C125" s="562" t="s">
        <v>629</v>
      </c>
      <c r="D125" s="563" t="s">
        <v>630</v>
      </c>
      <c r="E125" s="564">
        <v>13080</v>
      </c>
      <c r="F125" s="564">
        <v>13080</v>
      </c>
      <c r="G125" s="564">
        <f t="shared" si="2"/>
        <v>0</v>
      </c>
      <c r="H125" s="564">
        <v>13080</v>
      </c>
      <c r="I125" s="564">
        <v>13080</v>
      </c>
      <c r="J125" s="564">
        <f t="shared" si="3"/>
        <v>0</v>
      </c>
    </row>
    <row r="126" spans="1:10" s="498" customFormat="1" ht="15.75" thickBot="1" x14ac:dyDescent="0.3">
      <c r="A126" s="530">
        <v>123</v>
      </c>
      <c r="B126" s="561" t="s">
        <v>628</v>
      </c>
      <c r="C126" s="562" t="s">
        <v>631</v>
      </c>
      <c r="D126" s="563" t="s">
        <v>632</v>
      </c>
      <c r="E126" s="564">
        <v>13080</v>
      </c>
      <c r="F126" s="564">
        <v>13080</v>
      </c>
      <c r="G126" s="564">
        <f t="shared" si="2"/>
        <v>0</v>
      </c>
      <c r="H126" s="564">
        <v>13080</v>
      </c>
      <c r="I126" s="564">
        <v>13080</v>
      </c>
      <c r="J126" s="564">
        <f t="shared" si="3"/>
        <v>0</v>
      </c>
    </row>
    <row r="127" spans="1:10" s="498" customFormat="1" ht="15.75" thickBot="1" x14ac:dyDescent="0.3">
      <c r="A127" s="530">
        <v>124</v>
      </c>
      <c r="B127" s="561" t="s">
        <v>628</v>
      </c>
      <c r="C127" s="562" t="s">
        <v>633</v>
      </c>
      <c r="D127" s="563" t="s">
        <v>634</v>
      </c>
      <c r="E127" s="564">
        <v>13080</v>
      </c>
      <c r="F127" s="564">
        <v>13080</v>
      </c>
      <c r="G127" s="564">
        <f t="shared" si="2"/>
        <v>0</v>
      </c>
      <c r="H127" s="564">
        <v>13080</v>
      </c>
      <c r="I127" s="564">
        <v>13080</v>
      </c>
      <c r="J127" s="564">
        <f t="shared" si="3"/>
        <v>0</v>
      </c>
    </row>
    <row r="128" spans="1:10" s="498" customFormat="1" ht="15.75" thickBot="1" x14ac:dyDescent="0.3">
      <c r="A128" s="530">
        <v>125</v>
      </c>
      <c r="B128" s="561" t="s">
        <v>608</v>
      </c>
      <c r="C128" s="562" t="s">
        <v>635</v>
      </c>
      <c r="D128" s="563" t="s">
        <v>636</v>
      </c>
      <c r="E128" s="564">
        <v>10000</v>
      </c>
      <c r="F128" s="564">
        <v>10000</v>
      </c>
      <c r="G128" s="564">
        <f t="shared" si="2"/>
        <v>0</v>
      </c>
      <c r="H128" s="564">
        <v>10000</v>
      </c>
      <c r="I128" s="564">
        <v>10000</v>
      </c>
      <c r="J128" s="564">
        <f t="shared" si="3"/>
        <v>0</v>
      </c>
    </row>
    <row r="129" spans="1:10" s="498" customFormat="1" ht="15.75" thickBot="1" x14ac:dyDescent="0.3">
      <c r="A129" s="530">
        <v>126</v>
      </c>
      <c r="B129" s="561" t="s">
        <v>637</v>
      </c>
      <c r="C129" s="562" t="s">
        <v>638</v>
      </c>
      <c r="D129" s="563" t="s">
        <v>639</v>
      </c>
      <c r="E129" s="564">
        <v>14375</v>
      </c>
      <c r="F129" s="564">
        <v>14375</v>
      </c>
      <c r="G129" s="564">
        <f t="shared" si="2"/>
        <v>0</v>
      </c>
      <c r="H129" s="564">
        <v>14375</v>
      </c>
      <c r="I129" s="564">
        <v>14375</v>
      </c>
      <c r="J129" s="564">
        <f t="shared" si="3"/>
        <v>0</v>
      </c>
    </row>
    <row r="130" spans="1:10" s="498" customFormat="1" ht="15.75" thickBot="1" x14ac:dyDescent="0.3">
      <c r="A130" s="530">
        <v>127</v>
      </c>
      <c r="B130" s="561" t="s">
        <v>640</v>
      </c>
      <c r="C130" s="562" t="s">
        <v>641</v>
      </c>
      <c r="D130" s="563" t="s">
        <v>642</v>
      </c>
      <c r="E130" s="564">
        <v>41265</v>
      </c>
      <c r="F130" s="564">
        <v>41265</v>
      </c>
      <c r="G130" s="564">
        <f t="shared" si="2"/>
        <v>0</v>
      </c>
      <c r="H130" s="564">
        <v>41265</v>
      </c>
      <c r="I130" s="564">
        <v>41265</v>
      </c>
      <c r="J130" s="564">
        <f t="shared" si="3"/>
        <v>0</v>
      </c>
    </row>
    <row r="131" spans="1:10" s="498" customFormat="1" ht="15.75" thickBot="1" x14ac:dyDescent="0.3">
      <c r="A131" s="530">
        <v>128</v>
      </c>
      <c r="B131" s="561" t="s">
        <v>643</v>
      </c>
      <c r="C131" s="562" t="s">
        <v>644</v>
      </c>
      <c r="D131" s="563" t="s">
        <v>645</v>
      </c>
      <c r="E131" s="564">
        <v>18301</v>
      </c>
      <c r="F131" s="564">
        <v>18301</v>
      </c>
      <c r="G131" s="564">
        <f t="shared" si="2"/>
        <v>0</v>
      </c>
      <c r="H131" s="564">
        <v>18301</v>
      </c>
      <c r="I131" s="564">
        <v>18301</v>
      </c>
      <c r="J131" s="564">
        <f t="shared" si="3"/>
        <v>0</v>
      </c>
    </row>
    <row r="132" spans="1:10" s="498" customFormat="1" ht="15.75" thickBot="1" x14ac:dyDescent="0.3">
      <c r="A132" s="530">
        <v>129</v>
      </c>
      <c r="B132" s="561" t="s">
        <v>646</v>
      </c>
      <c r="C132" s="562" t="s">
        <v>647</v>
      </c>
      <c r="D132" s="563" t="s">
        <v>648</v>
      </c>
      <c r="E132" s="564">
        <v>30147</v>
      </c>
      <c r="F132" s="564">
        <v>30147</v>
      </c>
      <c r="G132" s="564">
        <f t="shared" ref="G132:G195" si="4">E132-F132</f>
        <v>0</v>
      </c>
      <c r="H132" s="564">
        <v>30147</v>
      </c>
      <c r="I132" s="564">
        <v>30147</v>
      </c>
      <c r="J132" s="564">
        <f t="shared" ref="J132:J195" si="5">H132-I132</f>
        <v>0</v>
      </c>
    </row>
    <row r="133" spans="1:10" s="498" customFormat="1" ht="15.75" thickBot="1" x14ac:dyDescent="0.3">
      <c r="A133" s="530">
        <v>130</v>
      </c>
      <c r="B133" s="561" t="s">
        <v>649</v>
      </c>
      <c r="C133" s="562" t="s">
        <v>650</v>
      </c>
      <c r="D133" s="563" t="s">
        <v>651</v>
      </c>
      <c r="E133" s="564">
        <v>10000</v>
      </c>
      <c r="F133" s="564">
        <v>10000</v>
      </c>
      <c r="G133" s="564">
        <f t="shared" si="4"/>
        <v>0</v>
      </c>
      <c r="H133" s="564">
        <v>10000</v>
      </c>
      <c r="I133" s="564">
        <v>10000</v>
      </c>
      <c r="J133" s="564">
        <f t="shared" si="5"/>
        <v>0</v>
      </c>
    </row>
    <row r="134" spans="1:10" s="498" customFormat="1" ht="15.75" thickBot="1" x14ac:dyDescent="0.3">
      <c r="A134" s="530">
        <v>131</v>
      </c>
      <c r="B134" s="561" t="s">
        <v>652</v>
      </c>
      <c r="C134" s="562" t="s">
        <v>653</v>
      </c>
      <c r="D134" s="563" t="s">
        <v>654</v>
      </c>
      <c r="E134" s="564">
        <v>14886</v>
      </c>
      <c r="F134" s="564">
        <v>14886</v>
      </c>
      <c r="G134" s="564">
        <f t="shared" si="4"/>
        <v>0</v>
      </c>
      <c r="H134" s="564">
        <v>14886</v>
      </c>
      <c r="I134" s="564">
        <v>14886</v>
      </c>
      <c r="J134" s="564">
        <f t="shared" si="5"/>
        <v>0</v>
      </c>
    </row>
    <row r="135" spans="1:10" s="498" customFormat="1" ht="15.75" thickBot="1" x14ac:dyDescent="0.3">
      <c r="A135" s="530">
        <v>132</v>
      </c>
      <c r="B135" s="561" t="s">
        <v>655</v>
      </c>
      <c r="C135" s="562" t="s">
        <v>656</v>
      </c>
      <c r="D135" s="563" t="s">
        <v>657</v>
      </c>
      <c r="E135" s="564">
        <v>14886</v>
      </c>
      <c r="F135" s="564">
        <v>14886</v>
      </c>
      <c r="G135" s="564">
        <f t="shared" si="4"/>
        <v>0</v>
      </c>
      <c r="H135" s="564">
        <v>14886</v>
      </c>
      <c r="I135" s="564">
        <v>14886</v>
      </c>
      <c r="J135" s="564">
        <f t="shared" si="5"/>
        <v>0</v>
      </c>
    </row>
    <row r="136" spans="1:10" s="498" customFormat="1" ht="15.75" thickBot="1" x14ac:dyDescent="0.3">
      <c r="A136" s="530">
        <v>133</v>
      </c>
      <c r="B136" s="561" t="s">
        <v>658</v>
      </c>
      <c r="C136" s="562" t="s">
        <v>659</v>
      </c>
      <c r="D136" s="563" t="s">
        <v>660</v>
      </c>
      <c r="E136" s="564">
        <v>13079</v>
      </c>
      <c r="F136" s="564">
        <v>13079</v>
      </c>
      <c r="G136" s="564">
        <f t="shared" si="4"/>
        <v>0</v>
      </c>
      <c r="H136" s="564">
        <v>13079</v>
      </c>
      <c r="I136" s="564">
        <v>13079</v>
      </c>
      <c r="J136" s="564">
        <f t="shared" si="5"/>
        <v>0</v>
      </c>
    </row>
    <row r="137" spans="1:10" s="498" customFormat="1" ht="15.75" thickBot="1" x14ac:dyDescent="0.3">
      <c r="A137" s="530">
        <v>134</v>
      </c>
      <c r="B137" s="561" t="s">
        <v>661</v>
      </c>
      <c r="C137" s="562" t="s">
        <v>662</v>
      </c>
      <c r="D137" s="563" t="s">
        <v>663</v>
      </c>
      <c r="E137" s="564">
        <v>40230</v>
      </c>
      <c r="F137" s="564">
        <v>40230</v>
      </c>
      <c r="G137" s="564">
        <f t="shared" si="4"/>
        <v>0</v>
      </c>
      <c r="H137" s="564">
        <v>40230</v>
      </c>
      <c r="I137" s="564">
        <v>40230</v>
      </c>
      <c r="J137" s="564">
        <f t="shared" si="5"/>
        <v>0</v>
      </c>
    </row>
    <row r="138" spans="1:10" s="498" customFormat="1" ht="15.75" thickBot="1" x14ac:dyDescent="0.3">
      <c r="A138" s="530">
        <v>135</v>
      </c>
      <c r="B138" s="561" t="s">
        <v>661</v>
      </c>
      <c r="C138" s="562" t="s">
        <v>664</v>
      </c>
      <c r="D138" s="563" t="s">
        <v>665</v>
      </c>
      <c r="E138" s="564">
        <v>40230</v>
      </c>
      <c r="F138" s="564">
        <v>40230</v>
      </c>
      <c r="G138" s="564">
        <f t="shared" si="4"/>
        <v>0</v>
      </c>
      <c r="H138" s="564">
        <v>40230</v>
      </c>
      <c r="I138" s="564">
        <v>40230</v>
      </c>
      <c r="J138" s="564">
        <f t="shared" si="5"/>
        <v>0</v>
      </c>
    </row>
    <row r="139" spans="1:10" s="498" customFormat="1" ht="15.75" thickBot="1" x14ac:dyDescent="0.3">
      <c r="A139" s="530">
        <v>136</v>
      </c>
      <c r="B139" s="561" t="s">
        <v>666</v>
      </c>
      <c r="C139" s="562" t="s">
        <v>667</v>
      </c>
      <c r="D139" s="563" t="s">
        <v>668</v>
      </c>
      <c r="E139" s="564">
        <v>66922</v>
      </c>
      <c r="F139" s="564">
        <v>66922</v>
      </c>
      <c r="G139" s="564">
        <f t="shared" si="4"/>
        <v>0</v>
      </c>
      <c r="H139" s="564">
        <v>66922</v>
      </c>
      <c r="I139" s="564">
        <v>66922</v>
      </c>
      <c r="J139" s="564">
        <f t="shared" si="5"/>
        <v>0</v>
      </c>
    </row>
    <row r="140" spans="1:10" s="498" customFormat="1" ht="15.75" thickBot="1" x14ac:dyDescent="0.3">
      <c r="A140" s="530">
        <v>137</v>
      </c>
      <c r="B140" s="561" t="s">
        <v>669</v>
      </c>
      <c r="C140" s="562" t="s">
        <v>670</v>
      </c>
      <c r="D140" s="563" t="s">
        <v>671</v>
      </c>
      <c r="E140" s="564">
        <v>92019</v>
      </c>
      <c r="F140" s="564">
        <v>92019</v>
      </c>
      <c r="G140" s="564">
        <f t="shared" si="4"/>
        <v>0</v>
      </c>
      <c r="H140" s="564">
        <v>92019</v>
      </c>
      <c r="I140" s="564">
        <v>92019</v>
      </c>
      <c r="J140" s="564">
        <f t="shared" si="5"/>
        <v>0</v>
      </c>
    </row>
    <row r="141" spans="1:10" s="498" customFormat="1" ht="15.75" thickBot="1" x14ac:dyDescent="0.3">
      <c r="A141" s="530">
        <v>138</v>
      </c>
      <c r="B141" s="561" t="s">
        <v>669</v>
      </c>
      <c r="C141" s="562" t="s">
        <v>672</v>
      </c>
      <c r="D141" s="563" t="s">
        <v>673</v>
      </c>
      <c r="E141" s="564">
        <v>92019</v>
      </c>
      <c r="F141" s="564">
        <v>92019</v>
      </c>
      <c r="G141" s="564">
        <f t="shared" si="4"/>
        <v>0</v>
      </c>
      <c r="H141" s="564">
        <v>92019</v>
      </c>
      <c r="I141" s="564">
        <v>92019</v>
      </c>
      <c r="J141" s="564">
        <f t="shared" si="5"/>
        <v>0</v>
      </c>
    </row>
    <row r="142" spans="1:10" s="498" customFormat="1" ht="15.75" thickBot="1" x14ac:dyDescent="0.3">
      <c r="A142" s="530">
        <v>139</v>
      </c>
      <c r="B142" s="561" t="s">
        <v>669</v>
      </c>
      <c r="C142" s="562" t="s">
        <v>674</v>
      </c>
      <c r="D142" s="563" t="s">
        <v>675</v>
      </c>
      <c r="E142" s="564">
        <v>92019</v>
      </c>
      <c r="F142" s="564">
        <v>92019</v>
      </c>
      <c r="G142" s="564">
        <f t="shared" si="4"/>
        <v>0</v>
      </c>
      <c r="H142" s="564">
        <v>92019</v>
      </c>
      <c r="I142" s="564">
        <v>92019</v>
      </c>
      <c r="J142" s="564">
        <f t="shared" si="5"/>
        <v>0</v>
      </c>
    </row>
    <row r="143" spans="1:10" s="498" customFormat="1" ht="15.75" thickBot="1" x14ac:dyDescent="0.3">
      <c r="A143" s="530">
        <v>140</v>
      </c>
      <c r="B143" s="561" t="s">
        <v>676</v>
      </c>
      <c r="C143" s="562" t="s">
        <v>677</v>
      </c>
      <c r="D143" s="563" t="s">
        <v>678</v>
      </c>
      <c r="E143" s="564">
        <v>47725</v>
      </c>
      <c r="F143" s="564">
        <v>47725</v>
      </c>
      <c r="G143" s="564">
        <f t="shared" si="4"/>
        <v>0</v>
      </c>
      <c r="H143" s="564">
        <v>47725</v>
      </c>
      <c r="I143" s="564">
        <v>47725</v>
      </c>
      <c r="J143" s="564">
        <f t="shared" si="5"/>
        <v>0</v>
      </c>
    </row>
    <row r="144" spans="1:10" s="498" customFormat="1" ht="15.75" thickBot="1" x14ac:dyDescent="0.3">
      <c r="A144" s="530">
        <v>141</v>
      </c>
      <c r="B144" s="561" t="s">
        <v>676</v>
      </c>
      <c r="C144" s="562" t="s">
        <v>679</v>
      </c>
      <c r="D144" s="563" t="s">
        <v>680</v>
      </c>
      <c r="E144" s="564">
        <v>47725</v>
      </c>
      <c r="F144" s="564">
        <v>47725</v>
      </c>
      <c r="G144" s="564">
        <f t="shared" si="4"/>
        <v>0</v>
      </c>
      <c r="H144" s="564">
        <v>47725</v>
      </c>
      <c r="I144" s="564">
        <v>47725</v>
      </c>
      <c r="J144" s="564">
        <f t="shared" si="5"/>
        <v>0</v>
      </c>
    </row>
    <row r="145" spans="1:10" s="498" customFormat="1" ht="15.75" thickBot="1" x14ac:dyDescent="0.3">
      <c r="A145" s="530">
        <v>142</v>
      </c>
      <c r="B145" s="561" t="s">
        <v>676</v>
      </c>
      <c r="C145" s="562" t="s">
        <v>681</v>
      </c>
      <c r="D145" s="563" t="s">
        <v>682</v>
      </c>
      <c r="E145" s="564">
        <v>47726</v>
      </c>
      <c r="F145" s="564">
        <v>47726</v>
      </c>
      <c r="G145" s="564">
        <f t="shared" si="4"/>
        <v>0</v>
      </c>
      <c r="H145" s="564">
        <v>47726</v>
      </c>
      <c r="I145" s="564">
        <v>47726</v>
      </c>
      <c r="J145" s="564">
        <f t="shared" si="5"/>
        <v>0</v>
      </c>
    </row>
    <row r="146" spans="1:10" s="498" customFormat="1" ht="15.75" thickBot="1" x14ac:dyDescent="0.3">
      <c r="A146" s="530">
        <v>143</v>
      </c>
      <c r="B146" s="561" t="s">
        <v>676</v>
      </c>
      <c r="C146" s="562" t="s">
        <v>683</v>
      </c>
      <c r="D146" s="563" t="s">
        <v>684</v>
      </c>
      <c r="E146" s="564">
        <v>47726</v>
      </c>
      <c r="F146" s="564">
        <v>47726</v>
      </c>
      <c r="G146" s="564">
        <f t="shared" si="4"/>
        <v>0</v>
      </c>
      <c r="H146" s="564">
        <v>47726</v>
      </c>
      <c r="I146" s="564">
        <v>47726</v>
      </c>
      <c r="J146" s="564">
        <f t="shared" si="5"/>
        <v>0</v>
      </c>
    </row>
    <row r="147" spans="1:10" s="498" customFormat="1" ht="15.75" thickBot="1" x14ac:dyDescent="0.3">
      <c r="A147" s="530">
        <v>144</v>
      </c>
      <c r="B147" s="561" t="s">
        <v>676</v>
      </c>
      <c r="C147" s="562" t="s">
        <v>685</v>
      </c>
      <c r="D147" s="563" t="s">
        <v>686</v>
      </c>
      <c r="E147" s="564">
        <v>47726</v>
      </c>
      <c r="F147" s="564">
        <v>47726</v>
      </c>
      <c r="G147" s="564">
        <f t="shared" si="4"/>
        <v>0</v>
      </c>
      <c r="H147" s="564">
        <v>47726</v>
      </c>
      <c r="I147" s="564">
        <v>47726</v>
      </c>
      <c r="J147" s="564">
        <f t="shared" si="5"/>
        <v>0</v>
      </c>
    </row>
    <row r="148" spans="1:10" s="498" customFormat="1" ht="15.75" thickBot="1" x14ac:dyDescent="0.3">
      <c r="A148" s="530">
        <v>145</v>
      </c>
      <c r="B148" s="561" t="s">
        <v>676</v>
      </c>
      <c r="C148" s="562" t="s">
        <v>687</v>
      </c>
      <c r="D148" s="563" t="s">
        <v>688</v>
      </c>
      <c r="E148" s="564">
        <v>63325</v>
      </c>
      <c r="F148" s="564">
        <v>63325</v>
      </c>
      <c r="G148" s="564">
        <f t="shared" si="4"/>
        <v>0</v>
      </c>
      <c r="H148" s="564">
        <v>63325</v>
      </c>
      <c r="I148" s="564">
        <v>63325</v>
      </c>
      <c r="J148" s="564">
        <f t="shared" si="5"/>
        <v>0</v>
      </c>
    </row>
    <row r="149" spans="1:10" s="498" customFormat="1" ht="15.75" thickBot="1" x14ac:dyDescent="0.3">
      <c r="A149" s="530">
        <v>146</v>
      </c>
      <c r="B149" s="561" t="s">
        <v>676</v>
      </c>
      <c r="C149" s="562" t="s">
        <v>689</v>
      </c>
      <c r="D149" s="563" t="s">
        <v>690</v>
      </c>
      <c r="E149" s="564">
        <v>63325</v>
      </c>
      <c r="F149" s="564">
        <v>63325</v>
      </c>
      <c r="G149" s="564">
        <f t="shared" si="4"/>
        <v>0</v>
      </c>
      <c r="H149" s="564">
        <v>63325</v>
      </c>
      <c r="I149" s="564">
        <v>63325</v>
      </c>
      <c r="J149" s="564">
        <f t="shared" si="5"/>
        <v>0</v>
      </c>
    </row>
    <row r="150" spans="1:10" s="498" customFormat="1" ht="15.75" thickBot="1" x14ac:dyDescent="0.3">
      <c r="A150" s="530">
        <v>147</v>
      </c>
      <c r="B150" s="561" t="s">
        <v>676</v>
      </c>
      <c r="C150" s="562" t="s">
        <v>691</v>
      </c>
      <c r="D150" s="563" t="s">
        <v>692</v>
      </c>
      <c r="E150" s="564">
        <v>38599</v>
      </c>
      <c r="F150" s="564">
        <v>38599</v>
      </c>
      <c r="G150" s="564">
        <f t="shared" si="4"/>
        <v>0</v>
      </c>
      <c r="H150" s="564">
        <v>38599</v>
      </c>
      <c r="I150" s="564">
        <v>38599</v>
      </c>
      <c r="J150" s="564">
        <f t="shared" si="5"/>
        <v>0</v>
      </c>
    </row>
    <row r="151" spans="1:10" s="498" customFormat="1" ht="15.75" thickBot="1" x14ac:dyDescent="0.3">
      <c r="A151" s="530">
        <v>148</v>
      </c>
      <c r="B151" s="561" t="s">
        <v>676</v>
      </c>
      <c r="C151" s="562" t="s">
        <v>693</v>
      </c>
      <c r="D151" s="563" t="s">
        <v>694</v>
      </c>
      <c r="E151" s="564">
        <v>38599</v>
      </c>
      <c r="F151" s="564">
        <v>38599</v>
      </c>
      <c r="G151" s="564">
        <f t="shared" si="4"/>
        <v>0</v>
      </c>
      <c r="H151" s="564">
        <v>38599</v>
      </c>
      <c r="I151" s="564">
        <v>38599</v>
      </c>
      <c r="J151" s="564">
        <f t="shared" si="5"/>
        <v>0</v>
      </c>
    </row>
    <row r="152" spans="1:10" s="498" customFormat="1" ht="15.75" thickBot="1" x14ac:dyDescent="0.3">
      <c r="A152" s="530">
        <v>149</v>
      </c>
      <c r="B152" s="561" t="s">
        <v>676</v>
      </c>
      <c r="C152" s="562" t="s">
        <v>695</v>
      </c>
      <c r="D152" s="563" t="s">
        <v>696</v>
      </c>
      <c r="E152" s="564">
        <v>38599</v>
      </c>
      <c r="F152" s="564">
        <v>38599</v>
      </c>
      <c r="G152" s="564">
        <f t="shared" si="4"/>
        <v>0</v>
      </c>
      <c r="H152" s="564">
        <v>38599</v>
      </c>
      <c r="I152" s="564">
        <v>38599</v>
      </c>
      <c r="J152" s="564">
        <f t="shared" si="5"/>
        <v>0</v>
      </c>
    </row>
    <row r="153" spans="1:10" s="498" customFormat="1" ht="15.75" thickBot="1" x14ac:dyDescent="0.3">
      <c r="A153" s="530">
        <v>150</v>
      </c>
      <c r="B153" s="561" t="s">
        <v>676</v>
      </c>
      <c r="C153" s="562" t="s">
        <v>697</v>
      </c>
      <c r="D153" s="563" t="s">
        <v>698</v>
      </c>
      <c r="E153" s="564">
        <v>38599</v>
      </c>
      <c r="F153" s="564">
        <v>38599</v>
      </c>
      <c r="G153" s="564">
        <f t="shared" si="4"/>
        <v>0</v>
      </c>
      <c r="H153" s="564">
        <v>38599</v>
      </c>
      <c r="I153" s="564">
        <v>38599</v>
      </c>
      <c r="J153" s="564">
        <f t="shared" si="5"/>
        <v>0</v>
      </c>
    </row>
    <row r="154" spans="1:10" s="498" customFormat="1" ht="15.75" thickBot="1" x14ac:dyDescent="0.3">
      <c r="A154" s="530">
        <v>151</v>
      </c>
      <c r="B154" s="561" t="s">
        <v>676</v>
      </c>
      <c r="C154" s="562" t="s">
        <v>699</v>
      </c>
      <c r="D154" s="563" t="s">
        <v>700</v>
      </c>
      <c r="E154" s="564">
        <v>47674</v>
      </c>
      <c r="F154" s="564">
        <v>47674</v>
      </c>
      <c r="G154" s="564">
        <f t="shared" si="4"/>
        <v>0</v>
      </c>
      <c r="H154" s="564">
        <v>47674</v>
      </c>
      <c r="I154" s="564">
        <v>47674</v>
      </c>
      <c r="J154" s="564">
        <f t="shared" si="5"/>
        <v>0</v>
      </c>
    </row>
    <row r="155" spans="1:10" s="498" customFormat="1" ht="15.75" thickBot="1" x14ac:dyDescent="0.3">
      <c r="A155" s="530">
        <v>152</v>
      </c>
      <c r="B155" s="561" t="s">
        <v>676</v>
      </c>
      <c r="C155" s="562" t="s">
        <v>701</v>
      </c>
      <c r="D155" s="563" t="s">
        <v>702</v>
      </c>
      <c r="E155" s="564">
        <v>42546</v>
      </c>
      <c r="F155" s="564">
        <v>42546</v>
      </c>
      <c r="G155" s="564">
        <f t="shared" si="4"/>
        <v>0</v>
      </c>
      <c r="H155" s="564">
        <v>42546</v>
      </c>
      <c r="I155" s="564">
        <v>42546</v>
      </c>
      <c r="J155" s="564">
        <f t="shared" si="5"/>
        <v>0</v>
      </c>
    </row>
    <row r="156" spans="1:10" s="498" customFormat="1" ht="15.75" thickBot="1" x14ac:dyDescent="0.3">
      <c r="A156" s="530">
        <v>153</v>
      </c>
      <c r="B156" s="561" t="s">
        <v>676</v>
      </c>
      <c r="C156" s="562" t="s">
        <v>703</v>
      </c>
      <c r="D156" s="563" t="s">
        <v>704</v>
      </c>
      <c r="E156" s="564">
        <v>42547</v>
      </c>
      <c r="F156" s="564">
        <v>42547</v>
      </c>
      <c r="G156" s="564">
        <f t="shared" si="4"/>
        <v>0</v>
      </c>
      <c r="H156" s="564">
        <v>42547</v>
      </c>
      <c r="I156" s="564">
        <v>42547</v>
      </c>
      <c r="J156" s="564">
        <f t="shared" si="5"/>
        <v>0</v>
      </c>
    </row>
    <row r="157" spans="1:10" s="498" customFormat="1" ht="15.75" thickBot="1" x14ac:dyDescent="0.3">
      <c r="A157" s="530">
        <v>154</v>
      </c>
      <c r="B157" s="561" t="s">
        <v>676</v>
      </c>
      <c r="C157" s="562" t="s">
        <v>705</v>
      </c>
      <c r="D157" s="563" t="s">
        <v>706</v>
      </c>
      <c r="E157" s="564">
        <v>42546</v>
      </c>
      <c r="F157" s="564">
        <v>42546</v>
      </c>
      <c r="G157" s="564">
        <f t="shared" si="4"/>
        <v>0</v>
      </c>
      <c r="H157" s="564">
        <v>42546</v>
      </c>
      <c r="I157" s="564">
        <v>42546</v>
      </c>
      <c r="J157" s="564">
        <f t="shared" si="5"/>
        <v>0</v>
      </c>
    </row>
    <row r="158" spans="1:10" s="498" customFormat="1" ht="15.75" thickBot="1" x14ac:dyDescent="0.3">
      <c r="A158" s="530">
        <v>155</v>
      </c>
      <c r="B158" s="561" t="s">
        <v>676</v>
      </c>
      <c r="C158" s="562" t="s">
        <v>707</v>
      </c>
      <c r="D158" s="563" t="s">
        <v>708</v>
      </c>
      <c r="E158" s="564">
        <v>42546</v>
      </c>
      <c r="F158" s="564">
        <v>42546</v>
      </c>
      <c r="G158" s="564">
        <f t="shared" si="4"/>
        <v>0</v>
      </c>
      <c r="H158" s="564">
        <v>42546</v>
      </c>
      <c r="I158" s="564">
        <v>42546</v>
      </c>
      <c r="J158" s="564">
        <f t="shared" si="5"/>
        <v>0</v>
      </c>
    </row>
    <row r="159" spans="1:10" s="498" customFormat="1" ht="15.75" thickBot="1" x14ac:dyDescent="0.3">
      <c r="A159" s="530">
        <v>156</v>
      </c>
      <c r="B159" s="561" t="s">
        <v>676</v>
      </c>
      <c r="C159" s="562" t="s">
        <v>709</v>
      </c>
      <c r="D159" s="563" t="s">
        <v>710</v>
      </c>
      <c r="E159" s="564">
        <v>42546</v>
      </c>
      <c r="F159" s="564">
        <v>42546</v>
      </c>
      <c r="G159" s="564">
        <f t="shared" si="4"/>
        <v>0</v>
      </c>
      <c r="H159" s="564">
        <v>42546</v>
      </c>
      <c r="I159" s="564">
        <v>42546</v>
      </c>
      <c r="J159" s="564">
        <f t="shared" si="5"/>
        <v>0</v>
      </c>
    </row>
    <row r="160" spans="1:10" s="498" customFormat="1" ht="15.75" thickBot="1" x14ac:dyDescent="0.3">
      <c r="A160" s="530">
        <v>157</v>
      </c>
      <c r="B160" s="561" t="s">
        <v>676</v>
      </c>
      <c r="C160" s="562" t="s">
        <v>711</v>
      </c>
      <c r="D160" s="563" t="s">
        <v>712</v>
      </c>
      <c r="E160" s="564">
        <v>42552</v>
      </c>
      <c r="F160" s="564">
        <v>42552</v>
      </c>
      <c r="G160" s="564">
        <f t="shared" si="4"/>
        <v>0</v>
      </c>
      <c r="H160" s="564">
        <v>42552</v>
      </c>
      <c r="I160" s="564">
        <v>42552</v>
      </c>
      <c r="J160" s="564">
        <f t="shared" si="5"/>
        <v>0</v>
      </c>
    </row>
    <row r="161" spans="1:10" s="498" customFormat="1" ht="15.75" thickBot="1" x14ac:dyDescent="0.3">
      <c r="A161" s="530">
        <v>158</v>
      </c>
      <c r="B161" s="561" t="s">
        <v>676</v>
      </c>
      <c r="C161" s="562" t="s">
        <v>713</v>
      </c>
      <c r="D161" s="563" t="s">
        <v>714</v>
      </c>
      <c r="E161" s="564">
        <v>42547</v>
      </c>
      <c r="F161" s="564">
        <v>42547</v>
      </c>
      <c r="G161" s="564">
        <f t="shared" si="4"/>
        <v>0</v>
      </c>
      <c r="H161" s="564">
        <v>42547</v>
      </c>
      <c r="I161" s="564">
        <v>42547</v>
      </c>
      <c r="J161" s="564">
        <f t="shared" si="5"/>
        <v>0</v>
      </c>
    </row>
    <row r="162" spans="1:10" s="498" customFormat="1" ht="15.75" thickBot="1" x14ac:dyDescent="0.3">
      <c r="A162" s="530">
        <v>159</v>
      </c>
      <c r="B162" s="561" t="s">
        <v>676</v>
      </c>
      <c r="C162" s="562" t="s">
        <v>715</v>
      </c>
      <c r="D162" s="563" t="s">
        <v>716</v>
      </c>
      <c r="E162" s="564">
        <v>42547</v>
      </c>
      <c r="F162" s="564">
        <v>42547</v>
      </c>
      <c r="G162" s="564">
        <f t="shared" si="4"/>
        <v>0</v>
      </c>
      <c r="H162" s="564">
        <v>42547</v>
      </c>
      <c r="I162" s="564">
        <v>42547</v>
      </c>
      <c r="J162" s="564">
        <f t="shared" si="5"/>
        <v>0</v>
      </c>
    </row>
    <row r="163" spans="1:10" s="498" customFormat="1" ht="15.75" thickBot="1" x14ac:dyDescent="0.3">
      <c r="A163" s="530">
        <v>160</v>
      </c>
      <c r="B163" s="561" t="s">
        <v>676</v>
      </c>
      <c r="C163" s="562" t="s">
        <v>717</v>
      </c>
      <c r="D163" s="563" t="s">
        <v>718</v>
      </c>
      <c r="E163" s="564">
        <v>42546</v>
      </c>
      <c r="F163" s="564">
        <v>42546</v>
      </c>
      <c r="G163" s="564">
        <f t="shared" si="4"/>
        <v>0</v>
      </c>
      <c r="H163" s="564">
        <v>42546</v>
      </c>
      <c r="I163" s="564">
        <v>42546</v>
      </c>
      <c r="J163" s="564">
        <f t="shared" si="5"/>
        <v>0</v>
      </c>
    </row>
    <row r="164" spans="1:10" s="498" customFormat="1" ht="15.75" thickBot="1" x14ac:dyDescent="0.3">
      <c r="A164" s="530">
        <v>161</v>
      </c>
      <c r="B164" s="561" t="s">
        <v>676</v>
      </c>
      <c r="C164" s="562" t="s">
        <v>719</v>
      </c>
      <c r="D164" s="563" t="s">
        <v>720</v>
      </c>
      <c r="E164" s="564">
        <v>42546</v>
      </c>
      <c r="F164" s="564">
        <v>42546</v>
      </c>
      <c r="G164" s="564">
        <f t="shared" si="4"/>
        <v>0</v>
      </c>
      <c r="H164" s="564">
        <v>42546</v>
      </c>
      <c r="I164" s="564">
        <v>42546</v>
      </c>
      <c r="J164" s="564">
        <f t="shared" si="5"/>
        <v>0</v>
      </c>
    </row>
    <row r="165" spans="1:10" s="498" customFormat="1" ht="15.75" thickBot="1" x14ac:dyDescent="0.3">
      <c r="A165" s="530">
        <v>162</v>
      </c>
      <c r="B165" s="561" t="s">
        <v>676</v>
      </c>
      <c r="C165" s="562" t="s">
        <v>721</v>
      </c>
      <c r="D165" s="563" t="s">
        <v>722</v>
      </c>
      <c r="E165" s="564">
        <v>42546</v>
      </c>
      <c r="F165" s="564">
        <v>42546</v>
      </c>
      <c r="G165" s="564">
        <f t="shared" si="4"/>
        <v>0</v>
      </c>
      <c r="H165" s="564">
        <v>42546</v>
      </c>
      <c r="I165" s="564">
        <v>42546</v>
      </c>
      <c r="J165" s="564">
        <f t="shared" si="5"/>
        <v>0</v>
      </c>
    </row>
    <row r="166" spans="1:10" s="498" customFormat="1" ht="15.75" thickBot="1" x14ac:dyDescent="0.3">
      <c r="A166" s="530">
        <v>163</v>
      </c>
      <c r="B166" s="561" t="s">
        <v>676</v>
      </c>
      <c r="C166" s="562" t="s">
        <v>723</v>
      </c>
      <c r="D166" s="563" t="s">
        <v>724</v>
      </c>
      <c r="E166" s="564">
        <v>42547</v>
      </c>
      <c r="F166" s="564">
        <v>42547</v>
      </c>
      <c r="G166" s="564">
        <f t="shared" si="4"/>
        <v>0</v>
      </c>
      <c r="H166" s="564">
        <v>42547</v>
      </c>
      <c r="I166" s="564">
        <v>42547</v>
      </c>
      <c r="J166" s="564">
        <f t="shared" si="5"/>
        <v>0</v>
      </c>
    </row>
    <row r="167" spans="1:10" s="498" customFormat="1" ht="15.75" thickBot="1" x14ac:dyDescent="0.3">
      <c r="A167" s="530">
        <v>164</v>
      </c>
      <c r="B167" s="561" t="s">
        <v>676</v>
      </c>
      <c r="C167" s="562" t="s">
        <v>725</v>
      </c>
      <c r="D167" s="563" t="s">
        <v>726</v>
      </c>
      <c r="E167" s="564">
        <v>42546</v>
      </c>
      <c r="F167" s="564">
        <v>42546</v>
      </c>
      <c r="G167" s="564">
        <f t="shared" si="4"/>
        <v>0</v>
      </c>
      <c r="H167" s="564">
        <v>42546</v>
      </c>
      <c r="I167" s="564">
        <v>42546</v>
      </c>
      <c r="J167" s="564">
        <f t="shared" si="5"/>
        <v>0</v>
      </c>
    </row>
    <row r="168" spans="1:10" s="498" customFormat="1" ht="15.75" thickBot="1" x14ac:dyDescent="0.3">
      <c r="A168" s="530">
        <v>165</v>
      </c>
      <c r="B168" s="561" t="s">
        <v>676</v>
      </c>
      <c r="C168" s="562" t="s">
        <v>727</v>
      </c>
      <c r="D168" s="563" t="s">
        <v>728</v>
      </c>
      <c r="E168" s="564">
        <v>42546</v>
      </c>
      <c r="F168" s="564">
        <v>42546</v>
      </c>
      <c r="G168" s="564">
        <f t="shared" si="4"/>
        <v>0</v>
      </c>
      <c r="H168" s="564">
        <v>42546</v>
      </c>
      <c r="I168" s="564">
        <v>42546</v>
      </c>
      <c r="J168" s="564">
        <f t="shared" si="5"/>
        <v>0</v>
      </c>
    </row>
    <row r="169" spans="1:10" s="498" customFormat="1" ht="15.75" thickBot="1" x14ac:dyDescent="0.3">
      <c r="A169" s="530">
        <v>166</v>
      </c>
      <c r="B169" s="561" t="s">
        <v>676</v>
      </c>
      <c r="C169" s="562" t="s">
        <v>729</v>
      </c>
      <c r="D169" s="563" t="s">
        <v>730</v>
      </c>
      <c r="E169" s="564">
        <v>42546</v>
      </c>
      <c r="F169" s="564">
        <v>42546</v>
      </c>
      <c r="G169" s="564">
        <f t="shared" si="4"/>
        <v>0</v>
      </c>
      <c r="H169" s="564">
        <v>42546</v>
      </c>
      <c r="I169" s="564">
        <v>42546</v>
      </c>
      <c r="J169" s="564">
        <f t="shared" si="5"/>
        <v>0</v>
      </c>
    </row>
    <row r="170" spans="1:10" s="498" customFormat="1" ht="15.75" thickBot="1" x14ac:dyDescent="0.3">
      <c r="A170" s="530">
        <v>167</v>
      </c>
      <c r="B170" s="561" t="s">
        <v>676</v>
      </c>
      <c r="C170" s="562" t="s">
        <v>731</v>
      </c>
      <c r="D170" s="563" t="s">
        <v>732</v>
      </c>
      <c r="E170" s="564">
        <v>42546</v>
      </c>
      <c r="F170" s="564">
        <v>42546</v>
      </c>
      <c r="G170" s="564">
        <f t="shared" si="4"/>
        <v>0</v>
      </c>
      <c r="H170" s="564">
        <v>42546</v>
      </c>
      <c r="I170" s="564">
        <v>42546</v>
      </c>
      <c r="J170" s="564">
        <f t="shared" si="5"/>
        <v>0</v>
      </c>
    </row>
    <row r="171" spans="1:10" s="498" customFormat="1" ht="15.75" thickBot="1" x14ac:dyDescent="0.3">
      <c r="A171" s="530">
        <v>168</v>
      </c>
      <c r="B171" s="561" t="s">
        <v>676</v>
      </c>
      <c r="C171" s="562" t="s">
        <v>733</v>
      </c>
      <c r="D171" s="563" t="s">
        <v>734</v>
      </c>
      <c r="E171" s="564">
        <v>42546</v>
      </c>
      <c r="F171" s="564">
        <v>42546</v>
      </c>
      <c r="G171" s="564">
        <f t="shared" si="4"/>
        <v>0</v>
      </c>
      <c r="H171" s="564">
        <v>42546</v>
      </c>
      <c r="I171" s="564">
        <v>42546</v>
      </c>
      <c r="J171" s="564">
        <f t="shared" si="5"/>
        <v>0</v>
      </c>
    </row>
    <row r="172" spans="1:10" s="498" customFormat="1" ht="15.75" thickBot="1" x14ac:dyDescent="0.3">
      <c r="A172" s="530">
        <v>169</v>
      </c>
      <c r="B172" s="561" t="s">
        <v>676</v>
      </c>
      <c r="C172" s="562" t="s">
        <v>735</v>
      </c>
      <c r="D172" s="563" t="s">
        <v>736</v>
      </c>
      <c r="E172" s="564">
        <v>42546</v>
      </c>
      <c r="F172" s="564">
        <v>42546</v>
      </c>
      <c r="G172" s="564">
        <f t="shared" si="4"/>
        <v>0</v>
      </c>
      <c r="H172" s="564">
        <v>42546</v>
      </c>
      <c r="I172" s="564">
        <v>42546</v>
      </c>
      <c r="J172" s="564">
        <f t="shared" si="5"/>
        <v>0</v>
      </c>
    </row>
    <row r="173" spans="1:10" s="498" customFormat="1" ht="15.75" thickBot="1" x14ac:dyDescent="0.3">
      <c r="A173" s="530">
        <v>170</v>
      </c>
      <c r="B173" s="561" t="s">
        <v>676</v>
      </c>
      <c r="C173" s="562" t="s">
        <v>737</v>
      </c>
      <c r="D173" s="563" t="s">
        <v>738</v>
      </c>
      <c r="E173" s="564">
        <v>42546</v>
      </c>
      <c r="F173" s="564">
        <v>42546</v>
      </c>
      <c r="G173" s="564">
        <f t="shared" si="4"/>
        <v>0</v>
      </c>
      <c r="H173" s="564">
        <v>42546</v>
      </c>
      <c r="I173" s="564">
        <v>42546</v>
      </c>
      <c r="J173" s="564">
        <f t="shared" si="5"/>
        <v>0</v>
      </c>
    </row>
    <row r="174" spans="1:10" s="498" customFormat="1" ht="15.75" thickBot="1" x14ac:dyDescent="0.3">
      <c r="A174" s="530">
        <v>171</v>
      </c>
      <c r="B174" s="561" t="s">
        <v>676</v>
      </c>
      <c r="C174" s="562" t="s">
        <v>739</v>
      </c>
      <c r="D174" s="563" t="s">
        <v>740</v>
      </c>
      <c r="E174" s="564">
        <v>42547</v>
      </c>
      <c r="F174" s="564">
        <v>42547</v>
      </c>
      <c r="G174" s="564">
        <f t="shared" si="4"/>
        <v>0</v>
      </c>
      <c r="H174" s="564">
        <v>42547</v>
      </c>
      <c r="I174" s="564">
        <v>42547</v>
      </c>
      <c r="J174" s="564">
        <f t="shared" si="5"/>
        <v>0</v>
      </c>
    </row>
    <row r="175" spans="1:10" s="498" customFormat="1" ht="15.75" thickBot="1" x14ac:dyDescent="0.3">
      <c r="A175" s="530">
        <v>172</v>
      </c>
      <c r="B175" s="561" t="s">
        <v>676</v>
      </c>
      <c r="C175" s="562" t="s">
        <v>741</v>
      </c>
      <c r="D175" s="563" t="s">
        <v>742</v>
      </c>
      <c r="E175" s="564">
        <v>42546</v>
      </c>
      <c r="F175" s="564">
        <v>42546</v>
      </c>
      <c r="G175" s="564">
        <f t="shared" si="4"/>
        <v>0</v>
      </c>
      <c r="H175" s="564">
        <v>42546</v>
      </c>
      <c r="I175" s="564">
        <v>42546</v>
      </c>
      <c r="J175" s="564">
        <f t="shared" si="5"/>
        <v>0</v>
      </c>
    </row>
    <row r="176" spans="1:10" s="498" customFormat="1" ht="15.75" thickBot="1" x14ac:dyDescent="0.3">
      <c r="A176" s="530">
        <v>173</v>
      </c>
      <c r="B176" s="561" t="s">
        <v>676</v>
      </c>
      <c r="C176" s="562" t="s">
        <v>743</v>
      </c>
      <c r="D176" s="563" t="s">
        <v>744</v>
      </c>
      <c r="E176" s="564">
        <v>42546</v>
      </c>
      <c r="F176" s="564">
        <v>42546</v>
      </c>
      <c r="G176" s="564">
        <f t="shared" si="4"/>
        <v>0</v>
      </c>
      <c r="H176" s="564">
        <v>42546</v>
      </c>
      <c r="I176" s="564">
        <v>42546</v>
      </c>
      <c r="J176" s="564">
        <f t="shared" si="5"/>
        <v>0</v>
      </c>
    </row>
    <row r="177" spans="1:10" s="498" customFormat="1" ht="15.75" thickBot="1" x14ac:dyDescent="0.3">
      <c r="A177" s="530">
        <v>174</v>
      </c>
      <c r="B177" s="561" t="s">
        <v>676</v>
      </c>
      <c r="C177" s="562" t="s">
        <v>745</v>
      </c>
      <c r="D177" s="563" t="s">
        <v>746</v>
      </c>
      <c r="E177" s="564">
        <v>42546</v>
      </c>
      <c r="F177" s="564">
        <v>42546</v>
      </c>
      <c r="G177" s="564">
        <f t="shared" si="4"/>
        <v>0</v>
      </c>
      <c r="H177" s="564">
        <v>42546</v>
      </c>
      <c r="I177" s="564">
        <v>42546</v>
      </c>
      <c r="J177" s="564">
        <f t="shared" si="5"/>
        <v>0</v>
      </c>
    </row>
    <row r="178" spans="1:10" s="498" customFormat="1" ht="15.75" thickBot="1" x14ac:dyDescent="0.3">
      <c r="A178" s="530">
        <v>175</v>
      </c>
      <c r="B178" s="561" t="s">
        <v>676</v>
      </c>
      <c r="C178" s="562" t="s">
        <v>747</v>
      </c>
      <c r="D178" s="563" t="s">
        <v>748</v>
      </c>
      <c r="E178" s="564">
        <v>42546</v>
      </c>
      <c r="F178" s="564">
        <v>42546</v>
      </c>
      <c r="G178" s="564">
        <f t="shared" si="4"/>
        <v>0</v>
      </c>
      <c r="H178" s="564">
        <v>42546</v>
      </c>
      <c r="I178" s="564">
        <v>42546</v>
      </c>
      <c r="J178" s="564">
        <f t="shared" si="5"/>
        <v>0</v>
      </c>
    </row>
    <row r="179" spans="1:10" s="498" customFormat="1" ht="15.75" thickBot="1" x14ac:dyDescent="0.3">
      <c r="A179" s="530">
        <v>176</v>
      </c>
      <c r="B179" s="561" t="s">
        <v>676</v>
      </c>
      <c r="C179" s="562" t="s">
        <v>749</v>
      </c>
      <c r="D179" s="563" t="s">
        <v>750</v>
      </c>
      <c r="E179" s="564">
        <v>42547</v>
      </c>
      <c r="F179" s="564">
        <v>42547</v>
      </c>
      <c r="G179" s="564">
        <f t="shared" si="4"/>
        <v>0</v>
      </c>
      <c r="H179" s="564">
        <v>42547</v>
      </c>
      <c r="I179" s="564">
        <v>42547</v>
      </c>
      <c r="J179" s="564">
        <f t="shared" si="5"/>
        <v>0</v>
      </c>
    </row>
    <row r="180" spans="1:10" s="498" customFormat="1" ht="15.75" thickBot="1" x14ac:dyDescent="0.3">
      <c r="A180" s="530">
        <v>177</v>
      </c>
      <c r="B180" s="561" t="s">
        <v>676</v>
      </c>
      <c r="C180" s="562" t="s">
        <v>751</v>
      </c>
      <c r="D180" s="563" t="s">
        <v>752</v>
      </c>
      <c r="E180" s="564">
        <v>42546</v>
      </c>
      <c r="F180" s="564">
        <v>42546</v>
      </c>
      <c r="G180" s="564">
        <f t="shared" si="4"/>
        <v>0</v>
      </c>
      <c r="H180" s="564">
        <v>42546</v>
      </c>
      <c r="I180" s="564">
        <v>42546</v>
      </c>
      <c r="J180" s="564">
        <f t="shared" si="5"/>
        <v>0</v>
      </c>
    </row>
    <row r="181" spans="1:10" s="498" customFormat="1" ht="15.75" thickBot="1" x14ac:dyDescent="0.3">
      <c r="A181" s="530">
        <v>178</v>
      </c>
      <c r="B181" s="561" t="s">
        <v>676</v>
      </c>
      <c r="C181" s="562" t="s">
        <v>753</v>
      </c>
      <c r="D181" s="563" t="s">
        <v>754</v>
      </c>
      <c r="E181" s="564">
        <v>42547</v>
      </c>
      <c r="F181" s="564">
        <v>42547</v>
      </c>
      <c r="G181" s="564">
        <f t="shared" si="4"/>
        <v>0</v>
      </c>
      <c r="H181" s="564">
        <v>42547</v>
      </c>
      <c r="I181" s="564">
        <v>42547</v>
      </c>
      <c r="J181" s="564">
        <f t="shared" si="5"/>
        <v>0</v>
      </c>
    </row>
    <row r="182" spans="1:10" s="498" customFormat="1" ht="15.75" thickBot="1" x14ac:dyDescent="0.3">
      <c r="A182" s="530">
        <v>179</v>
      </c>
      <c r="B182" s="561" t="s">
        <v>676</v>
      </c>
      <c r="C182" s="562" t="s">
        <v>755</v>
      </c>
      <c r="D182" s="563" t="s">
        <v>756</v>
      </c>
      <c r="E182" s="564">
        <v>42558</v>
      </c>
      <c r="F182" s="564">
        <v>42558</v>
      </c>
      <c r="G182" s="564">
        <f t="shared" si="4"/>
        <v>0</v>
      </c>
      <c r="H182" s="564">
        <v>42558</v>
      </c>
      <c r="I182" s="564">
        <v>42558</v>
      </c>
      <c r="J182" s="564">
        <f t="shared" si="5"/>
        <v>0</v>
      </c>
    </row>
    <row r="183" spans="1:10" s="498" customFormat="1" ht="15.75" thickBot="1" x14ac:dyDescent="0.3">
      <c r="A183" s="530">
        <v>180</v>
      </c>
      <c r="B183" s="561" t="s">
        <v>676</v>
      </c>
      <c r="C183" s="562" t="s">
        <v>757</v>
      </c>
      <c r="D183" s="563" t="s">
        <v>758</v>
      </c>
      <c r="E183" s="564">
        <v>37312</v>
      </c>
      <c r="F183" s="564">
        <v>37312</v>
      </c>
      <c r="G183" s="564">
        <f t="shared" si="4"/>
        <v>0</v>
      </c>
      <c r="H183" s="564">
        <v>37312</v>
      </c>
      <c r="I183" s="564">
        <v>37312</v>
      </c>
      <c r="J183" s="564">
        <f t="shared" si="5"/>
        <v>0</v>
      </c>
    </row>
    <row r="184" spans="1:10" s="498" customFormat="1" ht="15.75" thickBot="1" x14ac:dyDescent="0.3">
      <c r="A184" s="530">
        <v>181</v>
      </c>
      <c r="B184" s="561" t="s">
        <v>759</v>
      </c>
      <c r="C184" s="562" t="s">
        <v>760</v>
      </c>
      <c r="D184" s="563" t="s">
        <v>761</v>
      </c>
      <c r="E184" s="564">
        <v>48459</v>
      </c>
      <c r="F184" s="564">
        <v>48459</v>
      </c>
      <c r="G184" s="564">
        <f t="shared" si="4"/>
        <v>0</v>
      </c>
      <c r="H184" s="564">
        <v>48459</v>
      </c>
      <c r="I184" s="564">
        <v>48459</v>
      </c>
      <c r="J184" s="564">
        <f t="shared" si="5"/>
        <v>0</v>
      </c>
    </row>
    <row r="185" spans="1:10" s="498" customFormat="1" ht="15.75" thickBot="1" x14ac:dyDescent="0.3">
      <c r="A185" s="530">
        <v>182</v>
      </c>
      <c r="B185" s="561" t="s">
        <v>762</v>
      </c>
      <c r="C185" s="562" t="s">
        <v>763</v>
      </c>
      <c r="D185" s="563" t="s">
        <v>764</v>
      </c>
      <c r="E185" s="564">
        <v>33096</v>
      </c>
      <c r="F185" s="564">
        <v>33096</v>
      </c>
      <c r="G185" s="564">
        <f t="shared" si="4"/>
        <v>0</v>
      </c>
      <c r="H185" s="564">
        <v>33096</v>
      </c>
      <c r="I185" s="564">
        <v>33096</v>
      </c>
      <c r="J185" s="564">
        <f t="shared" si="5"/>
        <v>0</v>
      </c>
    </row>
    <row r="186" spans="1:10" s="498" customFormat="1" ht="15.75" thickBot="1" x14ac:dyDescent="0.3">
      <c r="A186" s="530">
        <v>183</v>
      </c>
      <c r="B186" s="561" t="s">
        <v>765</v>
      </c>
      <c r="C186" s="562" t="s">
        <v>766</v>
      </c>
      <c r="D186" s="563" t="s">
        <v>767</v>
      </c>
      <c r="E186" s="564">
        <v>58900</v>
      </c>
      <c r="F186" s="564">
        <v>58900</v>
      </c>
      <c r="G186" s="564">
        <f t="shared" si="4"/>
        <v>0</v>
      </c>
      <c r="H186" s="564">
        <v>58900</v>
      </c>
      <c r="I186" s="564">
        <v>58900</v>
      </c>
      <c r="J186" s="564">
        <f t="shared" si="5"/>
        <v>0</v>
      </c>
    </row>
    <row r="187" spans="1:10" s="498" customFormat="1" ht="15.75" thickBot="1" x14ac:dyDescent="0.3">
      <c r="A187" s="530">
        <v>184</v>
      </c>
      <c r="B187" s="561" t="s">
        <v>768</v>
      </c>
      <c r="C187" s="562" t="s">
        <v>769</v>
      </c>
      <c r="D187" s="563" t="s">
        <v>770</v>
      </c>
      <c r="E187" s="564">
        <v>48458</v>
      </c>
      <c r="F187" s="564">
        <v>48458</v>
      </c>
      <c r="G187" s="564">
        <f t="shared" si="4"/>
        <v>0</v>
      </c>
      <c r="H187" s="564">
        <v>48458</v>
      </c>
      <c r="I187" s="564">
        <v>48458</v>
      </c>
      <c r="J187" s="564">
        <f t="shared" si="5"/>
        <v>0</v>
      </c>
    </row>
    <row r="188" spans="1:10" s="498" customFormat="1" ht="15.75" thickBot="1" x14ac:dyDescent="0.3">
      <c r="A188" s="530">
        <v>185</v>
      </c>
      <c r="B188" s="561" t="s">
        <v>771</v>
      </c>
      <c r="C188" s="562" t="s">
        <v>772</v>
      </c>
      <c r="D188" s="563" t="s">
        <v>773</v>
      </c>
      <c r="E188" s="564">
        <v>16932</v>
      </c>
      <c r="F188" s="564">
        <v>16932</v>
      </c>
      <c r="G188" s="564">
        <f t="shared" si="4"/>
        <v>0</v>
      </c>
      <c r="H188" s="564">
        <v>16932</v>
      </c>
      <c r="I188" s="564">
        <v>16932</v>
      </c>
      <c r="J188" s="564">
        <f t="shared" si="5"/>
        <v>0</v>
      </c>
    </row>
    <row r="189" spans="1:10" s="498" customFormat="1" ht="15.75" thickBot="1" x14ac:dyDescent="0.3">
      <c r="A189" s="530">
        <v>186</v>
      </c>
      <c r="B189" s="561" t="s">
        <v>774</v>
      </c>
      <c r="C189" s="562" t="s">
        <v>775</v>
      </c>
      <c r="D189" s="563" t="s">
        <v>776</v>
      </c>
      <c r="E189" s="564">
        <v>6090</v>
      </c>
      <c r="F189" s="564">
        <v>6090</v>
      </c>
      <c r="G189" s="564">
        <f t="shared" si="4"/>
        <v>0</v>
      </c>
      <c r="H189" s="564">
        <v>0</v>
      </c>
      <c r="I189" s="564">
        <v>0</v>
      </c>
      <c r="J189" s="564">
        <f t="shared" si="5"/>
        <v>0</v>
      </c>
    </row>
    <row r="190" spans="1:10" s="498" customFormat="1" ht="15.75" thickBot="1" x14ac:dyDescent="0.3">
      <c r="A190" s="530">
        <v>187</v>
      </c>
      <c r="B190" s="561" t="s">
        <v>774</v>
      </c>
      <c r="C190" s="562" t="s">
        <v>777</v>
      </c>
      <c r="D190" s="563" t="s">
        <v>778</v>
      </c>
      <c r="E190" s="564">
        <v>6090</v>
      </c>
      <c r="F190" s="564">
        <v>6090</v>
      </c>
      <c r="G190" s="564">
        <f t="shared" si="4"/>
        <v>0</v>
      </c>
      <c r="H190" s="564">
        <v>0</v>
      </c>
      <c r="I190" s="564">
        <v>0</v>
      </c>
      <c r="J190" s="564">
        <f t="shared" si="5"/>
        <v>0</v>
      </c>
    </row>
    <row r="191" spans="1:10" s="498" customFormat="1" ht="15.75" thickBot="1" x14ac:dyDescent="0.3">
      <c r="A191" s="530">
        <v>188</v>
      </c>
      <c r="B191" s="561" t="s">
        <v>779</v>
      </c>
      <c r="C191" s="562" t="s">
        <v>780</v>
      </c>
      <c r="D191" s="563" t="s">
        <v>781</v>
      </c>
      <c r="E191" s="564">
        <v>67199</v>
      </c>
      <c r="F191" s="564">
        <v>67199</v>
      </c>
      <c r="G191" s="564">
        <f t="shared" si="4"/>
        <v>0</v>
      </c>
      <c r="H191" s="564">
        <v>67199</v>
      </c>
      <c r="I191" s="564">
        <v>67199</v>
      </c>
      <c r="J191" s="564">
        <f t="shared" si="5"/>
        <v>0</v>
      </c>
    </row>
    <row r="192" spans="1:10" s="498" customFormat="1" ht="15.75" thickBot="1" x14ac:dyDescent="0.3">
      <c r="A192" s="530">
        <v>189</v>
      </c>
      <c r="B192" s="561" t="s">
        <v>779</v>
      </c>
      <c r="C192" s="562" t="s">
        <v>782</v>
      </c>
      <c r="D192" s="563" t="s">
        <v>783</v>
      </c>
      <c r="E192" s="564">
        <v>37950</v>
      </c>
      <c r="F192" s="564">
        <v>37950</v>
      </c>
      <c r="G192" s="564">
        <f t="shared" si="4"/>
        <v>0</v>
      </c>
      <c r="H192" s="564">
        <v>37950</v>
      </c>
      <c r="I192" s="564">
        <v>37950</v>
      </c>
      <c r="J192" s="564">
        <f t="shared" si="5"/>
        <v>0</v>
      </c>
    </row>
    <row r="193" spans="1:10" s="498" customFormat="1" ht="15.75" thickBot="1" x14ac:dyDescent="0.3">
      <c r="A193" s="530">
        <v>190</v>
      </c>
      <c r="B193" s="561" t="s">
        <v>779</v>
      </c>
      <c r="C193" s="562" t="s">
        <v>784</v>
      </c>
      <c r="D193" s="563" t="s">
        <v>785</v>
      </c>
      <c r="E193" s="564">
        <v>37950</v>
      </c>
      <c r="F193" s="564">
        <v>37950</v>
      </c>
      <c r="G193" s="564">
        <f t="shared" si="4"/>
        <v>0</v>
      </c>
      <c r="H193" s="564">
        <v>37950</v>
      </c>
      <c r="I193" s="564">
        <v>37950</v>
      </c>
      <c r="J193" s="564">
        <f t="shared" si="5"/>
        <v>0</v>
      </c>
    </row>
    <row r="194" spans="1:10" s="498" customFormat="1" ht="15.75" thickBot="1" x14ac:dyDescent="0.3">
      <c r="A194" s="530">
        <v>191</v>
      </c>
      <c r="B194" s="561" t="s">
        <v>779</v>
      </c>
      <c r="C194" s="562" t="s">
        <v>786</v>
      </c>
      <c r="D194" s="563" t="s">
        <v>787</v>
      </c>
      <c r="E194" s="564">
        <v>37950</v>
      </c>
      <c r="F194" s="564">
        <v>37950</v>
      </c>
      <c r="G194" s="564">
        <f t="shared" si="4"/>
        <v>0</v>
      </c>
      <c r="H194" s="564">
        <v>37950</v>
      </c>
      <c r="I194" s="564">
        <v>37950</v>
      </c>
      <c r="J194" s="564">
        <f t="shared" si="5"/>
        <v>0</v>
      </c>
    </row>
    <row r="195" spans="1:10" s="498" customFormat="1" ht="15.75" thickBot="1" x14ac:dyDescent="0.3">
      <c r="A195" s="530">
        <v>192</v>
      </c>
      <c r="B195" s="561" t="s">
        <v>779</v>
      </c>
      <c r="C195" s="562" t="s">
        <v>788</v>
      </c>
      <c r="D195" s="563" t="s">
        <v>789</v>
      </c>
      <c r="E195" s="564">
        <v>37950</v>
      </c>
      <c r="F195" s="564">
        <v>37950</v>
      </c>
      <c r="G195" s="564">
        <f t="shared" si="4"/>
        <v>0</v>
      </c>
      <c r="H195" s="564">
        <v>37950</v>
      </c>
      <c r="I195" s="564">
        <v>37950</v>
      </c>
      <c r="J195" s="564">
        <f t="shared" si="5"/>
        <v>0</v>
      </c>
    </row>
    <row r="196" spans="1:10" s="498" customFormat="1" ht="15.75" thickBot="1" x14ac:dyDescent="0.3">
      <c r="A196" s="530">
        <v>193</v>
      </c>
      <c r="B196" s="561" t="s">
        <v>790</v>
      </c>
      <c r="C196" s="562" t="s">
        <v>791</v>
      </c>
      <c r="D196" s="563" t="s">
        <v>792</v>
      </c>
      <c r="E196" s="564">
        <v>18000</v>
      </c>
      <c r="F196" s="564">
        <v>18000</v>
      </c>
      <c r="G196" s="564">
        <f t="shared" ref="G196:G259" si="6">E196-F196</f>
        <v>0</v>
      </c>
      <c r="H196" s="564">
        <v>18000</v>
      </c>
      <c r="I196" s="564">
        <v>18000</v>
      </c>
      <c r="J196" s="564">
        <f t="shared" ref="J196:J259" si="7">H196-I196</f>
        <v>0</v>
      </c>
    </row>
    <row r="197" spans="1:10" s="498" customFormat="1" ht="15.75" thickBot="1" x14ac:dyDescent="0.3">
      <c r="A197" s="530">
        <v>194</v>
      </c>
      <c r="B197" s="561" t="s">
        <v>793</v>
      </c>
      <c r="C197" s="562" t="s">
        <v>794</v>
      </c>
      <c r="D197" s="563" t="s">
        <v>795</v>
      </c>
      <c r="E197" s="564">
        <v>24705</v>
      </c>
      <c r="F197" s="564">
        <v>24705</v>
      </c>
      <c r="G197" s="564">
        <f t="shared" si="6"/>
        <v>0</v>
      </c>
      <c r="H197" s="564">
        <v>24705</v>
      </c>
      <c r="I197" s="564">
        <v>24705</v>
      </c>
      <c r="J197" s="564">
        <f t="shared" si="7"/>
        <v>0</v>
      </c>
    </row>
    <row r="198" spans="1:10" s="498" customFormat="1" ht="15.75" thickBot="1" x14ac:dyDescent="0.3">
      <c r="A198" s="530">
        <v>195</v>
      </c>
      <c r="B198" s="561" t="s">
        <v>793</v>
      </c>
      <c r="C198" s="562" t="s">
        <v>796</v>
      </c>
      <c r="D198" s="563" t="s">
        <v>797</v>
      </c>
      <c r="E198" s="564">
        <v>24705</v>
      </c>
      <c r="F198" s="564">
        <v>24705</v>
      </c>
      <c r="G198" s="564">
        <f t="shared" si="6"/>
        <v>0</v>
      </c>
      <c r="H198" s="564">
        <v>24705</v>
      </c>
      <c r="I198" s="564">
        <v>24705</v>
      </c>
      <c r="J198" s="564">
        <f t="shared" si="7"/>
        <v>0</v>
      </c>
    </row>
    <row r="199" spans="1:10" s="498" customFormat="1" ht="15.75" thickBot="1" x14ac:dyDescent="0.3">
      <c r="A199" s="530">
        <v>196</v>
      </c>
      <c r="B199" s="561" t="s">
        <v>793</v>
      </c>
      <c r="C199" s="562" t="s">
        <v>798</v>
      </c>
      <c r="D199" s="563" t="s">
        <v>799</v>
      </c>
      <c r="E199" s="564">
        <v>24705</v>
      </c>
      <c r="F199" s="564">
        <v>24705</v>
      </c>
      <c r="G199" s="564">
        <f t="shared" si="6"/>
        <v>0</v>
      </c>
      <c r="H199" s="564">
        <v>24705</v>
      </c>
      <c r="I199" s="564">
        <v>24705</v>
      </c>
      <c r="J199" s="564">
        <f t="shared" si="7"/>
        <v>0</v>
      </c>
    </row>
    <row r="200" spans="1:10" s="498" customFormat="1" ht="15.75" thickBot="1" x14ac:dyDescent="0.3">
      <c r="A200" s="530">
        <v>197</v>
      </c>
      <c r="B200" s="561" t="s">
        <v>793</v>
      </c>
      <c r="C200" s="562" t="s">
        <v>800</v>
      </c>
      <c r="D200" s="563" t="s">
        <v>801</v>
      </c>
      <c r="E200" s="564">
        <v>24705</v>
      </c>
      <c r="F200" s="564">
        <v>24705</v>
      </c>
      <c r="G200" s="564">
        <f t="shared" si="6"/>
        <v>0</v>
      </c>
      <c r="H200" s="564">
        <v>24705</v>
      </c>
      <c r="I200" s="564">
        <v>24705</v>
      </c>
      <c r="J200" s="564">
        <f t="shared" si="7"/>
        <v>0</v>
      </c>
    </row>
    <row r="201" spans="1:10" s="498" customFormat="1" ht="15.75" thickBot="1" x14ac:dyDescent="0.3">
      <c r="A201" s="530">
        <v>198</v>
      </c>
      <c r="B201" s="561" t="s">
        <v>802</v>
      </c>
      <c r="C201" s="562" t="s">
        <v>803</v>
      </c>
      <c r="D201" s="563" t="s">
        <v>804</v>
      </c>
      <c r="E201" s="564">
        <v>10962</v>
      </c>
      <c r="F201" s="564">
        <v>10962</v>
      </c>
      <c r="G201" s="564">
        <f t="shared" si="6"/>
        <v>0</v>
      </c>
      <c r="H201" s="564">
        <v>10962</v>
      </c>
      <c r="I201" s="564">
        <v>10962</v>
      </c>
      <c r="J201" s="564">
        <f t="shared" si="7"/>
        <v>0</v>
      </c>
    </row>
    <row r="202" spans="1:10" s="498" customFormat="1" ht="15.75" thickBot="1" x14ac:dyDescent="0.3">
      <c r="A202" s="530">
        <v>199</v>
      </c>
      <c r="B202" s="561" t="s">
        <v>805</v>
      </c>
      <c r="C202" s="562" t="s">
        <v>806</v>
      </c>
      <c r="D202" s="563" t="s">
        <v>807</v>
      </c>
      <c r="E202" s="564">
        <v>90376.73</v>
      </c>
      <c r="F202" s="564">
        <v>90376.73</v>
      </c>
      <c r="G202" s="564">
        <f t="shared" si="6"/>
        <v>0</v>
      </c>
      <c r="H202" s="564">
        <v>90376.73</v>
      </c>
      <c r="I202" s="564">
        <v>90376.73</v>
      </c>
      <c r="J202" s="564">
        <f t="shared" si="7"/>
        <v>0</v>
      </c>
    </row>
    <row r="203" spans="1:10" s="498" customFormat="1" ht="15.75" thickBot="1" x14ac:dyDescent="0.3">
      <c r="A203" s="530">
        <v>200</v>
      </c>
      <c r="B203" s="561" t="s">
        <v>808</v>
      </c>
      <c r="C203" s="562" t="s">
        <v>809</v>
      </c>
      <c r="D203" s="563" t="s">
        <v>810</v>
      </c>
      <c r="E203" s="564">
        <v>17181.439999999999</v>
      </c>
      <c r="F203" s="564">
        <v>17181.439999999999</v>
      </c>
      <c r="G203" s="564">
        <f t="shared" si="6"/>
        <v>0</v>
      </c>
      <c r="H203" s="564">
        <v>17181.439999999999</v>
      </c>
      <c r="I203" s="564">
        <v>17181.439999999999</v>
      </c>
      <c r="J203" s="564">
        <f t="shared" si="7"/>
        <v>0</v>
      </c>
    </row>
    <row r="204" spans="1:10" s="498" customFormat="1" ht="15.75" thickBot="1" x14ac:dyDescent="0.3">
      <c r="A204" s="530">
        <v>201</v>
      </c>
      <c r="B204" s="561" t="s">
        <v>808</v>
      </c>
      <c r="C204" s="562" t="s">
        <v>811</v>
      </c>
      <c r="D204" s="563" t="s">
        <v>812</v>
      </c>
      <c r="E204" s="564">
        <v>17181.45</v>
      </c>
      <c r="F204" s="564">
        <v>17181.45</v>
      </c>
      <c r="G204" s="564">
        <f t="shared" si="6"/>
        <v>0</v>
      </c>
      <c r="H204" s="564">
        <v>17181.45</v>
      </c>
      <c r="I204" s="564">
        <v>17181.45</v>
      </c>
      <c r="J204" s="564">
        <f t="shared" si="7"/>
        <v>0</v>
      </c>
    </row>
    <row r="205" spans="1:10" s="498" customFormat="1" ht="15.75" thickBot="1" x14ac:dyDescent="0.3">
      <c r="A205" s="530">
        <v>202</v>
      </c>
      <c r="B205" s="561" t="s">
        <v>813</v>
      </c>
      <c r="C205" s="562" t="s">
        <v>814</v>
      </c>
      <c r="D205" s="563" t="s">
        <v>815</v>
      </c>
      <c r="E205" s="564">
        <v>29059.63</v>
      </c>
      <c r="F205" s="564">
        <v>29059.63</v>
      </c>
      <c r="G205" s="564">
        <f t="shared" si="6"/>
        <v>0</v>
      </c>
      <c r="H205" s="564">
        <v>29059.63</v>
      </c>
      <c r="I205" s="564">
        <v>29059.63</v>
      </c>
      <c r="J205" s="564">
        <f t="shared" si="7"/>
        <v>0</v>
      </c>
    </row>
    <row r="206" spans="1:10" s="498" customFormat="1" ht="15.75" thickBot="1" x14ac:dyDescent="0.3">
      <c r="A206" s="530">
        <v>203</v>
      </c>
      <c r="B206" s="561" t="s">
        <v>816</v>
      </c>
      <c r="C206" s="562" t="s">
        <v>817</v>
      </c>
      <c r="D206" s="563" t="s">
        <v>818</v>
      </c>
      <c r="E206" s="564">
        <v>83250</v>
      </c>
      <c r="F206" s="564">
        <v>83250</v>
      </c>
      <c r="G206" s="564">
        <f t="shared" si="6"/>
        <v>0</v>
      </c>
      <c r="H206" s="564">
        <v>83250</v>
      </c>
      <c r="I206" s="564">
        <v>83250</v>
      </c>
      <c r="J206" s="564">
        <f t="shared" si="7"/>
        <v>0</v>
      </c>
    </row>
    <row r="207" spans="1:10" s="498" customFormat="1" ht="15.75" thickBot="1" x14ac:dyDescent="0.3">
      <c r="A207" s="530">
        <v>204</v>
      </c>
      <c r="B207" s="561" t="s">
        <v>819</v>
      </c>
      <c r="C207" s="562" t="s">
        <v>820</v>
      </c>
      <c r="D207" s="563" t="s">
        <v>821</v>
      </c>
      <c r="E207" s="564">
        <v>54900</v>
      </c>
      <c r="F207" s="564">
        <v>54900</v>
      </c>
      <c r="G207" s="564">
        <f t="shared" si="6"/>
        <v>0</v>
      </c>
      <c r="H207" s="564">
        <v>54900</v>
      </c>
      <c r="I207" s="564">
        <v>54900</v>
      </c>
      <c r="J207" s="564">
        <f t="shared" si="7"/>
        <v>0</v>
      </c>
    </row>
    <row r="208" spans="1:10" s="498" customFormat="1" ht="15.75" thickBot="1" x14ac:dyDescent="0.3">
      <c r="A208" s="530">
        <v>205</v>
      </c>
      <c r="B208" s="561" t="s">
        <v>822</v>
      </c>
      <c r="C208" s="562" t="s">
        <v>823</v>
      </c>
      <c r="D208" s="563" t="s">
        <v>815</v>
      </c>
      <c r="E208" s="564">
        <v>28800</v>
      </c>
      <c r="F208" s="564">
        <v>28800</v>
      </c>
      <c r="G208" s="564">
        <f t="shared" si="6"/>
        <v>0</v>
      </c>
      <c r="H208" s="564">
        <v>28800</v>
      </c>
      <c r="I208" s="564">
        <v>28800</v>
      </c>
      <c r="J208" s="564">
        <f t="shared" si="7"/>
        <v>0</v>
      </c>
    </row>
    <row r="209" spans="1:10" s="498" customFormat="1" ht="15.75" thickBot="1" x14ac:dyDescent="0.3">
      <c r="A209" s="530">
        <v>206</v>
      </c>
      <c r="B209" s="561" t="s">
        <v>824</v>
      </c>
      <c r="C209" s="562" t="s">
        <v>825</v>
      </c>
      <c r="D209" s="563" t="s">
        <v>826</v>
      </c>
      <c r="E209" s="564">
        <v>12436.34</v>
      </c>
      <c r="F209" s="564">
        <v>12436.34</v>
      </c>
      <c r="G209" s="564">
        <f t="shared" si="6"/>
        <v>0</v>
      </c>
      <c r="H209" s="564">
        <v>12436.34</v>
      </c>
      <c r="I209" s="564">
        <v>12436.34</v>
      </c>
      <c r="J209" s="564">
        <f t="shared" si="7"/>
        <v>0</v>
      </c>
    </row>
    <row r="210" spans="1:10" s="498" customFormat="1" ht="15.75" thickBot="1" x14ac:dyDescent="0.3">
      <c r="A210" s="530">
        <v>207</v>
      </c>
      <c r="B210" s="561" t="s">
        <v>824</v>
      </c>
      <c r="C210" s="562" t="s">
        <v>827</v>
      </c>
      <c r="D210" s="563" t="s">
        <v>828</v>
      </c>
      <c r="E210" s="564">
        <v>12436.34</v>
      </c>
      <c r="F210" s="564">
        <v>12436.34</v>
      </c>
      <c r="G210" s="564">
        <f t="shared" si="6"/>
        <v>0</v>
      </c>
      <c r="H210" s="564">
        <v>12436.34</v>
      </c>
      <c r="I210" s="564">
        <v>12436.34</v>
      </c>
      <c r="J210" s="564">
        <f t="shared" si="7"/>
        <v>0</v>
      </c>
    </row>
    <row r="211" spans="1:10" s="498" customFormat="1" ht="15.75" thickBot="1" x14ac:dyDescent="0.3">
      <c r="A211" s="530">
        <v>208</v>
      </c>
      <c r="B211" s="561" t="s">
        <v>829</v>
      </c>
      <c r="C211" s="562" t="s">
        <v>830</v>
      </c>
      <c r="D211" s="563" t="s">
        <v>831</v>
      </c>
      <c r="E211" s="564">
        <v>18000.36</v>
      </c>
      <c r="F211" s="564">
        <v>18000.36</v>
      </c>
      <c r="G211" s="564">
        <f t="shared" si="6"/>
        <v>0</v>
      </c>
      <c r="H211" s="564">
        <v>18000.36</v>
      </c>
      <c r="I211" s="564">
        <v>18000.36</v>
      </c>
      <c r="J211" s="564">
        <f t="shared" si="7"/>
        <v>0</v>
      </c>
    </row>
    <row r="212" spans="1:10" s="498" customFormat="1" ht="15.75" thickBot="1" x14ac:dyDescent="0.3">
      <c r="A212" s="530">
        <v>209</v>
      </c>
      <c r="B212" s="561" t="s">
        <v>832</v>
      </c>
      <c r="C212" s="562" t="s">
        <v>833</v>
      </c>
      <c r="D212" s="563" t="s">
        <v>834</v>
      </c>
      <c r="E212" s="564">
        <v>14750</v>
      </c>
      <c r="F212" s="564">
        <v>14750</v>
      </c>
      <c r="G212" s="564">
        <f t="shared" si="6"/>
        <v>0</v>
      </c>
      <c r="H212" s="564">
        <v>14750</v>
      </c>
      <c r="I212" s="564">
        <v>14750</v>
      </c>
      <c r="J212" s="564">
        <f t="shared" si="7"/>
        <v>0</v>
      </c>
    </row>
    <row r="213" spans="1:10" s="498" customFormat="1" ht="15.75" thickBot="1" x14ac:dyDescent="0.3">
      <c r="A213" s="530">
        <v>210</v>
      </c>
      <c r="B213" s="561" t="s">
        <v>835</v>
      </c>
      <c r="C213" s="562" t="s">
        <v>836</v>
      </c>
      <c r="D213" s="563" t="s">
        <v>837</v>
      </c>
      <c r="E213" s="564">
        <v>50100</v>
      </c>
      <c r="F213" s="564">
        <v>50100</v>
      </c>
      <c r="G213" s="564">
        <f t="shared" si="6"/>
        <v>0</v>
      </c>
      <c r="H213" s="564">
        <v>50100</v>
      </c>
      <c r="I213" s="564">
        <v>50100</v>
      </c>
      <c r="J213" s="564">
        <f t="shared" si="7"/>
        <v>0</v>
      </c>
    </row>
    <row r="214" spans="1:10" s="498" customFormat="1" ht="15.75" thickBot="1" x14ac:dyDescent="0.3">
      <c r="A214" s="530">
        <v>211</v>
      </c>
      <c r="B214" s="561" t="s">
        <v>838</v>
      </c>
      <c r="C214" s="562" t="s">
        <v>839</v>
      </c>
      <c r="D214" s="563" t="s">
        <v>837</v>
      </c>
      <c r="E214" s="564">
        <v>12150</v>
      </c>
      <c r="F214" s="564">
        <v>12150</v>
      </c>
      <c r="G214" s="564">
        <f t="shared" si="6"/>
        <v>0</v>
      </c>
      <c r="H214" s="564">
        <v>12150</v>
      </c>
      <c r="I214" s="564">
        <v>12150</v>
      </c>
      <c r="J214" s="564">
        <f t="shared" si="7"/>
        <v>0</v>
      </c>
    </row>
    <row r="215" spans="1:10" s="498" customFormat="1" ht="15.75" thickBot="1" x14ac:dyDescent="0.3">
      <c r="A215" s="530">
        <v>212</v>
      </c>
      <c r="B215" s="561" t="s">
        <v>840</v>
      </c>
      <c r="C215" s="562" t="s">
        <v>841</v>
      </c>
      <c r="D215" s="563" t="s">
        <v>842</v>
      </c>
      <c r="E215" s="564">
        <v>12921</v>
      </c>
      <c r="F215" s="564">
        <v>12921</v>
      </c>
      <c r="G215" s="564">
        <f t="shared" si="6"/>
        <v>0</v>
      </c>
      <c r="H215" s="564">
        <v>12921</v>
      </c>
      <c r="I215" s="564">
        <v>12921</v>
      </c>
      <c r="J215" s="564">
        <f t="shared" si="7"/>
        <v>0</v>
      </c>
    </row>
    <row r="216" spans="1:10" s="498" customFormat="1" ht="15.75" thickBot="1" x14ac:dyDescent="0.3">
      <c r="A216" s="530">
        <v>213</v>
      </c>
      <c r="B216" s="561" t="s">
        <v>843</v>
      </c>
      <c r="C216" s="562" t="s">
        <v>844</v>
      </c>
      <c r="D216" s="563" t="s">
        <v>845</v>
      </c>
      <c r="E216" s="564">
        <v>14947</v>
      </c>
      <c r="F216" s="564">
        <v>14947</v>
      </c>
      <c r="G216" s="564">
        <f t="shared" si="6"/>
        <v>0</v>
      </c>
      <c r="H216" s="564">
        <v>14947</v>
      </c>
      <c r="I216" s="564">
        <v>14947</v>
      </c>
      <c r="J216" s="564">
        <f t="shared" si="7"/>
        <v>0</v>
      </c>
    </row>
    <row r="217" spans="1:10" s="498" customFormat="1" ht="15.75" thickBot="1" x14ac:dyDescent="0.3">
      <c r="A217" s="530">
        <v>214</v>
      </c>
      <c r="B217" s="561" t="s">
        <v>846</v>
      </c>
      <c r="C217" s="562" t="s">
        <v>847</v>
      </c>
      <c r="D217" s="563" t="s">
        <v>848</v>
      </c>
      <c r="E217" s="564">
        <v>12080</v>
      </c>
      <c r="F217" s="564">
        <v>12080</v>
      </c>
      <c r="G217" s="564">
        <f t="shared" si="6"/>
        <v>0</v>
      </c>
      <c r="H217" s="564">
        <v>12080</v>
      </c>
      <c r="I217" s="564">
        <v>12080</v>
      </c>
      <c r="J217" s="564">
        <f t="shared" si="7"/>
        <v>0</v>
      </c>
    </row>
    <row r="218" spans="1:10" s="498" customFormat="1" ht="15.75" thickBot="1" x14ac:dyDescent="0.3">
      <c r="A218" s="530">
        <v>215</v>
      </c>
      <c r="B218" s="561" t="s">
        <v>849</v>
      </c>
      <c r="C218" s="562" t="s">
        <v>850</v>
      </c>
      <c r="D218" s="563" t="s">
        <v>851</v>
      </c>
      <c r="E218" s="564">
        <v>15124.34</v>
      </c>
      <c r="F218" s="564">
        <v>15124.34</v>
      </c>
      <c r="G218" s="564">
        <f t="shared" si="6"/>
        <v>0</v>
      </c>
      <c r="H218" s="564">
        <v>15124.34</v>
      </c>
      <c r="I218" s="564">
        <v>15124.34</v>
      </c>
      <c r="J218" s="564">
        <f t="shared" si="7"/>
        <v>0</v>
      </c>
    </row>
    <row r="219" spans="1:10" s="498" customFormat="1" ht="15.75" thickBot="1" x14ac:dyDescent="0.3">
      <c r="A219" s="530">
        <v>216</v>
      </c>
      <c r="B219" s="561" t="s">
        <v>852</v>
      </c>
      <c r="C219" s="562" t="s">
        <v>853</v>
      </c>
      <c r="D219" s="563" t="s">
        <v>854</v>
      </c>
      <c r="E219" s="564">
        <v>81000</v>
      </c>
      <c r="F219" s="564">
        <v>81000</v>
      </c>
      <c r="G219" s="564">
        <f t="shared" si="6"/>
        <v>0</v>
      </c>
      <c r="H219" s="564">
        <v>81000</v>
      </c>
      <c r="I219" s="564">
        <v>81000</v>
      </c>
      <c r="J219" s="564">
        <f t="shared" si="7"/>
        <v>0</v>
      </c>
    </row>
    <row r="220" spans="1:10" s="498" customFormat="1" ht="15.75" thickBot="1" x14ac:dyDescent="0.3">
      <c r="A220" s="530">
        <v>217</v>
      </c>
      <c r="B220" s="561" t="s">
        <v>852</v>
      </c>
      <c r="C220" s="562" t="s">
        <v>855</v>
      </c>
      <c r="D220" s="563" t="s">
        <v>856</v>
      </c>
      <c r="E220" s="564">
        <v>81000</v>
      </c>
      <c r="F220" s="564">
        <v>81000</v>
      </c>
      <c r="G220" s="564">
        <f t="shared" si="6"/>
        <v>0</v>
      </c>
      <c r="H220" s="564">
        <v>81000</v>
      </c>
      <c r="I220" s="564">
        <v>81000</v>
      </c>
      <c r="J220" s="564">
        <f t="shared" si="7"/>
        <v>0</v>
      </c>
    </row>
    <row r="221" spans="1:10" s="498" customFormat="1" ht="15.75" thickBot="1" x14ac:dyDescent="0.3">
      <c r="A221" s="530">
        <v>218</v>
      </c>
      <c r="B221" s="561" t="s">
        <v>857</v>
      </c>
      <c r="C221" s="562" t="s">
        <v>858</v>
      </c>
      <c r="D221" s="563" t="s">
        <v>859</v>
      </c>
      <c r="E221" s="564">
        <v>56102</v>
      </c>
      <c r="F221" s="564">
        <v>56102</v>
      </c>
      <c r="G221" s="564">
        <f t="shared" si="6"/>
        <v>0</v>
      </c>
      <c r="H221" s="564">
        <v>56102</v>
      </c>
      <c r="I221" s="564">
        <v>56102</v>
      </c>
      <c r="J221" s="564">
        <f t="shared" si="7"/>
        <v>0</v>
      </c>
    </row>
    <row r="222" spans="1:10" s="498" customFormat="1" ht="15.75" thickBot="1" x14ac:dyDescent="0.3">
      <c r="A222" s="530">
        <v>219</v>
      </c>
      <c r="B222" s="561" t="s">
        <v>860</v>
      </c>
      <c r="C222" s="562" t="s">
        <v>861</v>
      </c>
      <c r="D222" s="563" t="s">
        <v>862</v>
      </c>
      <c r="E222" s="564">
        <v>44451.77</v>
      </c>
      <c r="F222" s="564">
        <v>44451.77</v>
      </c>
      <c r="G222" s="564">
        <f t="shared" si="6"/>
        <v>0</v>
      </c>
      <c r="H222" s="564">
        <v>44451.77</v>
      </c>
      <c r="I222" s="564">
        <v>44451.77</v>
      </c>
      <c r="J222" s="564">
        <f t="shared" si="7"/>
        <v>0</v>
      </c>
    </row>
    <row r="223" spans="1:10" s="498" customFormat="1" ht="15.75" thickBot="1" x14ac:dyDescent="0.3">
      <c r="A223" s="530">
        <v>220</v>
      </c>
      <c r="B223" s="561" t="s">
        <v>863</v>
      </c>
      <c r="C223" s="562" t="s">
        <v>864</v>
      </c>
      <c r="D223" s="563" t="s">
        <v>865</v>
      </c>
      <c r="E223" s="564">
        <v>14499</v>
      </c>
      <c r="F223" s="564">
        <v>14499</v>
      </c>
      <c r="G223" s="564">
        <f t="shared" si="6"/>
        <v>0</v>
      </c>
      <c r="H223" s="564">
        <v>14499</v>
      </c>
      <c r="I223" s="564">
        <v>14499</v>
      </c>
      <c r="J223" s="564">
        <f t="shared" si="7"/>
        <v>0</v>
      </c>
    </row>
    <row r="224" spans="1:10" s="498" customFormat="1" ht="15.75" thickBot="1" x14ac:dyDescent="0.3">
      <c r="A224" s="530">
        <v>221</v>
      </c>
      <c r="B224" s="561" t="s">
        <v>866</v>
      </c>
      <c r="C224" s="562" t="s">
        <v>867</v>
      </c>
      <c r="D224" s="563" t="s">
        <v>868</v>
      </c>
      <c r="E224" s="564">
        <v>29506.05</v>
      </c>
      <c r="F224" s="564">
        <v>29506.05</v>
      </c>
      <c r="G224" s="564">
        <f t="shared" si="6"/>
        <v>0</v>
      </c>
      <c r="H224" s="564">
        <v>29506.05</v>
      </c>
      <c r="I224" s="564">
        <v>29506.05</v>
      </c>
      <c r="J224" s="564">
        <f t="shared" si="7"/>
        <v>0</v>
      </c>
    </row>
    <row r="225" spans="1:10" s="498" customFormat="1" ht="15.75" thickBot="1" x14ac:dyDescent="0.3">
      <c r="A225" s="530">
        <v>222</v>
      </c>
      <c r="B225" s="561" t="s">
        <v>869</v>
      </c>
      <c r="C225" s="562" t="s">
        <v>870</v>
      </c>
      <c r="D225" s="563" t="s">
        <v>871</v>
      </c>
      <c r="E225" s="564">
        <v>23200</v>
      </c>
      <c r="F225" s="564">
        <v>23200</v>
      </c>
      <c r="G225" s="564">
        <f t="shared" si="6"/>
        <v>0</v>
      </c>
      <c r="H225" s="564">
        <v>23200</v>
      </c>
      <c r="I225" s="564">
        <v>23200</v>
      </c>
      <c r="J225" s="564">
        <f t="shared" si="7"/>
        <v>0</v>
      </c>
    </row>
    <row r="226" spans="1:10" s="498" customFormat="1" ht="15.75" thickBot="1" x14ac:dyDescent="0.3">
      <c r="A226" s="530">
        <v>223</v>
      </c>
      <c r="B226" s="561" t="s">
        <v>849</v>
      </c>
      <c r="C226" s="562" t="s">
        <v>872</v>
      </c>
      <c r="D226" s="563" t="s">
        <v>873</v>
      </c>
      <c r="E226" s="564">
        <v>15502.74</v>
      </c>
      <c r="F226" s="564">
        <v>15502.74</v>
      </c>
      <c r="G226" s="564">
        <f t="shared" si="6"/>
        <v>0</v>
      </c>
      <c r="H226" s="564">
        <v>15502.74</v>
      </c>
      <c r="I226" s="564">
        <v>15502.74</v>
      </c>
      <c r="J226" s="564">
        <f t="shared" si="7"/>
        <v>0</v>
      </c>
    </row>
    <row r="227" spans="1:10" s="498" customFormat="1" ht="15.75" thickBot="1" x14ac:dyDescent="0.3">
      <c r="A227" s="530">
        <v>224</v>
      </c>
      <c r="B227" s="561" t="s">
        <v>874</v>
      </c>
      <c r="C227" s="562" t="s">
        <v>875</v>
      </c>
      <c r="D227" s="563" t="s">
        <v>876</v>
      </c>
      <c r="E227" s="564">
        <v>13570</v>
      </c>
      <c r="F227" s="564">
        <v>13570</v>
      </c>
      <c r="G227" s="564">
        <f t="shared" si="6"/>
        <v>0</v>
      </c>
      <c r="H227" s="564">
        <v>13570</v>
      </c>
      <c r="I227" s="564">
        <v>13570</v>
      </c>
      <c r="J227" s="564">
        <f t="shared" si="7"/>
        <v>0</v>
      </c>
    </row>
    <row r="228" spans="1:10" s="498" customFormat="1" ht="15.75" thickBot="1" x14ac:dyDescent="0.3">
      <c r="A228" s="530">
        <v>225</v>
      </c>
      <c r="B228" s="561" t="s">
        <v>874</v>
      </c>
      <c r="C228" s="562" t="s">
        <v>877</v>
      </c>
      <c r="D228" s="563" t="s">
        <v>878</v>
      </c>
      <c r="E228" s="564">
        <v>13570</v>
      </c>
      <c r="F228" s="564">
        <v>13570</v>
      </c>
      <c r="G228" s="564">
        <f t="shared" si="6"/>
        <v>0</v>
      </c>
      <c r="H228" s="564">
        <v>13570</v>
      </c>
      <c r="I228" s="564">
        <v>13570</v>
      </c>
      <c r="J228" s="564">
        <f t="shared" si="7"/>
        <v>0</v>
      </c>
    </row>
    <row r="229" spans="1:10" s="498" customFormat="1" ht="15.75" thickBot="1" x14ac:dyDescent="0.3">
      <c r="A229" s="530">
        <v>226</v>
      </c>
      <c r="B229" s="561" t="s">
        <v>879</v>
      </c>
      <c r="C229" s="562" t="s">
        <v>880</v>
      </c>
      <c r="D229" s="563" t="s">
        <v>881</v>
      </c>
      <c r="E229" s="564">
        <v>13673.8</v>
      </c>
      <c r="F229" s="564">
        <v>13673.8</v>
      </c>
      <c r="G229" s="564">
        <f t="shared" si="6"/>
        <v>0</v>
      </c>
      <c r="H229" s="564">
        <v>13673.8</v>
      </c>
      <c r="I229" s="564">
        <v>13673.8</v>
      </c>
      <c r="J229" s="564">
        <f t="shared" si="7"/>
        <v>0</v>
      </c>
    </row>
    <row r="230" spans="1:10" s="498" customFormat="1" ht="15.75" thickBot="1" x14ac:dyDescent="0.3">
      <c r="A230" s="530">
        <v>227</v>
      </c>
      <c r="B230" s="561" t="s">
        <v>882</v>
      </c>
      <c r="C230" s="562" t="s">
        <v>883</v>
      </c>
      <c r="D230" s="563" t="s">
        <v>884</v>
      </c>
      <c r="E230" s="564">
        <v>17582</v>
      </c>
      <c r="F230" s="564">
        <v>17582</v>
      </c>
      <c r="G230" s="564">
        <f t="shared" si="6"/>
        <v>0</v>
      </c>
      <c r="H230" s="564">
        <v>17582</v>
      </c>
      <c r="I230" s="564">
        <v>17582</v>
      </c>
      <c r="J230" s="564">
        <f t="shared" si="7"/>
        <v>0</v>
      </c>
    </row>
    <row r="231" spans="1:10" s="498" customFormat="1" ht="15.75" thickBot="1" x14ac:dyDescent="0.3">
      <c r="A231" s="530">
        <v>228</v>
      </c>
      <c r="B231" s="561" t="s">
        <v>882</v>
      </c>
      <c r="C231" s="562" t="s">
        <v>885</v>
      </c>
      <c r="D231" s="563" t="s">
        <v>886</v>
      </c>
      <c r="E231" s="564">
        <v>17582</v>
      </c>
      <c r="F231" s="564">
        <v>17582</v>
      </c>
      <c r="G231" s="564">
        <f t="shared" si="6"/>
        <v>0</v>
      </c>
      <c r="H231" s="564">
        <v>17582</v>
      </c>
      <c r="I231" s="564">
        <v>17582</v>
      </c>
      <c r="J231" s="564">
        <f t="shared" si="7"/>
        <v>0</v>
      </c>
    </row>
    <row r="232" spans="1:10" s="498" customFormat="1" ht="15.75" thickBot="1" x14ac:dyDescent="0.3">
      <c r="A232" s="530">
        <v>229</v>
      </c>
      <c r="B232" s="561" t="s">
        <v>882</v>
      </c>
      <c r="C232" s="562" t="s">
        <v>887</v>
      </c>
      <c r="D232" s="563" t="s">
        <v>888</v>
      </c>
      <c r="E232" s="564">
        <v>17582</v>
      </c>
      <c r="F232" s="564">
        <v>17582</v>
      </c>
      <c r="G232" s="564">
        <f t="shared" si="6"/>
        <v>0</v>
      </c>
      <c r="H232" s="564">
        <v>17582</v>
      </c>
      <c r="I232" s="564">
        <v>17582</v>
      </c>
      <c r="J232" s="564">
        <f t="shared" si="7"/>
        <v>0</v>
      </c>
    </row>
    <row r="233" spans="1:10" s="498" customFormat="1" ht="15.75" thickBot="1" x14ac:dyDescent="0.3">
      <c r="A233" s="530">
        <v>230</v>
      </c>
      <c r="B233" s="561" t="s">
        <v>882</v>
      </c>
      <c r="C233" s="562" t="s">
        <v>889</v>
      </c>
      <c r="D233" s="563" t="s">
        <v>890</v>
      </c>
      <c r="E233" s="564">
        <v>17582</v>
      </c>
      <c r="F233" s="564">
        <v>17582</v>
      </c>
      <c r="G233" s="564">
        <f t="shared" si="6"/>
        <v>0</v>
      </c>
      <c r="H233" s="564">
        <v>17582</v>
      </c>
      <c r="I233" s="564">
        <v>17582</v>
      </c>
      <c r="J233" s="564">
        <f t="shared" si="7"/>
        <v>0</v>
      </c>
    </row>
    <row r="234" spans="1:10" s="498" customFormat="1" ht="15.75" thickBot="1" x14ac:dyDescent="0.3">
      <c r="A234" s="530">
        <v>231</v>
      </c>
      <c r="B234" s="561" t="s">
        <v>891</v>
      </c>
      <c r="C234" s="562" t="s">
        <v>892</v>
      </c>
      <c r="D234" s="563" t="s">
        <v>893</v>
      </c>
      <c r="E234" s="564">
        <v>37948</v>
      </c>
      <c r="F234" s="564">
        <v>37948</v>
      </c>
      <c r="G234" s="564">
        <f t="shared" si="6"/>
        <v>0</v>
      </c>
      <c r="H234" s="564">
        <v>37948</v>
      </c>
      <c r="I234" s="564">
        <v>37948</v>
      </c>
      <c r="J234" s="564">
        <f t="shared" si="7"/>
        <v>0</v>
      </c>
    </row>
    <row r="235" spans="1:10" s="498" customFormat="1" ht="15.75" thickBot="1" x14ac:dyDescent="0.3">
      <c r="A235" s="530">
        <v>232</v>
      </c>
      <c r="B235" s="561" t="s">
        <v>894</v>
      </c>
      <c r="C235" s="562" t="s">
        <v>895</v>
      </c>
      <c r="D235" s="563" t="s">
        <v>896</v>
      </c>
      <c r="E235" s="564">
        <v>22202</v>
      </c>
      <c r="F235" s="564">
        <v>22202</v>
      </c>
      <c r="G235" s="564">
        <f t="shared" si="6"/>
        <v>0</v>
      </c>
      <c r="H235" s="564">
        <v>22202</v>
      </c>
      <c r="I235" s="564">
        <v>22202</v>
      </c>
      <c r="J235" s="564">
        <f t="shared" si="7"/>
        <v>0</v>
      </c>
    </row>
    <row r="236" spans="1:10" s="498" customFormat="1" ht="15.75" thickBot="1" x14ac:dyDescent="0.3">
      <c r="A236" s="530">
        <v>233</v>
      </c>
      <c r="B236" s="561" t="s">
        <v>897</v>
      </c>
      <c r="C236" s="562" t="s">
        <v>898</v>
      </c>
      <c r="D236" s="563" t="s">
        <v>899</v>
      </c>
      <c r="E236" s="564">
        <v>22202</v>
      </c>
      <c r="F236" s="564">
        <v>22202</v>
      </c>
      <c r="G236" s="564">
        <f t="shared" si="6"/>
        <v>0</v>
      </c>
      <c r="H236" s="564">
        <v>22202</v>
      </c>
      <c r="I236" s="564">
        <v>22202</v>
      </c>
      <c r="J236" s="564">
        <f t="shared" si="7"/>
        <v>0</v>
      </c>
    </row>
    <row r="237" spans="1:10" s="498" customFormat="1" ht="15.75" thickBot="1" x14ac:dyDescent="0.3">
      <c r="A237" s="530">
        <v>234</v>
      </c>
      <c r="B237" s="561" t="s">
        <v>900</v>
      </c>
      <c r="C237" s="562" t="s">
        <v>901</v>
      </c>
      <c r="D237" s="563" t="s">
        <v>902</v>
      </c>
      <c r="E237" s="564">
        <v>21447.96</v>
      </c>
      <c r="F237" s="564">
        <v>21447.96</v>
      </c>
      <c r="G237" s="564">
        <f t="shared" si="6"/>
        <v>0</v>
      </c>
      <c r="H237" s="564">
        <v>21447.96</v>
      </c>
      <c r="I237" s="564">
        <v>21447.96</v>
      </c>
      <c r="J237" s="564">
        <f t="shared" si="7"/>
        <v>0</v>
      </c>
    </row>
    <row r="238" spans="1:10" s="498" customFormat="1" ht="15.75" thickBot="1" x14ac:dyDescent="0.3">
      <c r="A238" s="530">
        <v>235</v>
      </c>
      <c r="B238" s="561" t="s">
        <v>900</v>
      </c>
      <c r="C238" s="562" t="s">
        <v>903</v>
      </c>
      <c r="D238" s="563" t="s">
        <v>904</v>
      </c>
      <c r="E238" s="564">
        <v>21447.96</v>
      </c>
      <c r="F238" s="564">
        <v>21447.96</v>
      </c>
      <c r="G238" s="564">
        <f t="shared" si="6"/>
        <v>0</v>
      </c>
      <c r="H238" s="564">
        <v>21447.96</v>
      </c>
      <c r="I238" s="564">
        <v>21447.96</v>
      </c>
      <c r="J238" s="564">
        <f t="shared" si="7"/>
        <v>0</v>
      </c>
    </row>
    <row r="239" spans="1:10" s="498" customFormat="1" ht="15.75" thickBot="1" x14ac:dyDescent="0.3">
      <c r="A239" s="530">
        <v>236</v>
      </c>
      <c r="B239" s="561" t="s">
        <v>900</v>
      </c>
      <c r="C239" s="562" t="s">
        <v>905</v>
      </c>
      <c r="D239" s="563" t="s">
        <v>906</v>
      </c>
      <c r="E239" s="564">
        <v>21447.96</v>
      </c>
      <c r="F239" s="564">
        <v>21447.96</v>
      </c>
      <c r="G239" s="564">
        <f t="shared" si="6"/>
        <v>0</v>
      </c>
      <c r="H239" s="564">
        <v>21447.96</v>
      </c>
      <c r="I239" s="564">
        <v>21447.96</v>
      </c>
      <c r="J239" s="564">
        <f t="shared" si="7"/>
        <v>0</v>
      </c>
    </row>
    <row r="240" spans="1:10" s="498" customFormat="1" ht="15.75" thickBot="1" x14ac:dyDescent="0.3">
      <c r="A240" s="530">
        <v>237</v>
      </c>
      <c r="B240" s="561" t="s">
        <v>907</v>
      </c>
      <c r="C240" s="562" t="s">
        <v>908</v>
      </c>
      <c r="D240" s="563" t="s">
        <v>909</v>
      </c>
      <c r="E240" s="564">
        <v>13265</v>
      </c>
      <c r="F240" s="564">
        <v>13265</v>
      </c>
      <c r="G240" s="564">
        <f t="shared" si="6"/>
        <v>0</v>
      </c>
      <c r="H240" s="564">
        <v>13265</v>
      </c>
      <c r="I240" s="564">
        <v>13265</v>
      </c>
      <c r="J240" s="564">
        <f t="shared" si="7"/>
        <v>0</v>
      </c>
    </row>
    <row r="241" spans="1:10" s="498" customFormat="1" ht="15.75" thickBot="1" x14ac:dyDescent="0.3">
      <c r="A241" s="530">
        <v>238</v>
      </c>
      <c r="B241" s="561" t="s">
        <v>907</v>
      </c>
      <c r="C241" s="562" t="s">
        <v>910</v>
      </c>
      <c r="D241" s="563" t="s">
        <v>911</v>
      </c>
      <c r="E241" s="564">
        <v>13265</v>
      </c>
      <c r="F241" s="564">
        <v>13265</v>
      </c>
      <c r="G241" s="564">
        <f t="shared" si="6"/>
        <v>0</v>
      </c>
      <c r="H241" s="564">
        <v>13265</v>
      </c>
      <c r="I241" s="564">
        <v>13265</v>
      </c>
      <c r="J241" s="564">
        <f t="shared" si="7"/>
        <v>0</v>
      </c>
    </row>
    <row r="242" spans="1:10" s="498" customFormat="1" ht="15.75" thickBot="1" x14ac:dyDescent="0.3">
      <c r="A242" s="530">
        <v>239</v>
      </c>
      <c r="B242" s="561" t="s">
        <v>907</v>
      </c>
      <c r="C242" s="562" t="s">
        <v>912</v>
      </c>
      <c r="D242" s="563" t="s">
        <v>913</v>
      </c>
      <c r="E242" s="564">
        <v>13265</v>
      </c>
      <c r="F242" s="564">
        <v>13265</v>
      </c>
      <c r="G242" s="564">
        <f t="shared" si="6"/>
        <v>0</v>
      </c>
      <c r="H242" s="564">
        <v>13265</v>
      </c>
      <c r="I242" s="564">
        <v>13265</v>
      </c>
      <c r="J242" s="564">
        <f t="shared" si="7"/>
        <v>0</v>
      </c>
    </row>
    <row r="243" spans="1:10" s="498" customFormat="1" ht="15.75" thickBot="1" x14ac:dyDescent="0.3">
      <c r="A243" s="530">
        <v>240</v>
      </c>
      <c r="B243" s="561" t="s">
        <v>914</v>
      </c>
      <c r="C243" s="562" t="s">
        <v>915</v>
      </c>
      <c r="D243" s="563" t="s">
        <v>916</v>
      </c>
      <c r="E243" s="564">
        <v>19305.66</v>
      </c>
      <c r="F243" s="564">
        <v>19305.66</v>
      </c>
      <c r="G243" s="564">
        <f t="shared" si="6"/>
        <v>0</v>
      </c>
      <c r="H243" s="564">
        <v>19305.66</v>
      </c>
      <c r="I243" s="564">
        <v>19305.66</v>
      </c>
      <c r="J243" s="564">
        <f t="shared" si="7"/>
        <v>0</v>
      </c>
    </row>
    <row r="244" spans="1:10" s="498" customFormat="1" ht="15.75" thickBot="1" x14ac:dyDescent="0.3">
      <c r="A244" s="530">
        <v>241</v>
      </c>
      <c r="B244" s="561" t="s">
        <v>917</v>
      </c>
      <c r="C244" s="562" t="s">
        <v>918</v>
      </c>
      <c r="D244" s="563" t="s">
        <v>919</v>
      </c>
      <c r="E244" s="564">
        <v>12760</v>
      </c>
      <c r="F244" s="564">
        <v>12760</v>
      </c>
      <c r="G244" s="564">
        <f t="shared" si="6"/>
        <v>0</v>
      </c>
      <c r="H244" s="564">
        <v>12760</v>
      </c>
      <c r="I244" s="564">
        <v>12760</v>
      </c>
      <c r="J244" s="564">
        <f t="shared" si="7"/>
        <v>0</v>
      </c>
    </row>
    <row r="245" spans="1:10" s="498" customFormat="1" ht="15.75" thickBot="1" x14ac:dyDescent="0.3">
      <c r="A245" s="530">
        <v>242</v>
      </c>
      <c r="B245" s="561" t="s">
        <v>920</v>
      </c>
      <c r="C245" s="562" t="s">
        <v>921</v>
      </c>
      <c r="D245" s="563" t="s">
        <v>922</v>
      </c>
      <c r="E245" s="564">
        <v>13265</v>
      </c>
      <c r="F245" s="564">
        <v>13265</v>
      </c>
      <c r="G245" s="564">
        <f t="shared" si="6"/>
        <v>0</v>
      </c>
      <c r="H245" s="564">
        <v>13265</v>
      </c>
      <c r="I245" s="564">
        <v>13265</v>
      </c>
      <c r="J245" s="564">
        <f t="shared" si="7"/>
        <v>0</v>
      </c>
    </row>
    <row r="246" spans="1:10" s="498" customFormat="1" ht="15.75" thickBot="1" x14ac:dyDescent="0.3">
      <c r="A246" s="530">
        <v>243</v>
      </c>
      <c r="B246" s="561" t="s">
        <v>923</v>
      </c>
      <c r="C246" s="562" t="s">
        <v>924</v>
      </c>
      <c r="D246" s="563" t="s">
        <v>925</v>
      </c>
      <c r="E246" s="564">
        <v>28000</v>
      </c>
      <c r="F246" s="564">
        <v>28000</v>
      </c>
      <c r="G246" s="564">
        <f t="shared" si="6"/>
        <v>0</v>
      </c>
      <c r="H246" s="564">
        <v>28000</v>
      </c>
      <c r="I246" s="564">
        <v>28000</v>
      </c>
      <c r="J246" s="564">
        <f t="shared" si="7"/>
        <v>0</v>
      </c>
    </row>
    <row r="247" spans="1:10" s="498" customFormat="1" ht="15.75" thickBot="1" x14ac:dyDescent="0.3">
      <c r="A247" s="530">
        <v>244</v>
      </c>
      <c r="B247" s="561" t="s">
        <v>926</v>
      </c>
      <c r="C247" s="562" t="s">
        <v>927</v>
      </c>
      <c r="D247" s="563" t="s">
        <v>928</v>
      </c>
      <c r="E247" s="564">
        <v>14640</v>
      </c>
      <c r="F247" s="564">
        <v>14640</v>
      </c>
      <c r="G247" s="564">
        <f t="shared" si="6"/>
        <v>0</v>
      </c>
      <c r="H247" s="564">
        <v>14640</v>
      </c>
      <c r="I247" s="564">
        <v>14640</v>
      </c>
      <c r="J247" s="564">
        <f t="shared" si="7"/>
        <v>0</v>
      </c>
    </row>
    <row r="248" spans="1:10" s="498" customFormat="1" ht="15.75" thickBot="1" x14ac:dyDescent="0.3">
      <c r="A248" s="530">
        <v>245</v>
      </c>
      <c r="B248" s="561" t="s">
        <v>929</v>
      </c>
      <c r="C248" s="562" t="s">
        <v>930</v>
      </c>
      <c r="D248" s="563" t="s">
        <v>931</v>
      </c>
      <c r="E248" s="564">
        <v>13454</v>
      </c>
      <c r="F248" s="564">
        <v>13454</v>
      </c>
      <c r="G248" s="564">
        <f t="shared" si="6"/>
        <v>0</v>
      </c>
      <c r="H248" s="564">
        <v>13454</v>
      </c>
      <c r="I248" s="564">
        <v>13454</v>
      </c>
      <c r="J248" s="564">
        <f t="shared" si="7"/>
        <v>0</v>
      </c>
    </row>
    <row r="249" spans="1:10" s="498" customFormat="1" ht="15.75" thickBot="1" x14ac:dyDescent="0.3">
      <c r="A249" s="530">
        <v>246</v>
      </c>
      <c r="B249" s="561" t="s">
        <v>929</v>
      </c>
      <c r="C249" s="562" t="s">
        <v>932</v>
      </c>
      <c r="D249" s="563" t="s">
        <v>933</v>
      </c>
      <c r="E249" s="564">
        <v>13455</v>
      </c>
      <c r="F249" s="564">
        <v>13455</v>
      </c>
      <c r="G249" s="564">
        <f t="shared" si="6"/>
        <v>0</v>
      </c>
      <c r="H249" s="564">
        <v>13455</v>
      </c>
      <c r="I249" s="564">
        <v>13455</v>
      </c>
      <c r="J249" s="564">
        <f t="shared" si="7"/>
        <v>0</v>
      </c>
    </row>
    <row r="250" spans="1:10" s="498" customFormat="1" ht="15.75" thickBot="1" x14ac:dyDescent="0.3">
      <c r="A250" s="530">
        <v>247</v>
      </c>
      <c r="B250" s="561" t="s">
        <v>900</v>
      </c>
      <c r="C250" s="562" t="s">
        <v>934</v>
      </c>
      <c r="D250" s="563" t="s">
        <v>935</v>
      </c>
      <c r="E250" s="564">
        <v>20815</v>
      </c>
      <c r="F250" s="564">
        <v>20815</v>
      </c>
      <c r="G250" s="564">
        <f t="shared" si="6"/>
        <v>0</v>
      </c>
      <c r="H250" s="564">
        <v>20815</v>
      </c>
      <c r="I250" s="564">
        <v>20815</v>
      </c>
      <c r="J250" s="564">
        <f t="shared" si="7"/>
        <v>0</v>
      </c>
    </row>
    <row r="251" spans="1:10" s="498" customFormat="1" ht="15.75" thickBot="1" x14ac:dyDescent="0.3">
      <c r="A251" s="530">
        <v>248</v>
      </c>
      <c r="B251" s="561" t="s">
        <v>900</v>
      </c>
      <c r="C251" s="562" t="s">
        <v>936</v>
      </c>
      <c r="D251" s="563" t="s">
        <v>937</v>
      </c>
      <c r="E251" s="564">
        <v>20815</v>
      </c>
      <c r="F251" s="564">
        <v>20815</v>
      </c>
      <c r="G251" s="564">
        <f t="shared" si="6"/>
        <v>0</v>
      </c>
      <c r="H251" s="564">
        <v>20815</v>
      </c>
      <c r="I251" s="564">
        <v>20815</v>
      </c>
      <c r="J251" s="564">
        <f t="shared" si="7"/>
        <v>0</v>
      </c>
    </row>
    <row r="252" spans="1:10" s="498" customFormat="1" ht="15.75" thickBot="1" x14ac:dyDescent="0.3">
      <c r="A252" s="530">
        <v>249</v>
      </c>
      <c r="B252" s="565" t="s">
        <v>900</v>
      </c>
      <c r="C252" s="566" t="s">
        <v>938</v>
      </c>
      <c r="D252" s="563" t="s">
        <v>939</v>
      </c>
      <c r="E252" s="567">
        <v>20815</v>
      </c>
      <c r="F252" s="567">
        <v>20815</v>
      </c>
      <c r="G252" s="564">
        <f t="shared" si="6"/>
        <v>0</v>
      </c>
      <c r="H252" s="564">
        <v>20815</v>
      </c>
      <c r="I252" s="564">
        <v>20815</v>
      </c>
      <c r="J252" s="564">
        <f t="shared" si="7"/>
        <v>0</v>
      </c>
    </row>
    <row r="253" spans="1:10" s="498" customFormat="1" ht="15.75" thickBot="1" x14ac:dyDescent="0.3">
      <c r="A253" s="530">
        <v>250</v>
      </c>
      <c r="B253" s="565" t="s">
        <v>900</v>
      </c>
      <c r="C253" s="566" t="s">
        <v>940</v>
      </c>
      <c r="D253" s="563" t="s">
        <v>941</v>
      </c>
      <c r="E253" s="567">
        <v>20815</v>
      </c>
      <c r="F253" s="567">
        <v>20815</v>
      </c>
      <c r="G253" s="564">
        <f t="shared" si="6"/>
        <v>0</v>
      </c>
      <c r="H253" s="564">
        <v>20815</v>
      </c>
      <c r="I253" s="564">
        <v>20815</v>
      </c>
      <c r="J253" s="564">
        <f t="shared" si="7"/>
        <v>0</v>
      </c>
    </row>
    <row r="254" spans="1:10" s="498" customFormat="1" ht="15.75" thickBot="1" x14ac:dyDescent="0.3">
      <c r="A254" s="530">
        <v>251</v>
      </c>
      <c r="B254" s="565" t="s">
        <v>900</v>
      </c>
      <c r="C254" s="566" t="s">
        <v>942</v>
      </c>
      <c r="D254" s="563" t="s">
        <v>943</v>
      </c>
      <c r="E254" s="567">
        <v>20815</v>
      </c>
      <c r="F254" s="567">
        <v>20815</v>
      </c>
      <c r="G254" s="564">
        <f t="shared" si="6"/>
        <v>0</v>
      </c>
      <c r="H254" s="564">
        <v>20815</v>
      </c>
      <c r="I254" s="564">
        <v>20815</v>
      </c>
      <c r="J254" s="564">
        <f t="shared" si="7"/>
        <v>0</v>
      </c>
    </row>
    <row r="255" spans="1:10" s="498" customFormat="1" ht="15.75" thickBot="1" x14ac:dyDescent="0.3">
      <c r="A255" s="530">
        <v>252</v>
      </c>
      <c r="B255" s="565" t="s">
        <v>900</v>
      </c>
      <c r="C255" s="566" t="s">
        <v>944</v>
      </c>
      <c r="D255" s="563" t="s">
        <v>945</v>
      </c>
      <c r="E255" s="567">
        <v>20815</v>
      </c>
      <c r="F255" s="567">
        <v>20815</v>
      </c>
      <c r="G255" s="564">
        <f t="shared" si="6"/>
        <v>0</v>
      </c>
      <c r="H255" s="564">
        <v>20815</v>
      </c>
      <c r="I255" s="564">
        <v>20815</v>
      </c>
      <c r="J255" s="564">
        <f t="shared" si="7"/>
        <v>0</v>
      </c>
    </row>
    <row r="256" spans="1:10" s="498" customFormat="1" ht="15.75" thickBot="1" x14ac:dyDescent="0.3">
      <c r="A256" s="530">
        <v>253</v>
      </c>
      <c r="B256" s="565" t="s">
        <v>900</v>
      </c>
      <c r="C256" s="566" t="s">
        <v>946</v>
      </c>
      <c r="D256" s="563" t="s">
        <v>947</v>
      </c>
      <c r="E256" s="567">
        <v>20814</v>
      </c>
      <c r="F256" s="567">
        <v>20814</v>
      </c>
      <c r="G256" s="564">
        <f t="shared" si="6"/>
        <v>0</v>
      </c>
      <c r="H256" s="564">
        <v>20814</v>
      </c>
      <c r="I256" s="564">
        <v>20814</v>
      </c>
      <c r="J256" s="564">
        <f t="shared" si="7"/>
        <v>0</v>
      </c>
    </row>
    <row r="257" spans="1:10" s="498" customFormat="1" ht="15.75" thickBot="1" x14ac:dyDescent="0.3">
      <c r="A257" s="530">
        <v>254</v>
      </c>
      <c r="B257" s="565" t="s">
        <v>900</v>
      </c>
      <c r="C257" s="566" t="s">
        <v>948</v>
      </c>
      <c r="D257" s="563" t="s">
        <v>949</v>
      </c>
      <c r="E257" s="567">
        <v>21094.63</v>
      </c>
      <c r="F257" s="567">
        <v>21094.63</v>
      </c>
      <c r="G257" s="564">
        <f t="shared" si="6"/>
        <v>0</v>
      </c>
      <c r="H257" s="564">
        <v>21094.63</v>
      </c>
      <c r="I257" s="564">
        <v>21094.63</v>
      </c>
      <c r="J257" s="564">
        <f t="shared" si="7"/>
        <v>0</v>
      </c>
    </row>
    <row r="258" spans="1:10" s="498" customFormat="1" ht="15.75" thickBot="1" x14ac:dyDescent="0.3">
      <c r="A258" s="530">
        <v>255</v>
      </c>
      <c r="B258" s="565" t="s">
        <v>900</v>
      </c>
      <c r="C258" s="566" t="s">
        <v>950</v>
      </c>
      <c r="D258" s="563" t="s">
        <v>951</v>
      </c>
      <c r="E258" s="567">
        <v>21094.63</v>
      </c>
      <c r="F258" s="567">
        <v>21094.63</v>
      </c>
      <c r="G258" s="564">
        <f t="shared" si="6"/>
        <v>0</v>
      </c>
      <c r="H258" s="564">
        <v>21094.63</v>
      </c>
      <c r="I258" s="564">
        <v>21094.63</v>
      </c>
      <c r="J258" s="564">
        <f t="shared" si="7"/>
        <v>0</v>
      </c>
    </row>
    <row r="259" spans="1:10" s="498" customFormat="1" ht="15.75" thickBot="1" x14ac:dyDescent="0.3">
      <c r="A259" s="530">
        <v>256</v>
      </c>
      <c r="B259" s="565" t="s">
        <v>952</v>
      </c>
      <c r="C259" s="566" t="s">
        <v>953</v>
      </c>
      <c r="D259" s="563" t="s">
        <v>954</v>
      </c>
      <c r="E259" s="567">
        <v>18250</v>
      </c>
      <c r="F259" s="567">
        <v>18250</v>
      </c>
      <c r="G259" s="564">
        <f t="shared" si="6"/>
        <v>0</v>
      </c>
      <c r="H259" s="564">
        <v>18250</v>
      </c>
      <c r="I259" s="564">
        <v>18250</v>
      </c>
      <c r="J259" s="564">
        <f t="shared" si="7"/>
        <v>0</v>
      </c>
    </row>
    <row r="260" spans="1:10" s="498" customFormat="1" ht="15.75" thickBot="1" x14ac:dyDescent="0.3">
      <c r="A260" s="530">
        <v>257</v>
      </c>
      <c r="B260" s="565" t="s">
        <v>955</v>
      </c>
      <c r="C260" s="566" t="s">
        <v>956</v>
      </c>
      <c r="D260" s="563" t="s">
        <v>957</v>
      </c>
      <c r="E260" s="567">
        <v>27530</v>
      </c>
      <c r="F260" s="567">
        <v>27530</v>
      </c>
      <c r="G260" s="564">
        <f t="shared" ref="G260:G323" si="8">E260-F260</f>
        <v>0</v>
      </c>
      <c r="H260" s="564">
        <v>27530</v>
      </c>
      <c r="I260" s="564">
        <v>27530</v>
      </c>
      <c r="J260" s="564">
        <f t="shared" ref="J260:J323" si="9">H260-I260</f>
        <v>0</v>
      </c>
    </row>
    <row r="261" spans="1:10" s="498" customFormat="1" ht="15.75" thickBot="1" x14ac:dyDescent="0.3">
      <c r="A261" s="530">
        <v>258</v>
      </c>
      <c r="B261" s="565" t="s">
        <v>958</v>
      </c>
      <c r="C261" s="566" t="s">
        <v>959</v>
      </c>
      <c r="D261" s="563" t="s">
        <v>960</v>
      </c>
      <c r="E261" s="567">
        <v>21861.49</v>
      </c>
      <c r="F261" s="567">
        <v>21861.49</v>
      </c>
      <c r="G261" s="564">
        <f t="shared" si="8"/>
        <v>0</v>
      </c>
      <c r="H261" s="564">
        <v>21861.49</v>
      </c>
      <c r="I261" s="564">
        <v>21861.49</v>
      </c>
      <c r="J261" s="564">
        <f t="shared" si="9"/>
        <v>0</v>
      </c>
    </row>
    <row r="262" spans="1:10" s="498" customFormat="1" ht="15.75" thickBot="1" x14ac:dyDescent="0.3">
      <c r="A262" s="530">
        <v>259</v>
      </c>
      <c r="B262" s="565" t="s">
        <v>961</v>
      </c>
      <c r="C262" s="566" t="s">
        <v>962</v>
      </c>
      <c r="D262" s="563" t="s">
        <v>963</v>
      </c>
      <c r="E262" s="567">
        <v>16039</v>
      </c>
      <c r="F262" s="567">
        <v>9356.06</v>
      </c>
      <c r="G262" s="564">
        <f t="shared" si="8"/>
        <v>6682.94</v>
      </c>
      <c r="H262" s="564">
        <v>16039</v>
      </c>
      <c r="I262" s="564">
        <v>9356.06</v>
      </c>
      <c r="J262" s="564">
        <f t="shared" si="9"/>
        <v>6682.94</v>
      </c>
    </row>
    <row r="263" spans="1:10" s="498" customFormat="1" ht="15.75" thickBot="1" x14ac:dyDescent="0.3">
      <c r="A263" s="530">
        <v>260</v>
      </c>
      <c r="B263" s="565" t="s">
        <v>964</v>
      </c>
      <c r="C263" s="566" t="s">
        <v>965</v>
      </c>
      <c r="D263" s="563" t="s">
        <v>966</v>
      </c>
      <c r="E263" s="567">
        <v>22998.91</v>
      </c>
      <c r="F263" s="567">
        <v>22998.91</v>
      </c>
      <c r="G263" s="564">
        <f t="shared" si="8"/>
        <v>0</v>
      </c>
      <c r="H263" s="564">
        <v>22998.91</v>
      </c>
      <c r="I263" s="564">
        <v>22998.91</v>
      </c>
      <c r="J263" s="564">
        <f t="shared" si="9"/>
        <v>0</v>
      </c>
    </row>
    <row r="264" spans="1:10" s="498" customFormat="1" ht="15.75" thickBot="1" x14ac:dyDescent="0.3">
      <c r="A264" s="530">
        <v>261</v>
      </c>
      <c r="B264" s="565" t="s">
        <v>967</v>
      </c>
      <c r="C264" s="566" t="s">
        <v>968</v>
      </c>
      <c r="D264" s="563" t="s">
        <v>969</v>
      </c>
      <c r="E264" s="567">
        <v>39618.22</v>
      </c>
      <c r="F264" s="567">
        <v>39618.22</v>
      </c>
      <c r="G264" s="564">
        <f t="shared" si="8"/>
        <v>0</v>
      </c>
      <c r="H264" s="564">
        <v>39618.22</v>
      </c>
      <c r="I264" s="564">
        <v>39618.22</v>
      </c>
      <c r="J264" s="564">
        <f t="shared" si="9"/>
        <v>0</v>
      </c>
    </row>
    <row r="265" spans="1:10" s="498" customFormat="1" ht="15.75" thickBot="1" x14ac:dyDescent="0.3">
      <c r="A265" s="530">
        <v>262</v>
      </c>
      <c r="B265" s="565" t="s">
        <v>967</v>
      </c>
      <c r="C265" s="566" t="s">
        <v>970</v>
      </c>
      <c r="D265" s="563" t="s">
        <v>971</v>
      </c>
      <c r="E265" s="567">
        <v>39618.22</v>
      </c>
      <c r="F265" s="567">
        <v>39618.22</v>
      </c>
      <c r="G265" s="564">
        <f t="shared" si="8"/>
        <v>0</v>
      </c>
      <c r="H265" s="564">
        <v>39618.22</v>
      </c>
      <c r="I265" s="564">
        <v>39618.22</v>
      </c>
      <c r="J265" s="564">
        <f t="shared" si="9"/>
        <v>0</v>
      </c>
    </row>
    <row r="266" spans="1:10" s="498" customFormat="1" ht="15.75" thickBot="1" x14ac:dyDescent="0.3">
      <c r="A266" s="530">
        <v>263</v>
      </c>
      <c r="B266" s="565" t="s">
        <v>967</v>
      </c>
      <c r="C266" s="566" t="s">
        <v>972</v>
      </c>
      <c r="D266" s="563" t="s">
        <v>973</v>
      </c>
      <c r="E266" s="567">
        <v>39529.410000000003</v>
      </c>
      <c r="F266" s="567">
        <v>39529.410000000003</v>
      </c>
      <c r="G266" s="564">
        <f t="shared" si="8"/>
        <v>0</v>
      </c>
      <c r="H266" s="564">
        <v>39529.410000000003</v>
      </c>
      <c r="I266" s="564">
        <v>39529.410000000003</v>
      </c>
      <c r="J266" s="564">
        <f t="shared" si="9"/>
        <v>0</v>
      </c>
    </row>
    <row r="267" spans="1:10" s="498" customFormat="1" ht="15.75" thickBot="1" x14ac:dyDescent="0.3">
      <c r="A267" s="530">
        <v>264</v>
      </c>
      <c r="B267" s="565" t="s">
        <v>974</v>
      </c>
      <c r="C267" s="566" t="s">
        <v>975</v>
      </c>
      <c r="D267" s="563" t="s">
        <v>976</v>
      </c>
      <c r="E267" s="567">
        <v>99958.32</v>
      </c>
      <c r="F267" s="567">
        <v>99958.32</v>
      </c>
      <c r="G267" s="564">
        <f t="shared" si="8"/>
        <v>0</v>
      </c>
      <c r="H267" s="564">
        <v>99958.32</v>
      </c>
      <c r="I267" s="564">
        <v>99958.32</v>
      </c>
      <c r="J267" s="564">
        <f t="shared" si="9"/>
        <v>0</v>
      </c>
    </row>
    <row r="268" spans="1:10" s="498" customFormat="1" ht="15.75" thickBot="1" x14ac:dyDescent="0.3">
      <c r="A268" s="530">
        <v>265</v>
      </c>
      <c r="B268" s="565" t="s">
        <v>977</v>
      </c>
      <c r="C268" s="566" t="s">
        <v>978</v>
      </c>
      <c r="D268" s="563" t="s">
        <v>979</v>
      </c>
      <c r="E268" s="567">
        <v>20364</v>
      </c>
      <c r="F268" s="567">
        <v>11879</v>
      </c>
      <c r="G268" s="564">
        <f t="shared" si="8"/>
        <v>8485</v>
      </c>
      <c r="H268" s="564">
        <v>20364</v>
      </c>
      <c r="I268" s="564">
        <v>11879</v>
      </c>
      <c r="J268" s="564">
        <f t="shared" si="9"/>
        <v>8485</v>
      </c>
    </row>
    <row r="269" spans="1:10" s="498" customFormat="1" ht="15.75" thickBot="1" x14ac:dyDescent="0.3">
      <c r="A269" s="530">
        <v>266</v>
      </c>
      <c r="B269" s="565" t="s">
        <v>977</v>
      </c>
      <c r="C269" s="566" t="s">
        <v>980</v>
      </c>
      <c r="D269" s="563" t="s">
        <v>981</v>
      </c>
      <c r="E269" s="567">
        <v>20364</v>
      </c>
      <c r="F269" s="567">
        <v>11879</v>
      </c>
      <c r="G269" s="564">
        <f t="shared" si="8"/>
        <v>8485</v>
      </c>
      <c r="H269" s="564">
        <v>20364</v>
      </c>
      <c r="I269" s="564">
        <v>11879</v>
      </c>
      <c r="J269" s="564">
        <f t="shared" si="9"/>
        <v>8485</v>
      </c>
    </row>
    <row r="270" spans="1:10" s="498" customFormat="1" ht="15.75" thickBot="1" x14ac:dyDescent="0.3">
      <c r="A270" s="530">
        <v>267</v>
      </c>
      <c r="B270" s="565" t="s">
        <v>977</v>
      </c>
      <c r="C270" s="566" t="s">
        <v>982</v>
      </c>
      <c r="D270" s="563" t="s">
        <v>983</v>
      </c>
      <c r="E270" s="567">
        <v>20364</v>
      </c>
      <c r="F270" s="567">
        <v>11879</v>
      </c>
      <c r="G270" s="564">
        <f t="shared" si="8"/>
        <v>8485</v>
      </c>
      <c r="H270" s="564">
        <v>20364</v>
      </c>
      <c r="I270" s="564">
        <v>11879</v>
      </c>
      <c r="J270" s="564">
        <f t="shared" si="9"/>
        <v>8485</v>
      </c>
    </row>
    <row r="271" spans="1:10" s="498" customFormat="1" ht="15.75" thickBot="1" x14ac:dyDescent="0.3">
      <c r="A271" s="530">
        <v>268</v>
      </c>
      <c r="B271" s="565" t="s">
        <v>977</v>
      </c>
      <c r="C271" s="566" t="s">
        <v>984</v>
      </c>
      <c r="D271" s="563" t="s">
        <v>985</v>
      </c>
      <c r="E271" s="567">
        <v>20364</v>
      </c>
      <c r="F271" s="567">
        <v>11879</v>
      </c>
      <c r="G271" s="564">
        <f t="shared" si="8"/>
        <v>8485</v>
      </c>
      <c r="H271" s="564">
        <v>20364</v>
      </c>
      <c r="I271" s="564">
        <v>11879</v>
      </c>
      <c r="J271" s="564">
        <f t="shared" si="9"/>
        <v>8485</v>
      </c>
    </row>
    <row r="272" spans="1:10" s="498" customFormat="1" ht="15.75" thickBot="1" x14ac:dyDescent="0.3">
      <c r="A272" s="530">
        <v>269</v>
      </c>
      <c r="B272" s="565" t="s">
        <v>986</v>
      </c>
      <c r="C272" s="566" t="s">
        <v>987</v>
      </c>
      <c r="D272" s="563" t="s">
        <v>988</v>
      </c>
      <c r="E272" s="567">
        <v>16358</v>
      </c>
      <c r="F272" s="567">
        <v>7633.78</v>
      </c>
      <c r="G272" s="564">
        <f t="shared" si="8"/>
        <v>8724.2199999999993</v>
      </c>
      <c r="H272" s="564">
        <v>16358</v>
      </c>
      <c r="I272" s="564">
        <v>7633.78</v>
      </c>
      <c r="J272" s="564">
        <f t="shared" si="9"/>
        <v>8724.2199999999993</v>
      </c>
    </row>
    <row r="273" spans="1:10" s="498" customFormat="1" ht="15.75" thickBot="1" x14ac:dyDescent="0.3">
      <c r="A273" s="530">
        <v>270</v>
      </c>
      <c r="B273" s="565" t="s">
        <v>989</v>
      </c>
      <c r="C273" s="566" t="s">
        <v>990</v>
      </c>
      <c r="D273" s="563" t="s">
        <v>991</v>
      </c>
      <c r="E273" s="567">
        <v>51782.62</v>
      </c>
      <c r="F273" s="567">
        <v>51782.62</v>
      </c>
      <c r="G273" s="564">
        <f t="shared" si="8"/>
        <v>0</v>
      </c>
      <c r="H273" s="564">
        <v>51782.62</v>
      </c>
      <c r="I273" s="564">
        <v>51782.62</v>
      </c>
      <c r="J273" s="564">
        <f t="shared" si="9"/>
        <v>0</v>
      </c>
    </row>
    <row r="274" spans="1:10" s="498" customFormat="1" ht="15.75" thickBot="1" x14ac:dyDescent="0.3">
      <c r="A274" s="530">
        <v>271</v>
      </c>
      <c r="B274" s="565" t="s">
        <v>992</v>
      </c>
      <c r="C274" s="566" t="s">
        <v>993</v>
      </c>
      <c r="D274" s="563" t="s">
        <v>994</v>
      </c>
      <c r="E274" s="567">
        <v>20415.12</v>
      </c>
      <c r="F274" s="567">
        <v>20415.12</v>
      </c>
      <c r="G274" s="564">
        <f t="shared" si="8"/>
        <v>0</v>
      </c>
      <c r="H274" s="564">
        <v>20415.12</v>
      </c>
      <c r="I274" s="564">
        <v>20415.12</v>
      </c>
      <c r="J274" s="564">
        <f t="shared" si="9"/>
        <v>0</v>
      </c>
    </row>
    <row r="275" spans="1:10" s="498" customFormat="1" ht="15.75" thickBot="1" x14ac:dyDescent="0.3">
      <c r="A275" s="530">
        <v>272</v>
      </c>
      <c r="B275" s="565" t="s">
        <v>995</v>
      </c>
      <c r="C275" s="566" t="s">
        <v>996</v>
      </c>
      <c r="D275" s="563" t="s">
        <v>997</v>
      </c>
      <c r="E275" s="567">
        <v>24713.040000000001</v>
      </c>
      <c r="F275" s="567">
        <v>24713.040000000001</v>
      </c>
      <c r="G275" s="564">
        <f t="shared" si="8"/>
        <v>0</v>
      </c>
      <c r="H275" s="564">
        <v>24713.040000000001</v>
      </c>
      <c r="I275" s="564">
        <v>24713.040000000001</v>
      </c>
      <c r="J275" s="564">
        <f t="shared" si="9"/>
        <v>0</v>
      </c>
    </row>
    <row r="276" spans="1:10" s="498" customFormat="1" ht="15.75" thickBot="1" x14ac:dyDescent="0.3">
      <c r="A276" s="530">
        <v>273</v>
      </c>
      <c r="B276" s="565" t="s">
        <v>995</v>
      </c>
      <c r="C276" s="566" t="s">
        <v>998</v>
      </c>
      <c r="D276" s="563" t="s">
        <v>999</v>
      </c>
      <c r="E276" s="567">
        <v>24713.040000000001</v>
      </c>
      <c r="F276" s="567">
        <v>24713.040000000001</v>
      </c>
      <c r="G276" s="564">
        <f t="shared" si="8"/>
        <v>0</v>
      </c>
      <c r="H276" s="564">
        <v>24713.040000000001</v>
      </c>
      <c r="I276" s="564">
        <v>24713.040000000001</v>
      </c>
      <c r="J276" s="564">
        <f t="shared" si="9"/>
        <v>0</v>
      </c>
    </row>
    <row r="277" spans="1:10" s="498" customFormat="1" ht="15.75" thickBot="1" x14ac:dyDescent="0.3">
      <c r="A277" s="530">
        <v>274</v>
      </c>
      <c r="B277" s="565" t="s">
        <v>995</v>
      </c>
      <c r="C277" s="566" t="s">
        <v>1000</v>
      </c>
      <c r="D277" s="563" t="s">
        <v>1001</v>
      </c>
      <c r="E277" s="567">
        <v>24713.040000000001</v>
      </c>
      <c r="F277" s="567">
        <v>24713.040000000001</v>
      </c>
      <c r="G277" s="564">
        <f t="shared" si="8"/>
        <v>0</v>
      </c>
      <c r="H277" s="564">
        <v>24713.040000000001</v>
      </c>
      <c r="I277" s="564">
        <v>24713.040000000001</v>
      </c>
      <c r="J277" s="564">
        <f t="shared" si="9"/>
        <v>0</v>
      </c>
    </row>
    <row r="278" spans="1:10" s="498" customFormat="1" ht="15.75" thickBot="1" x14ac:dyDescent="0.3">
      <c r="A278" s="530">
        <v>275</v>
      </c>
      <c r="B278" s="565" t="s">
        <v>1002</v>
      </c>
      <c r="C278" s="566" t="s">
        <v>1003</v>
      </c>
      <c r="D278" s="563" t="s">
        <v>1004</v>
      </c>
      <c r="E278" s="567">
        <v>59316.52</v>
      </c>
      <c r="F278" s="567">
        <v>59316.52</v>
      </c>
      <c r="G278" s="564">
        <f t="shared" si="8"/>
        <v>0</v>
      </c>
      <c r="H278" s="564">
        <v>59316.52</v>
      </c>
      <c r="I278" s="564">
        <v>59316.52</v>
      </c>
      <c r="J278" s="564">
        <f t="shared" si="9"/>
        <v>0</v>
      </c>
    </row>
    <row r="279" spans="1:10" s="498" customFormat="1" ht="15.75" thickBot="1" x14ac:dyDescent="0.3">
      <c r="A279" s="530">
        <v>276</v>
      </c>
      <c r="B279" s="565" t="s">
        <v>1005</v>
      </c>
      <c r="C279" s="566" t="s">
        <v>1006</v>
      </c>
      <c r="D279" s="563" t="s">
        <v>1007</v>
      </c>
      <c r="E279" s="567">
        <v>28219.15</v>
      </c>
      <c r="F279" s="567">
        <v>28219.15</v>
      </c>
      <c r="G279" s="564">
        <f t="shared" si="8"/>
        <v>0</v>
      </c>
      <c r="H279" s="564">
        <v>28219.15</v>
      </c>
      <c r="I279" s="564">
        <v>28219.15</v>
      </c>
      <c r="J279" s="564">
        <f t="shared" si="9"/>
        <v>0</v>
      </c>
    </row>
    <row r="280" spans="1:10" s="498" customFormat="1" ht="15.75" thickBot="1" x14ac:dyDescent="0.3">
      <c r="A280" s="530">
        <v>277</v>
      </c>
      <c r="B280" s="565" t="s">
        <v>1008</v>
      </c>
      <c r="C280" s="566" t="s">
        <v>1009</v>
      </c>
      <c r="D280" s="563" t="s">
        <v>1010</v>
      </c>
      <c r="E280" s="567">
        <v>69540</v>
      </c>
      <c r="F280" s="567">
        <v>69540</v>
      </c>
      <c r="G280" s="564">
        <f t="shared" si="8"/>
        <v>0</v>
      </c>
      <c r="H280" s="564">
        <v>69540</v>
      </c>
      <c r="I280" s="564">
        <v>69540</v>
      </c>
      <c r="J280" s="564">
        <f t="shared" si="9"/>
        <v>0</v>
      </c>
    </row>
    <row r="281" spans="1:10" s="498" customFormat="1" ht="15.75" thickBot="1" x14ac:dyDescent="0.3">
      <c r="A281" s="530">
        <v>278</v>
      </c>
      <c r="B281" s="565" t="s">
        <v>1011</v>
      </c>
      <c r="C281" s="566" t="s">
        <v>1012</v>
      </c>
      <c r="D281" s="563" t="s">
        <v>1013</v>
      </c>
      <c r="E281" s="567">
        <v>29956.92</v>
      </c>
      <c r="F281" s="567">
        <v>29956.92</v>
      </c>
      <c r="G281" s="564">
        <f t="shared" si="8"/>
        <v>0</v>
      </c>
      <c r="H281" s="564">
        <v>29956.92</v>
      </c>
      <c r="I281" s="564">
        <v>29956.92</v>
      </c>
      <c r="J281" s="564">
        <f t="shared" si="9"/>
        <v>0</v>
      </c>
    </row>
    <row r="282" spans="1:10" s="498" customFormat="1" ht="15.75" thickBot="1" x14ac:dyDescent="0.3">
      <c r="A282" s="530">
        <v>279</v>
      </c>
      <c r="B282" s="565" t="s">
        <v>1014</v>
      </c>
      <c r="C282" s="566" t="s">
        <v>1015</v>
      </c>
      <c r="D282" s="563" t="s">
        <v>1016</v>
      </c>
      <c r="E282" s="567">
        <v>28493.65</v>
      </c>
      <c r="F282" s="567">
        <v>28493.65</v>
      </c>
      <c r="G282" s="564">
        <f t="shared" si="8"/>
        <v>0</v>
      </c>
      <c r="H282" s="564">
        <v>28493.65</v>
      </c>
      <c r="I282" s="564">
        <v>28493.65</v>
      </c>
      <c r="J282" s="564">
        <f t="shared" si="9"/>
        <v>0</v>
      </c>
    </row>
    <row r="283" spans="1:10" s="498" customFormat="1" ht="15.75" thickBot="1" x14ac:dyDescent="0.3">
      <c r="A283" s="530">
        <v>280</v>
      </c>
      <c r="B283" s="565" t="s">
        <v>1014</v>
      </c>
      <c r="C283" s="566" t="s">
        <v>1017</v>
      </c>
      <c r="D283" s="563" t="s">
        <v>1018</v>
      </c>
      <c r="E283" s="567">
        <v>24073.759999999998</v>
      </c>
      <c r="F283" s="567">
        <v>24073.759999999998</v>
      </c>
      <c r="G283" s="564">
        <f t="shared" si="8"/>
        <v>0</v>
      </c>
      <c r="H283" s="564">
        <v>24073.759999999998</v>
      </c>
      <c r="I283" s="564">
        <v>24073.759999999998</v>
      </c>
      <c r="J283" s="564">
        <f t="shared" si="9"/>
        <v>0</v>
      </c>
    </row>
    <row r="284" spans="1:10" s="498" customFormat="1" ht="15.75" thickBot="1" x14ac:dyDescent="0.3">
      <c r="A284" s="530">
        <v>281</v>
      </c>
      <c r="B284" s="565" t="s">
        <v>1019</v>
      </c>
      <c r="C284" s="566" t="s">
        <v>1020</v>
      </c>
      <c r="D284" s="563" t="s">
        <v>1021</v>
      </c>
      <c r="E284" s="567">
        <v>86700</v>
      </c>
      <c r="F284" s="567">
        <v>86700</v>
      </c>
      <c r="G284" s="564">
        <f t="shared" si="8"/>
        <v>0</v>
      </c>
      <c r="H284" s="564">
        <v>86700</v>
      </c>
      <c r="I284" s="564">
        <v>86700</v>
      </c>
      <c r="J284" s="564">
        <f t="shared" si="9"/>
        <v>0</v>
      </c>
    </row>
    <row r="285" spans="1:10" s="498" customFormat="1" ht="15.75" thickBot="1" x14ac:dyDescent="0.3">
      <c r="A285" s="530">
        <v>282</v>
      </c>
      <c r="B285" s="565" t="s">
        <v>1022</v>
      </c>
      <c r="C285" s="566" t="s">
        <v>1023</v>
      </c>
      <c r="D285" s="563" t="s">
        <v>1024</v>
      </c>
      <c r="E285" s="567">
        <v>27500</v>
      </c>
      <c r="F285" s="567">
        <v>27500</v>
      </c>
      <c r="G285" s="564">
        <f t="shared" si="8"/>
        <v>0</v>
      </c>
      <c r="H285" s="564">
        <v>27500</v>
      </c>
      <c r="I285" s="564">
        <v>27500</v>
      </c>
      <c r="J285" s="564">
        <f t="shared" si="9"/>
        <v>0</v>
      </c>
    </row>
    <row r="286" spans="1:10" s="498" customFormat="1" ht="15.75" thickBot="1" x14ac:dyDescent="0.3">
      <c r="A286" s="530">
        <v>283</v>
      </c>
      <c r="B286" s="565" t="s">
        <v>1022</v>
      </c>
      <c r="C286" s="566" t="s">
        <v>1025</v>
      </c>
      <c r="D286" s="563" t="s">
        <v>1026</v>
      </c>
      <c r="E286" s="567">
        <v>27500</v>
      </c>
      <c r="F286" s="567">
        <v>27500</v>
      </c>
      <c r="G286" s="564">
        <f t="shared" si="8"/>
        <v>0</v>
      </c>
      <c r="H286" s="564">
        <v>27500</v>
      </c>
      <c r="I286" s="564">
        <v>27500</v>
      </c>
      <c r="J286" s="564">
        <f t="shared" si="9"/>
        <v>0</v>
      </c>
    </row>
    <row r="287" spans="1:10" s="498" customFormat="1" ht="15.75" thickBot="1" x14ac:dyDescent="0.3">
      <c r="A287" s="530">
        <v>284</v>
      </c>
      <c r="B287" s="565" t="s">
        <v>1027</v>
      </c>
      <c r="C287" s="566" t="s">
        <v>1028</v>
      </c>
      <c r="D287" s="563" t="s">
        <v>1029</v>
      </c>
      <c r="E287" s="567">
        <v>36816</v>
      </c>
      <c r="F287" s="567">
        <v>36816</v>
      </c>
      <c r="G287" s="564">
        <f t="shared" si="8"/>
        <v>0</v>
      </c>
      <c r="H287" s="564">
        <v>36816</v>
      </c>
      <c r="I287" s="564">
        <v>36816</v>
      </c>
      <c r="J287" s="564">
        <f t="shared" si="9"/>
        <v>0</v>
      </c>
    </row>
    <row r="288" spans="1:10" s="498" customFormat="1" ht="15.75" thickBot="1" x14ac:dyDescent="0.3">
      <c r="A288" s="530">
        <v>285</v>
      </c>
      <c r="B288" s="565" t="s">
        <v>1027</v>
      </c>
      <c r="C288" s="566" t="s">
        <v>1030</v>
      </c>
      <c r="D288" s="563" t="s">
        <v>1031</v>
      </c>
      <c r="E288" s="567">
        <v>36816</v>
      </c>
      <c r="F288" s="567">
        <v>36816</v>
      </c>
      <c r="G288" s="564">
        <f t="shared" si="8"/>
        <v>0</v>
      </c>
      <c r="H288" s="564">
        <v>36816</v>
      </c>
      <c r="I288" s="564">
        <v>36816</v>
      </c>
      <c r="J288" s="564">
        <f t="shared" si="9"/>
        <v>0</v>
      </c>
    </row>
    <row r="289" spans="1:10" s="498" customFormat="1" ht="15.75" thickBot="1" x14ac:dyDescent="0.3">
      <c r="A289" s="530">
        <v>286</v>
      </c>
      <c r="B289" s="565" t="s">
        <v>1027</v>
      </c>
      <c r="C289" s="566" t="s">
        <v>1032</v>
      </c>
      <c r="D289" s="563" t="s">
        <v>1033</v>
      </c>
      <c r="E289" s="567">
        <v>36816</v>
      </c>
      <c r="F289" s="567">
        <v>36816</v>
      </c>
      <c r="G289" s="564">
        <f t="shared" si="8"/>
        <v>0</v>
      </c>
      <c r="H289" s="564">
        <v>36816</v>
      </c>
      <c r="I289" s="564">
        <v>36816</v>
      </c>
      <c r="J289" s="564">
        <f t="shared" si="9"/>
        <v>0</v>
      </c>
    </row>
    <row r="290" spans="1:10" s="498" customFormat="1" ht="15.75" thickBot="1" x14ac:dyDescent="0.3">
      <c r="A290" s="530">
        <v>287</v>
      </c>
      <c r="B290" s="565" t="s">
        <v>1027</v>
      </c>
      <c r="C290" s="566" t="s">
        <v>1034</v>
      </c>
      <c r="D290" s="563" t="s">
        <v>1035</v>
      </c>
      <c r="E290" s="567">
        <v>36816</v>
      </c>
      <c r="F290" s="567">
        <v>36816</v>
      </c>
      <c r="G290" s="564">
        <f t="shared" si="8"/>
        <v>0</v>
      </c>
      <c r="H290" s="564">
        <v>36816</v>
      </c>
      <c r="I290" s="564">
        <v>36816</v>
      </c>
      <c r="J290" s="564">
        <f t="shared" si="9"/>
        <v>0</v>
      </c>
    </row>
    <row r="291" spans="1:10" s="498" customFormat="1" ht="15.75" thickBot="1" x14ac:dyDescent="0.3">
      <c r="A291" s="530">
        <v>288</v>
      </c>
      <c r="B291" s="565" t="s">
        <v>1036</v>
      </c>
      <c r="C291" s="566" t="s">
        <v>1037</v>
      </c>
      <c r="D291" s="563" t="s">
        <v>1038</v>
      </c>
      <c r="E291" s="567">
        <v>36458</v>
      </c>
      <c r="F291" s="567">
        <v>36458</v>
      </c>
      <c r="G291" s="564">
        <f t="shared" si="8"/>
        <v>0</v>
      </c>
      <c r="H291" s="564">
        <v>36458</v>
      </c>
      <c r="I291" s="564">
        <v>36458</v>
      </c>
      <c r="J291" s="564">
        <f t="shared" si="9"/>
        <v>0</v>
      </c>
    </row>
    <row r="292" spans="1:10" s="498" customFormat="1" ht="15.75" thickBot="1" x14ac:dyDescent="0.3">
      <c r="A292" s="530">
        <v>289</v>
      </c>
      <c r="B292" s="565" t="s">
        <v>1036</v>
      </c>
      <c r="C292" s="566" t="s">
        <v>1039</v>
      </c>
      <c r="D292" s="563" t="s">
        <v>1040</v>
      </c>
      <c r="E292" s="567">
        <v>36458</v>
      </c>
      <c r="F292" s="567">
        <v>36458</v>
      </c>
      <c r="G292" s="564">
        <f t="shared" si="8"/>
        <v>0</v>
      </c>
      <c r="H292" s="564">
        <v>36458</v>
      </c>
      <c r="I292" s="564">
        <v>36458</v>
      </c>
      <c r="J292" s="564">
        <f t="shared" si="9"/>
        <v>0</v>
      </c>
    </row>
    <row r="293" spans="1:10" s="498" customFormat="1" ht="15.75" thickBot="1" x14ac:dyDescent="0.3">
      <c r="A293" s="530">
        <v>290</v>
      </c>
      <c r="B293" s="565" t="s">
        <v>1036</v>
      </c>
      <c r="C293" s="566" t="s">
        <v>1041</v>
      </c>
      <c r="D293" s="563" t="s">
        <v>1042</v>
      </c>
      <c r="E293" s="567">
        <v>36458</v>
      </c>
      <c r="F293" s="567">
        <v>36458</v>
      </c>
      <c r="G293" s="564">
        <f t="shared" si="8"/>
        <v>0</v>
      </c>
      <c r="H293" s="564">
        <v>36458</v>
      </c>
      <c r="I293" s="564">
        <v>36458</v>
      </c>
      <c r="J293" s="564">
        <f t="shared" si="9"/>
        <v>0</v>
      </c>
    </row>
    <row r="294" spans="1:10" s="498" customFormat="1" ht="15.75" thickBot="1" x14ac:dyDescent="0.3">
      <c r="A294" s="530">
        <v>291</v>
      </c>
      <c r="B294" s="565" t="s">
        <v>1036</v>
      </c>
      <c r="C294" s="566" t="s">
        <v>1043</v>
      </c>
      <c r="D294" s="563" t="s">
        <v>1044</v>
      </c>
      <c r="E294" s="567">
        <v>36458</v>
      </c>
      <c r="F294" s="567">
        <v>36458</v>
      </c>
      <c r="G294" s="564">
        <f t="shared" si="8"/>
        <v>0</v>
      </c>
      <c r="H294" s="564">
        <v>36458</v>
      </c>
      <c r="I294" s="564">
        <v>36458</v>
      </c>
      <c r="J294" s="564">
        <f t="shared" si="9"/>
        <v>0</v>
      </c>
    </row>
    <row r="295" spans="1:10" s="498" customFormat="1" ht="15.75" thickBot="1" x14ac:dyDescent="0.3">
      <c r="A295" s="530">
        <v>292</v>
      </c>
      <c r="B295" s="565" t="s">
        <v>1036</v>
      </c>
      <c r="C295" s="566" t="s">
        <v>1045</v>
      </c>
      <c r="D295" s="563" t="s">
        <v>1046</v>
      </c>
      <c r="E295" s="567">
        <v>36458</v>
      </c>
      <c r="F295" s="567">
        <v>36458</v>
      </c>
      <c r="G295" s="564">
        <f t="shared" si="8"/>
        <v>0</v>
      </c>
      <c r="H295" s="564">
        <v>36458</v>
      </c>
      <c r="I295" s="564">
        <v>36458</v>
      </c>
      <c r="J295" s="564">
        <f t="shared" si="9"/>
        <v>0</v>
      </c>
    </row>
    <row r="296" spans="1:10" s="498" customFormat="1" ht="15.75" thickBot="1" x14ac:dyDescent="0.3">
      <c r="A296" s="530">
        <v>293</v>
      </c>
      <c r="B296" s="565" t="s">
        <v>1036</v>
      </c>
      <c r="C296" s="566" t="s">
        <v>1047</v>
      </c>
      <c r="D296" s="563" t="s">
        <v>1048</v>
      </c>
      <c r="E296" s="567">
        <v>36458</v>
      </c>
      <c r="F296" s="567">
        <v>36458</v>
      </c>
      <c r="G296" s="564">
        <f t="shared" si="8"/>
        <v>0</v>
      </c>
      <c r="H296" s="564">
        <v>36458</v>
      </c>
      <c r="I296" s="564">
        <v>36458</v>
      </c>
      <c r="J296" s="564">
        <f t="shared" si="9"/>
        <v>0</v>
      </c>
    </row>
    <row r="297" spans="1:10" s="498" customFormat="1" ht="15.75" thickBot="1" x14ac:dyDescent="0.3">
      <c r="A297" s="530">
        <v>294</v>
      </c>
      <c r="B297" s="565" t="s">
        <v>1049</v>
      </c>
      <c r="C297" s="566" t="s">
        <v>1050</v>
      </c>
      <c r="D297" s="563" t="s">
        <v>1051</v>
      </c>
      <c r="E297" s="567">
        <v>24500</v>
      </c>
      <c r="F297" s="567">
        <v>24500</v>
      </c>
      <c r="G297" s="564">
        <f t="shared" si="8"/>
        <v>0</v>
      </c>
      <c r="H297" s="564">
        <v>24500</v>
      </c>
      <c r="I297" s="564">
        <v>24500</v>
      </c>
      <c r="J297" s="564">
        <f t="shared" si="9"/>
        <v>0</v>
      </c>
    </row>
    <row r="298" spans="1:10" s="498" customFormat="1" ht="15.75" thickBot="1" x14ac:dyDescent="0.3">
      <c r="A298" s="530">
        <v>295</v>
      </c>
      <c r="B298" s="565" t="s">
        <v>1049</v>
      </c>
      <c r="C298" s="566" t="s">
        <v>1052</v>
      </c>
      <c r="D298" s="563" t="s">
        <v>1053</v>
      </c>
      <c r="E298" s="567">
        <v>22150</v>
      </c>
      <c r="F298" s="567">
        <v>22150</v>
      </c>
      <c r="G298" s="564">
        <f t="shared" si="8"/>
        <v>0</v>
      </c>
      <c r="H298" s="564">
        <v>22150</v>
      </c>
      <c r="I298" s="564">
        <v>22150</v>
      </c>
      <c r="J298" s="564">
        <f t="shared" si="9"/>
        <v>0</v>
      </c>
    </row>
    <row r="299" spans="1:10" s="498" customFormat="1" ht="15.75" thickBot="1" x14ac:dyDescent="0.3">
      <c r="A299" s="530">
        <v>296</v>
      </c>
      <c r="B299" s="565" t="s">
        <v>1054</v>
      </c>
      <c r="C299" s="566" t="s">
        <v>1055</v>
      </c>
      <c r="D299" s="563" t="s">
        <v>1056</v>
      </c>
      <c r="E299" s="567">
        <v>71989</v>
      </c>
      <c r="F299" s="567">
        <v>71989</v>
      </c>
      <c r="G299" s="564">
        <f t="shared" si="8"/>
        <v>0</v>
      </c>
      <c r="H299" s="564">
        <v>71989</v>
      </c>
      <c r="I299" s="564">
        <v>71989</v>
      </c>
      <c r="J299" s="564">
        <f t="shared" si="9"/>
        <v>0</v>
      </c>
    </row>
    <row r="300" spans="1:10" s="498" customFormat="1" ht="15.75" thickBot="1" x14ac:dyDescent="0.3">
      <c r="A300" s="530">
        <v>297</v>
      </c>
      <c r="B300" s="565" t="s">
        <v>1057</v>
      </c>
      <c r="C300" s="566" t="s">
        <v>1058</v>
      </c>
      <c r="D300" s="563" t="s">
        <v>1059</v>
      </c>
      <c r="E300" s="567">
        <v>28935.29</v>
      </c>
      <c r="F300" s="567">
        <v>28935.29</v>
      </c>
      <c r="G300" s="564">
        <f t="shared" si="8"/>
        <v>0</v>
      </c>
      <c r="H300" s="564">
        <v>28935.29</v>
      </c>
      <c r="I300" s="564">
        <v>28935.29</v>
      </c>
      <c r="J300" s="564">
        <f t="shared" si="9"/>
        <v>0</v>
      </c>
    </row>
    <row r="301" spans="1:10" s="498" customFormat="1" ht="15.75" thickBot="1" x14ac:dyDescent="0.3">
      <c r="A301" s="530">
        <v>298</v>
      </c>
      <c r="B301" s="565" t="s">
        <v>1057</v>
      </c>
      <c r="C301" s="566" t="s">
        <v>1060</v>
      </c>
      <c r="D301" s="563" t="s">
        <v>1061</v>
      </c>
      <c r="E301" s="567">
        <v>28935.29</v>
      </c>
      <c r="F301" s="567">
        <v>28935.29</v>
      </c>
      <c r="G301" s="564">
        <f t="shared" si="8"/>
        <v>0</v>
      </c>
      <c r="H301" s="564">
        <v>28935.29</v>
      </c>
      <c r="I301" s="564">
        <v>28935.29</v>
      </c>
      <c r="J301" s="564">
        <f t="shared" si="9"/>
        <v>0</v>
      </c>
    </row>
    <row r="302" spans="1:10" s="498" customFormat="1" ht="15.75" thickBot="1" x14ac:dyDescent="0.3">
      <c r="A302" s="530">
        <v>299</v>
      </c>
      <c r="B302" s="565" t="s">
        <v>1057</v>
      </c>
      <c r="C302" s="566" t="s">
        <v>1062</v>
      </c>
      <c r="D302" s="563" t="s">
        <v>1063</v>
      </c>
      <c r="E302" s="567">
        <v>28935.29</v>
      </c>
      <c r="F302" s="567">
        <v>28935.29</v>
      </c>
      <c r="G302" s="564">
        <f t="shared" si="8"/>
        <v>0</v>
      </c>
      <c r="H302" s="564">
        <v>28935.29</v>
      </c>
      <c r="I302" s="564">
        <v>28935.29</v>
      </c>
      <c r="J302" s="564">
        <f t="shared" si="9"/>
        <v>0</v>
      </c>
    </row>
    <row r="303" spans="1:10" s="498" customFormat="1" ht="15.75" thickBot="1" x14ac:dyDescent="0.3">
      <c r="A303" s="530">
        <v>300</v>
      </c>
      <c r="B303" s="565" t="s">
        <v>1064</v>
      </c>
      <c r="C303" s="566" t="s">
        <v>1065</v>
      </c>
      <c r="D303" s="563" t="s">
        <v>1066</v>
      </c>
      <c r="E303" s="567">
        <v>85744.91</v>
      </c>
      <c r="F303" s="567">
        <v>85744.91</v>
      </c>
      <c r="G303" s="564">
        <f t="shared" si="8"/>
        <v>0</v>
      </c>
      <c r="H303" s="564">
        <v>85744.91</v>
      </c>
      <c r="I303" s="564">
        <v>85744.91</v>
      </c>
      <c r="J303" s="564">
        <f t="shared" si="9"/>
        <v>0</v>
      </c>
    </row>
    <row r="304" spans="1:10" s="498" customFormat="1" ht="15.75" thickBot="1" x14ac:dyDescent="0.3">
      <c r="A304" s="530">
        <v>301</v>
      </c>
      <c r="B304" s="565" t="s">
        <v>1067</v>
      </c>
      <c r="C304" s="566" t="s">
        <v>1068</v>
      </c>
      <c r="D304" s="563" t="s">
        <v>1069</v>
      </c>
      <c r="E304" s="567">
        <v>43668.44</v>
      </c>
      <c r="F304" s="567">
        <v>43668.44</v>
      </c>
      <c r="G304" s="564">
        <f t="shared" si="8"/>
        <v>0</v>
      </c>
      <c r="H304" s="564">
        <v>43668.44</v>
      </c>
      <c r="I304" s="564">
        <v>43668.44</v>
      </c>
      <c r="J304" s="564">
        <f t="shared" si="9"/>
        <v>0</v>
      </c>
    </row>
    <row r="305" spans="1:10" s="498" customFormat="1" ht="15.75" thickBot="1" x14ac:dyDescent="0.3">
      <c r="A305" s="530">
        <v>302</v>
      </c>
      <c r="B305" s="565" t="s">
        <v>1070</v>
      </c>
      <c r="C305" s="566" t="s">
        <v>1071</v>
      </c>
      <c r="D305" s="563" t="s">
        <v>1072</v>
      </c>
      <c r="E305" s="567">
        <v>57333.26</v>
      </c>
      <c r="F305" s="567">
        <v>57333.26</v>
      </c>
      <c r="G305" s="564">
        <f t="shared" si="8"/>
        <v>0</v>
      </c>
      <c r="H305" s="564">
        <v>57333.26</v>
      </c>
      <c r="I305" s="564">
        <v>57333.26</v>
      </c>
      <c r="J305" s="564">
        <f t="shared" si="9"/>
        <v>0</v>
      </c>
    </row>
    <row r="306" spans="1:10" s="498" customFormat="1" ht="15.75" thickBot="1" x14ac:dyDescent="0.3">
      <c r="A306" s="530">
        <v>303</v>
      </c>
      <c r="B306" s="565" t="s">
        <v>1070</v>
      </c>
      <c r="C306" s="566" t="s">
        <v>1073</v>
      </c>
      <c r="D306" s="563" t="s">
        <v>1074</v>
      </c>
      <c r="E306" s="567">
        <v>60832.91</v>
      </c>
      <c r="F306" s="567">
        <v>60832.91</v>
      </c>
      <c r="G306" s="564">
        <f t="shared" si="8"/>
        <v>0</v>
      </c>
      <c r="H306" s="564">
        <v>60832.91</v>
      </c>
      <c r="I306" s="564">
        <v>60832.91</v>
      </c>
      <c r="J306" s="564">
        <f t="shared" si="9"/>
        <v>0</v>
      </c>
    </row>
    <row r="307" spans="1:10" s="498" customFormat="1" ht="15.75" thickBot="1" x14ac:dyDescent="0.3">
      <c r="A307" s="530">
        <v>304</v>
      </c>
      <c r="B307" s="565" t="s">
        <v>1075</v>
      </c>
      <c r="C307" s="566" t="s">
        <v>1076</v>
      </c>
      <c r="D307" s="563" t="s">
        <v>1077</v>
      </c>
      <c r="E307" s="567">
        <v>23000</v>
      </c>
      <c r="F307" s="567">
        <v>23000</v>
      </c>
      <c r="G307" s="564">
        <f t="shared" si="8"/>
        <v>0</v>
      </c>
      <c r="H307" s="564">
        <v>23000</v>
      </c>
      <c r="I307" s="564">
        <v>23000</v>
      </c>
      <c r="J307" s="564">
        <f t="shared" si="9"/>
        <v>0</v>
      </c>
    </row>
    <row r="308" spans="1:10" s="498" customFormat="1" ht="15.75" thickBot="1" x14ac:dyDescent="0.3">
      <c r="A308" s="530">
        <v>305</v>
      </c>
      <c r="B308" s="565" t="s">
        <v>1078</v>
      </c>
      <c r="C308" s="566" t="s">
        <v>1079</v>
      </c>
      <c r="D308" s="563" t="s">
        <v>1080</v>
      </c>
      <c r="E308" s="567">
        <v>42991.23</v>
      </c>
      <c r="F308" s="567">
        <v>42991.23</v>
      </c>
      <c r="G308" s="564">
        <f t="shared" si="8"/>
        <v>0</v>
      </c>
      <c r="H308" s="564">
        <v>42991.23</v>
      </c>
      <c r="I308" s="564">
        <v>42991.23</v>
      </c>
      <c r="J308" s="564">
        <f t="shared" si="9"/>
        <v>0</v>
      </c>
    </row>
    <row r="309" spans="1:10" s="498" customFormat="1" ht="15.75" thickBot="1" x14ac:dyDescent="0.3">
      <c r="A309" s="530">
        <v>306</v>
      </c>
      <c r="B309" s="565" t="s">
        <v>1081</v>
      </c>
      <c r="C309" s="566" t="s">
        <v>1082</v>
      </c>
      <c r="D309" s="563" t="s">
        <v>1083</v>
      </c>
      <c r="E309" s="567">
        <v>84003.61</v>
      </c>
      <c r="F309" s="567">
        <v>84003.61</v>
      </c>
      <c r="G309" s="564">
        <f t="shared" si="8"/>
        <v>0</v>
      </c>
      <c r="H309" s="564">
        <v>84003.61</v>
      </c>
      <c r="I309" s="564">
        <v>84003.61</v>
      </c>
      <c r="J309" s="564">
        <f t="shared" si="9"/>
        <v>0</v>
      </c>
    </row>
    <row r="310" spans="1:10" s="498" customFormat="1" ht="15.75" thickBot="1" x14ac:dyDescent="0.3">
      <c r="A310" s="530">
        <v>307</v>
      </c>
      <c r="B310" s="565" t="s">
        <v>503</v>
      </c>
      <c r="C310" s="566" t="s">
        <v>1084</v>
      </c>
      <c r="D310" s="563" t="s">
        <v>1085</v>
      </c>
      <c r="E310" s="567">
        <v>90000</v>
      </c>
      <c r="F310" s="567">
        <v>90000</v>
      </c>
      <c r="G310" s="564">
        <f t="shared" si="8"/>
        <v>0</v>
      </c>
      <c r="H310" s="564">
        <v>90000</v>
      </c>
      <c r="I310" s="564">
        <v>90000</v>
      </c>
      <c r="J310" s="564">
        <f t="shared" si="9"/>
        <v>0</v>
      </c>
    </row>
    <row r="311" spans="1:10" s="498" customFormat="1" ht="15.75" thickBot="1" x14ac:dyDescent="0.3">
      <c r="A311" s="530">
        <v>308</v>
      </c>
      <c r="B311" s="565" t="s">
        <v>1086</v>
      </c>
      <c r="C311" s="566" t="s">
        <v>1087</v>
      </c>
      <c r="D311" s="563" t="s">
        <v>1088</v>
      </c>
      <c r="E311" s="567">
        <v>78356.56</v>
      </c>
      <c r="F311" s="567">
        <v>78356.56</v>
      </c>
      <c r="G311" s="564">
        <f t="shared" si="8"/>
        <v>0</v>
      </c>
      <c r="H311" s="564">
        <v>78356.56</v>
      </c>
      <c r="I311" s="564">
        <v>78356.56</v>
      </c>
      <c r="J311" s="564">
        <f t="shared" si="9"/>
        <v>0</v>
      </c>
    </row>
    <row r="312" spans="1:10" s="498" customFormat="1" ht="15.75" thickBot="1" x14ac:dyDescent="0.3">
      <c r="A312" s="530">
        <v>309</v>
      </c>
      <c r="B312" s="565" t="s">
        <v>1089</v>
      </c>
      <c r="C312" s="566" t="s">
        <v>1090</v>
      </c>
      <c r="D312" s="563" t="s">
        <v>1091</v>
      </c>
      <c r="E312" s="567">
        <v>90000</v>
      </c>
      <c r="F312" s="567">
        <v>90000</v>
      </c>
      <c r="G312" s="564">
        <f t="shared" si="8"/>
        <v>0</v>
      </c>
      <c r="H312" s="564">
        <v>90000</v>
      </c>
      <c r="I312" s="564">
        <v>90000</v>
      </c>
      <c r="J312" s="564">
        <f t="shared" si="9"/>
        <v>0</v>
      </c>
    </row>
    <row r="313" spans="1:10" s="498" customFormat="1" ht="15.75" thickBot="1" x14ac:dyDescent="0.3">
      <c r="A313" s="530">
        <v>310</v>
      </c>
      <c r="B313" s="565" t="s">
        <v>1092</v>
      </c>
      <c r="C313" s="566" t="s">
        <v>1093</v>
      </c>
      <c r="D313" s="563" t="s">
        <v>1094</v>
      </c>
      <c r="E313" s="567">
        <v>44311</v>
      </c>
      <c r="F313" s="567">
        <v>44311</v>
      </c>
      <c r="G313" s="564">
        <f t="shared" si="8"/>
        <v>0</v>
      </c>
      <c r="H313" s="564">
        <v>44311</v>
      </c>
      <c r="I313" s="564">
        <v>44311</v>
      </c>
      <c r="J313" s="564">
        <f t="shared" si="9"/>
        <v>0</v>
      </c>
    </row>
    <row r="314" spans="1:10" s="498" customFormat="1" ht="15.75" thickBot="1" x14ac:dyDescent="0.3">
      <c r="A314" s="530">
        <v>311</v>
      </c>
      <c r="B314" s="565" t="s">
        <v>1095</v>
      </c>
      <c r="C314" s="566" t="s">
        <v>1096</v>
      </c>
      <c r="D314" s="563" t="s">
        <v>1097</v>
      </c>
      <c r="E314" s="567">
        <v>51733.15</v>
      </c>
      <c r="F314" s="567">
        <v>51733.15</v>
      </c>
      <c r="G314" s="564">
        <f t="shared" si="8"/>
        <v>0</v>
      </c>
      <c r="H314" s="564">
        <v>51733.15</v>
      </c>
      <c r="I314" s="564">
        <v>51733.15</v>
      </c>
      <c r="J314" s="564">
        <f t="shared" si="9"/>
        <v>0</v>
      </c>
    </row>
    <row r="315" spans="1:10" s="498" customFormat="1" ht="15.75" thickBot="1" x14ac:dyDescent="0.3">
      <c r="A315" s="530">
        <v>312</v>
      </c>
      <c r="B315" s="565" t="s">
        <v>1098</v>
      </c>
      <c r="C315" s="566" t="s">
        <v>1099</v>
      </c>
      <c r="D315" s="563" t="s">
        <v>1100</v>
      </c>
      <c r="E315" s="567">
        <v>46967.39</v>
      </c>
      <c r="F315" s="567">
        <v>46967.39</v>
      </c>
      <c r="G315" s="564">
        <f t="shared" si="8"/>
        <v>0</v>
      </c>
      <c r="H315" s="564">
        <v>46967.39</v>
      </c>
      <c r="I315" s="564">
        <v>46967.39</v>
      </c>
      <c r="J315" s="564">
        <f t="shared" si="9"/>
        <v>0</v>
      </c>
    </row>
    <row r="316" spans="1:10" s="498" customFormat="1" ht="15.75" thickBot="1" x14ac:dyDescent="0.3">
      <c r="A316" s="530">
        <v>313</v>
      </c>
      <c r="B316" s="565" t="s">
        <v>1098</v>
      </c>
      <c r="C316" s="566" t="s">
        <v>1101</v>
      </c>
      <c r="D316" s="563" t="s">
        <v>1102</v>
      </c>
      <c r="E316" s="567">
        <v>45373.88</v>
      </c>
      <c r="F316" s="567">
        <v>45373.88</v>
      </c>
      <c r="G316" s="564">
        <f t="shared" si="8"/>
        <v>0</v>
      </c>
      <c r="H316" s="564">
        <v>45373.88</v>
      </c>
      <c r="I316" s="564">
        <v>45373.88</v>
      </c>
      <c r="J316" s="564">
        <f t="shared" si="9"/>
        <v>0</v>
      </c>
    </row>
    <row r="317" spans="1:10" s="498" customFormat="1" ht="15.75" thickBot="1" x14ac:dyDescent="0.3">
      <c r="A317" s="530">
        <v>314</v>
      </c>
      <c r="B317" s="565" t="s">
        <v>1103</v>
      </c>
      <c r="C317" s="566" t="s">
        <v>1104</v>
      </c>
      <c r="D317" s="563" t="s">
        <v>1105</v>
      </c>
      <c r="E317" s="567">
        <v>49500</v>
      </c>
      <c r="F317" s="567">
        <v>49500</v>
      </c>
      <c r="G317" s="564">
        <f t="shared" si="8"/>
        <v>0</v>
      </c>
      <c r="H317" s="564">
        <v>49500</v>
      </c>
      <c r="I317" s="564">
        <v>49500</v>
      </c>
      <c r="J317" s="564">
        <f t="shared" si="9"/>
        <v>0</v>
      </c>
    </row>
    <row r="318" spans="1:10" s="498" customFormat="1" ht="15.75" thickBot="1" x14ac:dyDescent="0.3">
      <c r="A318" s="530">
        <v>315</v>
      </c>
      <c r="B318" s="565" t="s">
        <v>1106</v>
      </c>
      <c r="C318" s="566" t="s">
        <v>1107</v>
      </c>
      <c r="D318" s="563" t="s">
        <v>1108</v>
      </c>
      <c r="E318" s="567">
        <v>54490.71</v>
      </c>
      <c r="F318" s="567">
        <v>54490.71</v>
      </c>
      <c r="G318" s="564">
        <f t="shared" si="8"/>
        <v>0</v>
      </c>
      <c r="H318" s="564">
        <v>54490.71</v>
      </c>
      <c r="I318" s="564">
        <v>54490.71</v>
      </c>
      <c r="J318" s="564">
        <f t="shared" si="9"/>
        <v>0</v>
      </c>
    </row>
    <row r="319" spans="1:10" s="498" customFormat="1" ht="15.75" thickBot="1" x14ac:dyDescent="0.3">
      <c r="A319" s="530">
        <v>316</v>
      </c>
      <c r="B319" s="565" t="s">
        <v>1109</v>
      </c>
      <c r="C319" s="566" t="s">
        <v>1110</v>
      </c>
      <c r="D319" s="563" t="s">
        <v>1111</v>
      </c>
      <c r="E319" s="567">
        <v>70253.73</v>
      </c>
      <c r="F319" s="567">
        <v>70253.73</v>
      </c>
      <c r="G319" s="564">
        <f t="shared" si="8"/>
        <v>0</v>
      </c>
      <c r="H319" s="564">
        <v>70253.73</v>
      </c>
      <c r="I319" s="564">
        <v>70253.73</v>
      </c>
      <c r="J319" s="564">
        <f t="shared" si="9"/>
        <v>0</v>
      </c>
    </row>
    <row r="320" spans="1:10" s="498" customFormat="1" ht="15.75" thickBot="1" x14ac:dyDescent="0.3">
      <c r="A320" s="530">
        <v>317</v>
      </c>
      <c r="B320" s="565" t="s">
        <v>1112</v>
      </c>
      <c r="C320" s="566" t="s">
        <v>1113</v>
      </c>
      <c r="D320" s="563" t="s">
        <v>1114</v>
      </c>
      <c r="E320" s="567">
        <v>59800</v>
      </c>
      <c r="F320" s="567">
        <v>59800</v>
      </c>
      <c r="G320" s="564">
        <f t="shared" si="8"/>
        <v>0</v>
      </c>
      <c r="H320" s="564">
        <v>59800</v>
      </c>
      <c r="I320" s="564">
        <v>59800</v>
      </c>
      <c r="J320" s="564">
        <f t="shared" si="9"/>
        <v>0</v>
      </c>
    </row>
    <row r="321" spans="1:10" s="498" customFormat="1" ht="15.75" thickBot="1" x14ac:dyDescent="0.3">
      <c r="A321" s="530">
        <v>318</v>
      </c>
      <c r="B321" s="565" t="s">
        <v>1112</v>
      </c>
      <c r="C321" s="566" t="s">
        <v>1115</v>
      </c>
      <c r="D321" s="563" t="s">
        <v>1116</v>
      </c>
      <c r="E321" s="567">
        <v>57100</v>
      </c>
      <c r="F321" s="567">
        <v>57100</v>
      </c>
      <c r="G321" s="564">
        <f t="shared" si="8"/>
        <v>0</v>
      </c>
      <c r="H321" s="564">
        <v>57100</v>
      </c>
      <c r="I321" s="564">
        <v>57100</v>
      </c>
      <c r="J321" s="564">
        <f t="shared" si="9"/>
        <v>0</v>
      </c>
    </row>
    <row r="322" spans="1:10" s="498" customFormat="1" ht="15.75" thickBot="1" x14ac:dyDescent="0.3">
      <c r="A322" s="530">
        <v>319</v>
      </c>
      <c r="B322" s="565" t="s">
        <v>1112</v>
      </c>
      <c r="C322" s="566" t="s">
        <v>1117</v>
      </c>
      <c r="D322" s="563" t="s">
        <v>1118</v>
      </c>
      <c r="E322" s="567">
        <v>57100</v>
      </c>
      <c r="F322" s="567">
        <v>57100</v>
      </c>
      <c r="G322" s="564">
        <f t="shared" si="8"/>
        <v>0</v>
      </c>
      <c r="H322" s="564">
        <v>57100</v>
      </c>
      <c r="I322" s="564">
        <v>57100</v>
      </c>
      <c r="J322" s="564">
        <f t="shared" si="9"/>
        <v>0</v>
      </c>
    </row>
    <row r="323" spans="1:10" s="498" customFormat="1" ht="15.75" thickBot="1" x14ac:dyDescent="0.3">
      <c r="A323" s="530">
        <v>320</v>
      </c>
      <c r="B323" s="565" t="s">
        <v>1119</v>
      </c>
      <c r="C323" s="566" t="s">
        <v>1120</v>
      </c>
      <c r="D323" s="563" t="s">
        <v>1121</v>
      </c>
      <c r="E323" s="567">
        <v>72090.8</v>
      </c>
      <c r="F323" s="567">
        <v>72090.8</v>
      </c>
      <c r="G323" s="564">
        <f t="shared" si="8"/>
        <v>0</v>
      </c>
      <c r="H323" s="564">
        <v>72090.8</v>
      </c>
      <c r="I323" s="564">
        <v>72090.8</v>
      </c>
      <c r="J323" s="564">
        <f t="shared" si="9"/>
        <v>0</v>
      </c>
    </row>
    <row r="324" spans="1:10" s="498" customFormat="1" ht="15.75" thickBot="1" x14ac:dyDescent="0.3">
      <c r="A324" s="530">
        <v>321</v>
      </c>
      <c r="B324" s="565" t="s">
        <v>1119</v>
      </c>
      <c r="C324" s="566" t="s">
        <v>1122</v>
      </c>
      <c r="D324" s="563" t="s">
        <v>1123</v>
      </c>
      <c r="E324" s="567">
        <v>72090.81</v>
      </c>
      <c r="F324" s="567">
        <v>72090.81</v>
      </c>
      <c r="G324" s="564">
        <f t="shared" ref="G324:G387" si="10">E324-F324</f>
        <v>0</v>
      </c>
      <c r="H324" s="564">
        <v>72090.81</v>
      </c>
      <c r="I324" s="564">
        <v>72090.81</v>
      </c>
      <c r="J324" s="564">
        <f t="shared" ref="J324:J387" si="11">H324-I324</f>
        <v>0</v>
      </c>
    </row>
    <row r="325" spans="1:10" s="498" customFormat="1" ht="15.75" thickBot="1" x14ac:dyDescent="0.3">
      <c r="A325" s="530">
        <v>322</v>
      </c>
      <c r="B325" s="565" t="s">
        <v>1124</v>
      </c>
      <c r="C325" s="566" t="s">
        <v>1125</v>
      </c>
      <c r="D325" s="563" t="s">
        <v>1126</v>
      </c>
      <c r="E325" s="567">
        <v>51808.92</v>
      </c>
      <c r="F325" s="567">
        <v>51808.92</v>
      </c>
      <c r="G325" s="564">
        <f t="shared" si="10"/>
        <v>0</v>
      </c>
      <c r="H325" s="564">
        <v>51808.92</v>
      </c>
      <c r="I325" s="564">
        <v>51808.92</v>
      </c>
      <c r="J325" s="564">
        <f t="shared" si="11"/>
        <v>0</v>
      </c>
    </row>
    <row r="326" spans="1:10" s="498" customFormat="1" ht="15.75" thickBot="1" x14ac:dyDescent="0.3">
      <c r="A326" s="530">
        <v>323</v>
      </c>
      <c r="B326" s="565" t="s">
        <v>1127</v>
      </c>
      <c r="C326" s="566" t="s">
        <v>1128</v>
      </c>
      <c r="D326" s="563" t="s">
        <v>1129</v>
      </c>
      <c r="E326" s="567">
        <v>82544.2</v>
      </c>
      <c r="F326" s="567">
        <v>82544.2</v>
      </c>
      <c r="G326" s="564">
        <f t="shared" si="10"/>
        <v>0</v>
      </c>
      <c r="H326" s="564">
        <v>82544.2</v>
      </c>
      <c r="I326" s="564">
        <v>82544.2</v>
      </c>
      <c r="J326" s="564">
        <f t="shared" si="11"/>
        <v>0</v>
      </c>
    </row>
    <row r="327" spans="1:10" s="498" customFormat="1" ht="15.75" thickBot="1" x14ac:dyDescent="0.3">
      <c r="A327" s="530">
        <v>324</v>
      </c>
      <c r="B327" s="565" t="s">
        <v>1130</v>
      </c>
      <c r="C327" s="566" t="s">
        <v>1131</v>
      </c>
      <c r="D327" s="563" t="s">
        <v>1132</v>
      </c>
      <c r="E327" s="567">
        <v>89008.51</v>
      </c>
      <c r="F327" s="567">
        <v>89008.51</v>
      </c>
      <c r="G327" s="564">
        <f t="shared" si="10"/>
        <v>0</v>
      </c>
      <c r="H327" s="564">
        <v>89008.51</v>
      </c>
      <c r="I327" s="564">
        <v>89008.51</v>
      </c>
      <c r="J327" s="564">
        <f t="shared" si="11"/>
        <v>0</v>
      </c>
    </row>
    <row r="328" spans="1:10" s="498" customFormat="1" ht="15.75" thickBot="1" x14ac:dyDescent="0.3">
      <c r="A328" s="530">
        <v>325</v>
      </c>
      <c r="B328" s="565" t="s">
        <v>1133</v>
      </c>
      <c r="C328" s="566" t="s">
        <v>1134</v>
      </c>
      <c r="D328" s="563" t="s">
        <v>1135</v>
      </c>
      <c r="E328" s="567">
        <v>49500</v>
      </c>
      <c r="F328" s="567">
        <v>49500</v>
      </c>
      <c r="G328" s="564">
        <f t="shared" si="10"/>
        <v>0</v>
      </c>
      <c r="H328" s="564">
        <v>49500</v>
      </c>
      <c r="I328" s="564">
        <v>49500</v>
      </c>
      <c r="J328" s="564">
        <f t="shared" si="11"/>
        <v>0</v>
      </c>
    </row>
    <row r="329" spans="1:10" s="498" customFormat="1" ht="15.75" thickBot="1" x14ac:dyDescent="0.3">
      <c r="A329" s="530">
        <v>326</v>
      </c>
      <c r="B329" s="565" t="s">
        <v>1133</v>
      </c>
      <c r="C329" s="566" t="s">
        <v>1136</v>
      </c>
      <c r="D329" s="563" t="s">
        <v>1137</v>
      </c>
      <c r="E329" s="567">
        <v>49500</v>
      </c>
      <c r="F329" s="567">
        <v>49500</v>
      </c>
      <c r="G329" s="564">
        <f t="shared" si="10"/>
        <v>0</v>
      </c>
      <c r="H329" s="564">
        <v>49500</v>
      </c>
      <c r="I329" s="564">
        <v>49500</v>
      </c>
      <c r="J329" s="564">
        <f t="shared" si="11"/>
        <v>0</v>
      </c>
    </row>
    <row r="330" spans="1:10" s="498" customFormat="1" ht="15.75" thickBot="1" x14ac:dyDescent="0.3">
      <c r="A330" s="530">
        <v>327</v>
      </c>
      <c r="B330" s="565" t="s">
        <v>1138</v>
      </c>
      <c r="C330" s="566" t="s">
        <v>1139</v>
      </c>
      <c r="D330" s="563" t="s">
        <v>1140</v>
      </c>
      <c r="E330" s="567">
        <v>95490.39</v>
      </c>
      <c r="F330" s="567">
        <v>95490.39</v>
      </c>
      <c r="G330" s="564">
        <f t="shared" si="10"/>
        <v>0</v>
      </c>
      <c r="H330" s="564">
        <v>95490.39</v>
      </c>
      <c r="I330" s="564">
        <v>95490.39</v>
      </c>
      <c r="J330" s="564">
        <f t="shared" si="11"/>
        <v>0</v>
      </c>
    </row>
    <row r="331" spans="1:10" s="498" customFormat="1" ht="15.75" thickBot="1" x14ac:dyDescent="0.3">
      <c r="A331" s="530">
        <v>328</v>
      </c>
      <c r="B331" s="565" t="s">
        <v>1141</v>
      </c>
      <c r="C331" s="566" t="s">
        <v>1142</v>
      </c>
      <c r="D331" s="563" t="s">
        <v>1143</v>
      </c>
      <c r="E331" s="567">
        <v>78000</v>
      </c>
      <c r="F331" s="567">
        <v>78000</v>
      </c>
      <c r="G331" s="564">
        <f t="shared" si="10"/>
        <v>0</v>
      </c>
      <c r="H331" s="564">
        <v>78000</v>
      </c>
      <c r="I331" s="564">
        <v>78000</v>
      </c>
      <c r="J331" s="564">
        <f t="shared" si="11"/>
        <v>0</v>
      </c>
    </row>
    <row r="332" spans="1:10" s="498" customFormat="1" ht="15.75" thickBot="1" x14ac:dyDescent="0.3">
      <c r="A332" s="530">
        <v>329</v>
      </c>
      <c r="B332" s="565" t="s">
        <v>1144</v>
      </c>
      <c r="C332" s="566" t="s">
        <v>1145</v>
      </c>
      <c r="D332" s="563" t="s">
        <v>1146</v>
      </c>
      <c r="E332" s="567">
        <v>99440</v>
      </c>
      <c r="F332" s="567">
        <v>99440</v>
      </c>
      <c r="G332" s="564">
        <f t="shared" si="10"/>
        <v>0</v>
      </c>
      <c r="H332" s="564">
        <v>99440</v>
      </c>
      <c r="I332" s="564">
        <v>99440</v>
      </c>
      <c r="J332" s="564">
        <f t="shared" si="11"/>
        <v>0</v>
      </c>
    </row>
    <row r="333" spans="1:10" s="498" customFormat="1" ht="15.75" thickBot="1" x14ac:dyDescent="0.3">
      <c r="A333" s="530">
        <v>330</v>
      </c>
      <c r="B333" s="565" t="s">
        <v>1147</v>
      </c>
      <c r="C333" s="566" t="s">
        <v>1148</v>
      </c>
      <c r="D333" s="563" t="s">
        <v>1149</v>
      </c>
      <c r="E333" s="567">
        <v>62500</v>
      </c>
      <c r="F333" s="567">
        <v>62500</v>
      </c>
      <c r="G333" s="564">
        <f t="shared" si="10"/>
        <v>0</v>
      </c>
      <c r="H333" s="564">
        <v>62500</v>
      </c>
      <c r="I333" s="564">
        <v>62500</v>
      </c>
      <c r="J333" s="564">
        <f t="shared" si="11"/>
        <v>0</v>
      </c>
    </row>
    <row r="334" spans="1:10" s="498" customFormat="1" ht="15.75" thickBot="1" x14ac:dyDescent="0.3">
      <c r="A334" s="530">
        <v>331</v>
      </c>
      <c r="B334" s="565" t="s">
        <v>1150</v>
      </c>
      <c r="C334" s="566" t="s">
        <v>1151</v>
      </c>
      <c r="D334" s="563" t="s">
        <v>1152</v>
      </c>
      <c r="E334" s="567">
        <v>84338.23</v>
      </c>
      <c r="F334" s="567">
        <v>84338.23</v>
      </c>
      <c r="G334" s="564">
        <f t="shared" si="10"/>
        <v>0</v>
      </c>
      <c r="H334" s="564">
        <v>84338.23</v>
      </c>
      <c r="I334" s="564">
        <v>84338.23</v>
      </c>
      <c r="J334" s="564">
        <f t="shared" si="11"/>
        <v>0</v>
      </c>
    </row>
    <row r="335" spans="1:10" s="498" customFormat="1" ht="15.75" thickBot="1" x14ac:dyDescent="0.3">
      <c r="A335" s="530">
        <v>332</v>
      </c>
      <c r="B335" s="565" t="s">
        <v>1153</v>
      </c>
      <c r="C335" s="566" t="s">
        <v>1154</v>
      </c>
      <c r="D335" s="563" t="s">
        <v>1155</v>
      </c>
      <c r="E335" s="567">
        <v>79558.73</v>
      </c>
      <c r="F335" s="567">
        <v>79558.73</v>
      </c>
      <c r="G335" s="564">
        <f t="shared" si="10"/>
        <v>0</v>
      </c>
      <c r="H335" s="564">
        <v>79558.73</v>
      </c>
      <c r="I335" s="564">
        <v>79558.73</v>
      </c>
      <c r="J335" s="564">
        <f t="shared" si="11"/>
        <v>0</v>
      </c>
    </row>
    <row r="336" spans="1:10" s="498" customFormat="1" ht="15.75" thickBot="1" x14ac:dyDescent="0.3">
      <c r="A336" s="530">
        <v>333</v>
      </c>
      <c r="B336" s="565" t="s">
        <v>1156</v>
      </c>
      <c r="C336" s="566" t="s">
        <v>1157</v>
      </c>
      <c r="D336" s="563" t="s">
        <v>1158</v>
      </c>
      <c r="E336" s="567">
        <v>54565.94</v>
      </c>
      <c r="F336" s="567">
        <v>54565.94</v>
      </c>
      <c r="G336" s="564">
        <f t="shared" si="10"/>
        <v>0</v>
      </c>
      <c r="H336" s="564">
        <v>54565.94</v>
      </c>
      <c r="I336" s="564">
        <v>54565.94</v>
      </c>
      <c r="J336" s="564">
        <f t="shared" si="11"/>
        <v>0</v>
      </c>
    </row>
    <row r="337" spans="1:10" s="498" customFormat="1" ht="15.75" thickBot="1" x14ac:dyDescent="0.3">
      <c r="A337" s="530">
        <v>334</v>
      </c>
      <c r="B337" s="565" t="s">
        <v>1159</v>
      </c>
      <c r="C337" s="566" t="s">
        <v>1160</v>
      </c>
      <c r="D337" s="563" t="s">
        <v>1161</v>
      </c>
      <c r="E337" s="567">
        <v>48193.27</v>
      </c>
      <c r="F337" s="567">
        <v>48193.27</v>
      </c>
      <c r="G337" s="564">
        <f t="shared" si="10"/>
        <v>0</v>
      </c>
      <c r="H337" s="564">
        <v>48193.27</v>
      </c>
      <c r="I337" s="564">
        <v>48193.27</v>
      </c>
      <c r="J337" s="564">
        <f t="shared" si="11"/>
        <v>0</v>
      </c>
    </row>
    <row r="338" spans="1:10" s="498" customFormat="1" ht="15.75" thickBot="1" x14ac:dyDescent="0.3">
      <c r="A338" s="530">
        <v>335</v>
      </c>
      <c r="B338" s="565" t="s">
        <v>1159</v>
      </c>
      <c r="C338" s="566" t="s">
        <v>1162</v>
      </c>
      <c r="D338" s="563" t="s">
        <v>1163</v>
      </c>
      <c r="E338" s="567">
        <v>48193.279999999999</v>
      </c>
      <c r="F338" s="567">
        <v>48193.279999999999</v>
      </c>
      <c r="G338" s="564">
        <f t="shared" si="10"/>
        <v>0</v>
      </c>
      <c r="H338" s="564">
        <v>48193.279999999999</v>
      </c>
      <c r="I338" s="564">
        <v>48193.279999999999</v>
      </c>
      <c r="J338" s="564">
        <f t="shared" si="11"/>
        <v>0</v>
      </c>
    </row>
    <row r="339" spans="1:10" s="498" customFormat="1" ht="15.75" thickBot="1" x14ac:dyDescent="0.3">
      <c r="A339" s="530">
        <v>336</v>
      </c>
      <c r="B339" s="565" t="s">
        <v>1164</v>
      </c>
      <c r="C339" s="566" t="s">
        <v>1165</v>
      </c>
      <c r="D339" s="563" t="s">
        <v>1166</v>
      </c>
      <c r="E339" s="567">
        <v>96662.399999999994</v>
      </c>
      <c r="F339" s="567">
        <v>96662.399999999994</v>
      </c>
      <c r="G339" s="564">
        <f t="shared" si="10"/>
        <v>0</v>
      </c>
      <c r="H339" s="564">
        <v>96662.399999999994</v>
      </c>
      <c r="I339" s="564">
        <v>96662.399999999994</v>
      </c>
      <c r="J339" s="564">
        <f t="shared" si="11"/>
        <v>0</v>
      </c>
    </row>
    <row r="340" spans="1:10" s="498" customFormat="1" ht="15.75" thickBot="1" x14ac:dyDescent="0.3">
      <c r="A340" s="530">
        <v>337</v>
      </c>
      <c r="B340" s="565" t="s">
        <v>1167</v>
      </c>
      <c r="C340" s="566" t="s">
        <v>1168</v>
      </c>
      <c r="D340" s="563" t="s">
        <v>1169</v>
      </c>
      <c r="E340" s="567">
        <v>96662.399999999994</v>
      </c>
      <c r="F340" s="567">
        <v>96662.399999999994</v>
      </c>
      <c r="G340" s="564">
        <f t="shared" si="10"/>
        <v>0</v>
      </c>
      <c r="H340" s="564">
        <v>96662.399999999994</v>
      </c>
      <c r="I340" s="564">
        <v>96662.399999999994</v>
      </c>
      <c r="J340" s="564">
        <f t="shared" si="11"/>
        <v>0</v>
      </c>
    </row>
    <row r="341" spans="1:10" s="498" customFormat="1" ht="15.75" thickBot="1" x14ac:dyDescent="0.3">
      <c r="A341" s="530">
        <v>338</v>
      </c>
      <c r="B341" s="565" t="s">
        <v>1170</v>
      </c>
      <c r="C341" s="566" t="s">
        <v>1171</v>
      </c>
      <c r="D341" s="563" t="s">
        <v>1172</v>
      </c>
      <c r="E341" s="567">
        <v>96662.399999999994</v>
      </c>
      <c r="F341" s="567">
        <v>96662.399999999994</v>
      </c>
      <c r="G341" s="564">
        <f t="shared" si="10"/>
        <v>0</v>
      </c>
      <c r="H341" s="564">
        <v>96662.399999999994</v>
      </c>
      <c r="I341" s="564">
        <v>96662.399999999994</v>
      </c>
      <c r="J341" s="564">
        <f t="shared" si="11"/>
        <v>0</v>
      </c>
    </row>
    <row r="342" spans="1:10" s="498" customFormat="1" ht="15.75" thickBot="1" x14ac:dyDescent="0.3">
      <c r="A342" s="530">
        <v>339</v>
      </c>
      <c r="B342" s="565" t="s">
        <v>1173</v>
      </c>
      <c r="C342" s="566" t="s">
        <v>1174</v>
      </c>
      <c r="D342" s="563" t="s">
        <v>1175</v>
      </c>
      <c r="E342" s="567">
        <v>96662.399999999994</v>
      </c>
      <c r="F342" s="567">
        <v>96662.399999999994</v>
      </c>
      <c r="G342" s="564">
        <f t="shared" si="10"/>
        <v>0</v>
      </c>
      <c r="H342" s="564">
        <v>96662.399999999994</v>
      </c>
      <c r="I342" s="564">
        <v>96662.399999999994</v>
      </c>
      <c r="J342" s="564">
        <f t="shared" si="11"/>
        <v>0</v>
      </c>
    </row>
    <row r="343" spans="1:10" s="498" customFormat="1" ht="15.75" thickBot="1" x14ac:dyDescent="0.3">
      <c r="A343" s="530">
        <v>340</v>
      </c>
      <c r="B343" s="565" t="s">
        <v>1176</v>
      </c>
      <c r="C343" s="566" t="s">
        <v>1177</v>
      </c>
      <c r="D343" s="563" t="s">
        <v>1178</v>
      </c>
      <c r="E343" s="567">
        <v>96662.399999999994</v>
      </c>
      <c r="F343" s="567">
        <v>96662.399999999994</v>
      </c>
      <c r="G343" s="564">
        <f t="shared" si="10"/>
        <v>0</v>
      </c>
      <c r="H343" s="564">
        <v>96662.399999999994</v>
      </c>
      <c r="I343" s="564">
        <v>96662.399999999994</v>
      </c>
      <c r="J343" s="564">
        <f t="shared" si="11"/>
        <v>0</v>
      </c>
    </row>
    <row r="344" spans="1:10" s="498" customFormat="1" ht="15.75" thickBot="1" x14ac:dyDescent="0.3">
      <c r="A344" s="530">
        <v>341</v>
      </c>
      <c r="B344" s="565" t="s">
        <v>1179</v>
      </c>
      <c r="C344" s="566" t="s">
        <v>1180</v>
      </c>
      <c r="D344" s="563" t="s">
        <v>1181</v>
      </c>
      <c r="E344" s="567">
        <v>96662.399999999994</v>
      </c>
      <c r="F344" s="567">
        <v>96662.399999999994</v>
      </c>
      <c r="G344" s="564">
        <f t="shared" si="10"/>
        <v>0</v>
      </c>
      <c r="H344" s="564">
        <v>96662.399999999994</v>
      </c>
      <c r="I344" s="564">
        <v>96662.399999999994</v>
      </c>
      <c r="J344" s="564">
        <f t="shared" si="11"/>
        <v>0</v>
      </c>
    </row>
    <row r="345" spans="1:10" s="498" customFormat="1" ht="15.75" thickBot="1" x14ac:dyDescent="0.3">
      <c r="A345" s="530">
        <v>342</v>
      </c>
      <c r="B345" s="565" t="s">
        <v>1182</v>
      </c>
      <c r="C345" s="566" t="s">
        <v>1183</v>
      </c>
      <c r="D345" s="563" t="s">
        <v>1184</v>
      </c>
      <c r="E345" s="567">
        <v>96662.399999999994</v>
      </c>
      <c r="F345" s="567">
        <v>96662.399999999994</v>
      </c>
      <c r="G345" s="564">
        <f t="shared" si="10"/>
        <v>0</v>
      </c>
      <c r="H345" s="564">
        <v>96662.399999999994</v>
      </c>
      <c r="I345" s="564">
        <v>96662.399999999994</v>
      </c>
      <c r="J345" s="564">
        <f t="shared" si="11"/>
        <v>0</v>
      </c>
    </row>
    <row r="346" spans="1:10" s="498" customFormat="1" ht="15.75" thickBot="1" x14ac:dyDescent="0.3">
      <c r="A346" s="530">
        <v>343</v>
      </c>
      <c r="B346" s="565" t="s">
        <v>1185</v>
      </c>
      <c r="C346" s="566" t="s">
        <v>1186</v>
      </c>
      <c r="D346" s="563" t="s">
        <v>1187</v>
      </c>
      <c r="E346" s="567">
        <v>96662.399999999994</v>
      </c>
      <c r="F346" s="567">
        <v>96662.399999999994</v>
      </c>
      <c r="G346" s="564">
        <f t="shared" si="10"/>
        <v>0</v>
      </c>
      <c r="H346" s="564">
        <v>96662.399999999994</v>
      </c>
      <c r="I346" s="564">
        <v>96662.399999999994</v>
      </c>
      <c r="J346" s="564">
        <f t="shared" si="11"/>
        <v>0</v>
      </c>
    </row>
    <row r="347" spans="1:10" s="498" customFormat="1" ht="15.75" thickBot="1" x14ac:dyDescent="0.3">
      <c r="A347" s="530">
        <v>344</v>
      </c>
      <c r="B347" s="565" t="s">
        <v>1188</v>
      </c>
      <c r="C347" s="566" t="s">
        <v>1189</v>
      </c>
      <c r="D347" s="563" t="s">
        <v>1190</v>
      </c>
      <c r="E347" s="567">
        <v>96662.399999999994</v>
      </c>
      <c r="F347" s="567">
        <v>96662.399999999994</v>
      </c>
      <c r="G347" s="564">
        <f t="shared" si="10"/>
        <v>0</v>
      </c>
      <c r="H347" s="564">
        <v>96662.399999999994</v>
      </c>
      <c r="I347" s="564">
        <v>96662.399999999994</v>
      </c>
      <c r="J347" s="564">
        <f t="shared" si="11"/>
        <v>0</v>
      </c>
    </row>
    <row r="348" spans="1:10" s="498" customFormat="1" ht="15.75" thickBot="1" x14ac:dyDescent="0.3">
      <c r="A348" s="530">
        <v>345</v>
      </c>
      <c r="B348" s="565" t="s">
        <v>1191</v>
      </c>
      <c r="C348" s="566" t="s">
        <v>1192</v>
      </c>
      <c r="D348" s="563" t="s">
        <v>1193</v>
      </c>
      <c r="E348" s="567">
        <v>66860.509999999995</v>
      </c>
      <c r="F348" s="567">
        <v>66860.509999999995</v>
      </c>
      <c r="G348" s="564">
        <f t="shared" si="10"/>
        <v>0</v>
      </c>
      <c r="H348" s="564">
        <v>66860.509999999995</v>
      </c>
      <c r="I348" s="564">
        <v>66860.509999999995</v>
      </c>
      <c r="J348" s="564">
        <f t="shared" si="11"/>
        <v>0</v>
      </c>
    </row>
    <row r="349" spans="1:10" s="498" customFormat="1" ht="15.75" thickBot="1" x14ac:dyDescent="0.3">
      <c r="A349" s="530">
        <v>346</v>
      </c>
      <c r="B349" s="565" t="s">
        <v>1194</v>
      </c>
      <c r="C349" s="566" t="s">
        <v>1195</v>
      </c>
      <c r="D349" s="563" t="s">
        <v>1196</v>
      </c>
      <c r="E349" s="567">
        <v>66860.509999999995</v>
      </c>
      <c r="F349" s="567">
        <v>66860.509999999995</v>
      </c>
      <c r="G349" s="564">
        <f t="shared" si="10"/>
        <v>0</v>
      </c>
      <c r="H349" s="564">
        <v>66860.509999999995</v>
      </c>
      <c r="I349" s="564">
        <v>66860.509999999995</v>
      </c>
      <c r="J349" s="564">
        <f t="shared" si="11"/>
        <v>0</v>
      </c>
    </row>
    <row r="350" spans="1:10" s="498" customFormat="1" ht="15.75" thickBot="1" x14ac:dyDescent="0.3">
      <c r="A350" s="530">
        <v>347</v>
      </c>
      <c r="B350" s="565" t="s">
        <v>1197</v>
      </c>
      <c r="C350" s="566" t="s">
        <v>1198</v>
      </c>
      <c r="D350" s="563" t="s">
        <v>1199</v>
      </c>
      <c r="E350" s="567">
        <v>66860.509999999995</v>
      </c>
      <c r="F350" s="567">
        <v>66860.509999999995</v>
      </c>
      <c r="G350" s="564">
        <f t="shared" si="10"/>
        <v>0</v>
      </c>
      <c r="H350" s="564">
        <v>66860.509999999995</v>
      </c>
      <c r="I350" s="564">
        <v>66860.509999999995</v>
      </c>
      <c r="J350" s="564">
        <f t="shared" si="11"/>
        <v>0</v>
      </c>
    </row>
    <row r="351" spans="1:10" s="498" customFormat="1" ht="15.75" thickBot="1" x14ac:dyDescent="0.3">
      <c r="A351" s="530">
        <v>348</v>
      </c>
      <c r="B351" s="565" t="s">
        <v>1200</v>
      </c>
      <c r="C351" s="566" t="s">
        <v>1201</v>
      </c>
      <c r="D351" s="563" t="s">
        <v>1202</v>
      </c>
      <c r="E351" s="567">
        <v>66860.509999999995</v>
      </c>
      <c r="F351" s="567">
        <v>66860.509999999995</v>
      </c>
      <c r="G351" s="564">
        <f t="shared" si="10"/>
        <v>0</v>
      </c>
      <c r="H351" s="564">
        <v>66860.509999999995</v>
      </c>
      <c r="I351" s="564">
        <v>66860.509999999995</v>
      </c>
      <c r="J351" s="564">
        <f t="shared" si="11"/>
        <v>0</v>
      </c>
    </row>
    <row r="352" spans="1:10" s="498" customFormat="1" ht="15.75" thickBot="1" x14ac:dyDescent="0.3">
      <c r="A352" s="530">
        <v>349</v>
      </c>
      <c r="B352" s="565" t="s">
        <v>1203</v>
      </c>
      <c r="C352" s="566" t="s">
        <v>1204</v>
      </c>
      <c r="D352" s="563" t="s">
        <v>1205</v>
      </c>
      <c r="E352" s="567">
        <v>66860.509999999995</v>
      </c>
      <c r="F352" s="567">
        <v>66860.509999999995</v>
      </c>
      <c r="G352" s="564">
        <f t="shared" si="10"/>
        <v>0</v>
      </c>
      <c r="H352" s="564">
        <v>66860.509999999995</v>
      </c>
      <c r="I352" s="564">
        <v>66860.509999999995</v>
      </c>
      <c r="J352" s="564">
        <f t="shared" si="11"/>
        <v>0</v>
      </c>
    </row>
    <row r="353" spans="1:10" s="498" customFormat="1" ht="15.75" thickBot="1" x14ac:dyDescent="0.3">
      <c r="A353" s="530">
        <v>350</v>
      </c>
      <c r="B353" s="565" t="s">
        <v>1206</v>
      </c>
      <c r="C353" s="566" t="s">
        <v>1207</v>
      </c>
      <c r="D353" s="563" t="s">
        <v>1208</v>
      </c>
      <c r="E353" s="567">
        <v>96662.399999999994</v>
      </c>
      <c r="F353" s="567">
        <v>96662.399999999994</v>
      </c>
      <c r="G353" s="564">
        <f t="shared" si="10"/>
        <v>0</v>
      </c>
      <c r="H353" s="564">
        <v>96662.399999999994</v>
      </c>
      <c r="I353" s="564">
        <v>96662.399999999994</v>
      </c>
      <c r="J353" s="564">
        <f t="shared" si="11"/>
        <v>0</v>
      </c>
    </row>
    <row r="354" spans="1:10" s="498" customFormat="1" ht="15.75" thickBot="1" x14ac:dyDescent="0.3">
      <c r="A354" s="530">
        <v>351</v>
      </c>
      <c r="B354" s="565" t="s">
        <v>1209</v>
      </c>
      <c r="C354" s="566" t="s">
        <v>1210</v>
      </c>
      <c r="D354" s="563" t="s">
        <v>1211</v>
      </c>
      <c r="E354" s="567">
        <v>96662.399999999994</v>
      </c>
      <c r="F354" s="567">
        <v>96662.399999999994</v>
      </c>
      <c r="G354" s="564">
        <f t="shared" si="10"/>
        <v>0</v>
      </c>
      <c r="H354" s="564">
        <v>96662.399999999994</v>
      </c>
      <c r="I354" s="564">
        <v>96662.399999999994</v>
      </c>
      <c r="J354" s="564">
        <f t="shared" si="11"/>
        <v>0</v>
      </c>
    </row>
    <row r="355" spans="1:10" s="498" customFormat="1" ht="15.75" thickBot="1" x14ac:dyDescent="0.3">
      <c r="A355" s="530">
        <v>352</v>
      </c>
      <c r="B355" s="565" t="s">
        <v>1212</v>
      </c>
      <c r="C355" s="566" t="s">
        <v>1213</v>
      </c>
      <c r="D355" s="563" t="s">
        <v>1214</v>
      </c>
      <c r="E355" s="567">
        <v>96662.399999999994</v>
      </c>
      <c r="F355" s="567">
        <v>96662.399999999994</v>
      </c>
      <c r="G355" s="564">
        <f t="shared" si="10"/>
        <v>0</v>
      </c>
      <c r="H355" s="564">
        <v>96662.399999999994</v>
      </c>
      <c r="I355" s="564">
        <v>96662.399999999994</v>
      </c>
      <c r="J355" s="564">
        <f t="shared" si="11"/>
        <v>0</v>
      </c>
    </row>
    <row r="356" spans="1:10" s="498" customFormat="1" ht="15.75" thickBot="1" x14ac:dyDescent="0.3">
      <c r="A356" s="530">
        <v>353</v>
      </c>
      <c r="B356" s="565" t="s">
        <v>1215</v>
      </c>
      <c r="C356" s="566" t="s">
        <v>1216</v>
      </c>
      <c r="D356" s="563" t="s">
        <v>1217</v>
      </c>
      <c r="E356" s="567">
        <v>73536.25</v>
      </c>
      <c r="F356" s="567">
        <v>73536.25</v>
      </c>
      <c r="G356" s="564">
        <f t="shared" si="10"/>
        <v>0</v>
      </c>
      <c r="H356" s="564">
        <v>73536.25</v>
      </c>
      <c r="I356" s="564">
        <v>73536.25</v>
      </c>
      <c r="J356" s="564">
        <f t="shared" si="11"/>
        <v>0</v>
      </c>
    </row>
    <row r="357" spans="1:10" s="498" customFormat="1" ht="15.75" thickBot="1" x14ac:dyDescent="0.3">
      <c r="A357" s="530">
        <v>354</v>
      </c>
      <c r="B357" s="565" t="s">
        <v>1218</v>
      </c>
      <c r="C357" s="566" t="s">
        <v>1219</v>
      </c>
      <c r="D357" s="563" t="s">
        <v>1220</v>
      </c>
      <c r="E357" s="567">
        <v>87246.399999999994</v>
      </c>
      <c r="F357" s="567">
        <v>87246.399999999994</v>
      </c>
      <c r="G357" s="564">
        <f t="shared" si="10"/>
        <v>0</v>
      </c>
      <c r="H357" s="564">
        <v>87246.399999999994</v>
      </c>
      <c r="I357" s="564">
        <v>87246.399999999994</v>
      </c>
      <c r="J357" s="564">
        <f t="shared" si="11"/>
        <v>0</v>
      </c>
    </row>
    <row r="358" spans="1:10" s="498" customFormat="1" ht="15.75" thickBot="1" x14ac:dyDescent="0.3">
      <c r="A358" s="530">
        <v>355</v>
      </c>
      <c r="B358" s="565" t="s">
        <v>1221</v>
      </c>
      <c r="C358" s="566" t="s">
        <v>1222</v>
      </c>
      <c r="D358" s="563" t="s">
        <v>1223</v>
      </c>
      <c r="E358" s="567">
        <v>41704.82</v>
      </c>
      <c r="F358" s="567">
        <v>41704.82</v>
      </c>
      <c r="G358" s="564">
        <f t="shared" si="10"/>
        <v>0</v>
      </c>
      <c r="H358" s="564">
        <v>41704.82</v>
      </c>
      <c r="I358" s="564">
        <v>41704.82</v>
      </c>
      <c r="J358" s="564">
        <f t="shared" si="11"/>
        <v>0</v>
      </c>
    </row>
    <row r="359" spans="1:10" s="498" customFormat="1" ht="15.75" thickBot="1" x14ac:dyDescent="0.3">
      <c r="A359" s="530">
        <v>356</v>
      </c>
      <c r="B359" s="565" t="s">
        <v>1221</v>
      </c>
      <c r="C359" s="566" t="s">
        <v>1224</v>
      </c>
      <c r="D359" s="563" t="s">
        <v>1225</v>
      </c>
      <c r="E359" s="567">
        <v>41704.82</v>
      </c>
      <c r="F359" s="567">
        <v>41704.82</v>
      </c>
      <c r="G359" s="564">
        <f t="shared" si="10"/>
        <v>0</v>
      </c>
      <c r="H359" s="564">
        <v>41704.82</v>
      </c>
      <c r="I359" s="564">
        <v>41704.82</v>
      </c>
      <c r="J359" s="564">
        <f t="shared" si="11"/>
        <v>0</v>
      </c>
    </row>
    <row r="360" spans="1:10" s="498" customFormat="1" ht="15.75" thickBot="1" x14ac:dyDescent="0.3">
      <c r="A360" s="530">
        <v>357</v>
      </c>
      <c r="B360" s="565" t="s">
        <v>1221</v>
      </c>
      <c r="C360" s="566" t="s">
        <v>1226</v>
      </c>
      <c r="D360" s="563" t="s">
        <v>1227</v>
      </c>
      <c r="E360" s="567">
        <v>41704.82</v>
      </c>
      <c r="F360" s="567">
        <v>41704.82</v>
      </c>
      <c r="G360" s="564">
        <f t="shared" si="10"/>
        <v>0</v>
      </c>
      <c r="H360" s="564">
        <v>41704.82</v>
      </c>
      <c r="I360" s="564">
        <v>41704.82</v>
      </c>
      <c r="J360" s="564">
        <f t="shared" si="11"/>
        <v>0</v>
      </c>
    </row>
    <row r="361" spans="1:10" s="498" customFormat="1" ht="15.75" thickBot="1" x14ac:dyDescent="0.3">
      <c r="A361" s="530">
        <v>358</v>
      </c>
      <c r="B361" s="565" t="s">
        <v>1221</v>
      </c>
      <c r="C361" s="566" t="s">
        <v>1228</v>
      </c>
      <c r="D361" s="563" t="s">
        <v>1229</v>
      </c>
      <c r="E361" s="567">
        <v>41704.82</v>
      </c>
      <c r="F361" s="567">
        <v>41704.82</v>
      </c>
      <c r="G361" s="564">
        <f t="shared" si="10"/>
        <v>0</v>
      </c>
      <c r="H361" s="564">
        <v>41704.82</v>
      </c>
      <c r="I361" s="564">
        <v>41704.82</v>
      </c>
      <c r="J361" s="564">
        <f t="shared" si="11"/>
        <v>0</v>
      </c>
    </row>
    <row r="362" spans="1:10" s="498" customFormat="1" ht="15.75" thickBot="1" x14ac:dyDescent="0.3">
      <c r="A362" s="530">
        <v>359</v>
      </c>
      <c r="B362" s="565" t="s">
        <v>1221</v>
      </c>
      <c r="C362" s="566" t="s">
        <v>1230</v>
      </c>
      <c r="D362" s="563" t="s">
        <v>1231</v>
      </c>
      <c r="E362" s="567">
        <v>41704.82</v>
      </c>
      <c r="F362" s="567">
        <v>41704.82</v>
      </c>
      <c r="G362" s="564">
        <f t="shared" si="10"/>
        <v>0</v>
      </c>
      <c r="H362" s="564">
        <v>41704.82</v>
      </c>
      <c r="I362" s="564">
        <v>41704.82</v>
      </c>
      <c r="J362" s="564">
        <f t="shared" si="11"/>
        <v>0</v>
      </c>
    </row>
    <row r="363" spans="1:10" s="498" customFormat="1" ht="15.75" thickBot="1" x14ac:dyDescent="0.3">
      <c r="A363" s="530">
        <v>360</v>
      </c>
      <c r="B363" s="565" t="s">
        <v>1221</v>
      </c>
      <c r="C363" s="566" t="s">
        <v>1232</v>
      </c>
      <c r="D363" s="563" t="s">
        <v>1233</v>
      </c>
      <c r="E363" s="567">
        <v>41704.82</v>
      </c>
      <c r="F363" s="567">
        <v>41704.82</v>
      </c>
      <c r="G363" s="564">
        <f t="shared" si="10"/>
        <v>0</v>
      </c>
      <c r="H363" s="564">
        <v>41704.82</v>
      </c>
      <c r="I363" s="564">
        <v>41704.82</v>
      </c>
      <c r="J363" s="564">
        <f t="shared" si="11"/>
        <v>0</v>
      </c>
    </row>
    <row r="364" spans="1:10" s="498" customFormat="1" ht="15.75" thickBot="1" x14ac:dyDescent="0.3">
      <c r="A364" s="530">
        <v>361</v>
      </c>
      <c r="B364" s="565" t="s">
        <v>1221</v>
      </c>
      <c r="C364" s="566" t="s">
        <v>1234</v>
      </c>
      <c r="D364" s="563" t="s">
        <v>1235</v>
      </c>
      <c r="E364" s="567">
        <v>41704.82</v>
      </c>
      <c r="F364" s="567">
        <v>41704.82</v>
      </c>
      <c r="G364" s="564">
        <f t="shared" si="10"/>
        <v>0</v>
      </c>
      <c r="H364" s="564">
        <v>41704.82</v>
      </c>
      <c r="I364" s="564">
        <v>41704.82</v>
      </c>
      <c r="J364" s="564">
        <f t="shared" si="11"/>
        <v>0</v>
      </c>
    </row>
    <row r="365" spans="1:10" s="498" customFormat="1" ht="15.75" thickBot="1" x14ac:dyDescent="0.3">
      <c r="A365" s="530">
        <v>362</v>
      </c>
      <c r="B365" s="565" t="s">
        <v>1221</v>
      </c>
      <c r="C365" s="566" t="s">
        <v>1236</v>
      </c>
      <c r="D365" s="563" t="s">
        <v>1237</v>
      </c>
      <c r="E365" s="567">
        <v>41704.82</v>
      </c>
      <c r="F365" s="567">
        <v>41704.82</v>
      </c>
      <c r="G365" s="564">
        <f t="shared" si="10"/>
        <v>0</v>
      </c>
      <c r="H365" s="564">
        <v>41704.82</v>
      </c>
      <c r="I365" s="564">
        <v>41704.82</v>
      </c>
      <c r="J365" s="564">
        <f t="shared" si="11"/>
        <v>0</v>
      </c>
    </row>
    <row r="366" spans="1:10" s="498" customFormat="1" ht="15.75" thickBot="1" x14ac:dyDescent="0.3">
      <c r="A366" s="530">
        <v>363</v>
      </c>
      <c r="B366" s="565" t="s">
        <v>1221</v>
      </c>
      <c r="C366" s="566" t="s">
        <v>1238</v>
      </c>
      <c r="D366" s="563" t="s">
        <v>1239</v>
      </c>
      <c r="E366" s="567">
        <v>41704.82</v>
      </c>
      <c r="F366" s="567">
        <v>41704.82</v>
      </c>
      <c r="G366" s="564">
        <f t="shared" si="10"/>
        <v>0</v>
      </c>
      <c r="H366" s="564">
        <v>41704.82</v>
      </c>
      <c r="I366" s="564">
        <v>41704.82</v>
      </c>
      <c r="J366" s="564">
        <f t="shared" si="11"/>
        <v>0</v>
      </c>
    </row>
    <row r="367" spans="1:10" s="498" customFormat="1" ht="15.75" thickBot="1" x14ac:dyDescent="0.3">
      <c r="A367" s="530">
        <v>364</v>
      </c>
      <c r="B367" s="565" t="s">
        <v>1221</v>
      </c>
      <c r="C367" s="566" t="s">
        <v>1240</v>
      </c>
      <c r="D367" s="563" t="s">
        <v>1241</v>
      </c>
      <c r="E367" s="567">
        <v>41704.82</v>
      </c>
      <c r="F367" s="567">
        <v>41704.82</v>
      </c>
      <c r="G367" s="564">
        <f t="shared" si="10"/>
        <v>0</v>
      </c>
      <c r="H367" s="564">
        <v>41704.82</v>
      </c>
      <c r="I367" s="564">
        <v>41704.82</v>
      </c>
      <c r="J367" s="564">
        <f t="shared" si="11"/>
        <v>0</v>
      </c>
    </row>
    <row r="368" spans="1:10" s="498" customFormat="1" ht="15.75" thickBot="1" x14ac:dyDescent="0.3">
      <c r="A368" s="530">
        <v>365</v>
      </c>
      <c r="B368" s="565" t="s">
        <v>1221</v>
      </c>
      <c r="C368" s="566" t="s">
        <v>1242</v>
      </c>
      <c r="D368" s="563" t="s">
        <v>1243</v>
      </c>
      <c r="E368" s="567">
        <v>41704.82</v>
      </c>
      <c r="F368" s="567">
        <v>41704.82</v>
      </c>
      <c r="G368" s="564">
        <f t="shared" si="10"/>
        <v>0</v>
      </c>
      <c r="H368" s="564">
        <v>41704.82</v>
      </c>
      <c r="I368" s="564">
        <v>41704.82</v>
      </c>
      <c r="J368" s="564">
        <f t="shared" si="11"/>
        <v>0</v>
      </c>
    </row>
    <row r="369" spans="1:10" s="498" customFormat="1" ht="15.75" thickBot="1" x14ac:dyDescent="0.3">
      <c r="A369" s="530">
        <v>366</v>
      </c>
      <c r="B369" s="565" t="s">
        <v>1221</v>
      </c>
      <c r="C369" s="566" t="s">
        <v>1244</v>
      </c>
      <c r="D369" s="563" t="s">
        <v>1245</v>
      </c>
      <c r="E369" s="567">
        <v>41704.82</v>
      </c>
      <c r="F369" s="567">
        <v>41704.82</v>
      </c>
      <c r="G369" s="564">
        <f t="shared" si="10"/>
        <v>0</v>
      </c>
      <c r="H369" s="564">
        <v>41704.82</v>
      </c>
      <c r="I369" s="564">
        <v>41704.82</v>
      </c>
      <c r="J369" s="564">
        <f t="shared" si="11"/>
        <v>0</v>
      </c>
    </row>
    <row r="370" spans="1:10" s="498" customFormat="1" ht="15.75" thickBot="1" x14ac:dyDescent="0.3">
      <c r="A370" s="530">
        <v>367</v>
      </c>
      <c r="B370" s="565" t="s">
        <v>1221</v>
      </c>
      <c r="C370" s="566" t="s">
        <v>1246</v>
      </c>
      <c r="D370" s="563" t="s">
        <v>1247</v>
      </c>
      <c r="E370" s="567">
        <v>41704.82</v>
      </c>
      <c r="F370" s="567">
        <v>41704.82</v>
      </c>
      <c r="G370" s="564">
        <f t="shared" si="10"/>
        <v>0</v>
      </c>
      <c r="H370" s="564">
        <v>41704.82</v>
      </c>
      <c r="I370" s="564">
        <v>41704.82</v>
      </c>
      <c r="J370" s="564">
        <f t="shared" si="11"/>
        <v>0</v>
      </c>
    </row>
    <row r="371" spans="1:10" s="498" customFormat="1" ht="15.75" thickBot="1" x14ac:dyDescent="0.3">
      <c r="A371" s="530">
        <v>368</v>
      </c>
      <c r="B371" s="565" t="s">
        <v>1221</v>
      </c>
      <c r="C371" s="566" t="s">
        <v>1248</v>
      </c>
      <c r="D371" s="563" t="s">
        <v>1249</v>
      </c>
      <c r="E371" s="567">
        <v>41704.82</v>
      </c>
      <c r="F371" s="567">
        <v>41704.82</v>
      </c>
      <c r="G371" s="564">
        <f t="shared" si="10"/>
        <v>0</v>
      </c>
      <c r="H371" s="564">
        <v>41704.82</v>
      </c>
      <c r="I371" s="564">
        <v>41704.82</v>
      </c>
      <c r="J371" s="564">
        <f t="shared" si="11"/>
        <v>0</v>
      </c>
    </row>
    <row r="372" spans="1:10" s="498" customFormat="1" ht="15.75" thickBot="1" x14ac:dyDescent="0.3">
      <c r="A372" s="530">
        <v>369</v>
      </c>
      <c r="B372" s="565" t="s">
        <v>1221</v>
      </c>
      <c r="C372" s="566" t="s">
        <v>1250</v>
      </c>
      <c r="D372" s="563" t="s">
        <v>1251</v>
      </c>
      <c r="E372" s="567">
        <v>41704.82</v>
      </c>
      <c r="F372" s="567">
        <v>41704.82</v>
      </c>
      <c r="G372" s="564">
        <f t="shared" si="10"/>
        <v>0</v>
      </c>
      <c r="H372" s="564">
        <v>41704.82</v>
      </c>
      <c r="I372" s="564">
        <v>41704.82</v>
      </c>
      <c r="J372" s="564">
        <f t="shared" si="11"/>
        <v>0</v>
      </c>
    </row>
    <row r="373" spans="1:10" s="498" customFormat="1" ht="15.75" thickBot="1" x14ac:dyDescent="0.3">
      <c r="A373" s="530">
        <v>370</v>
      </c>
      <c r="B373" s="565" t="s">
        <v>1221</v>
      </c>
      <c r="C373" s="566" t="s">
        <v>1252</v>
      </c>
      <c r="D373" s="563" t="s">
        <v>1253</v>
      </c>
      <c r="E373" s="567">
        <v>41704.82</v>
      </c>
      <c r="F373" s="567">
        <v>41704.82</v>
      </c>
      <c r="G373" s="564">
        <f t="shared" si="10"/>
        <v>0</v>
      </c>
      <c r="H373" s="564">
        <v>41704.82</v>
      </c>
      <c r="I373" s="564">
        <v>41704.82</v>
      </c>
      <c r="J373" s="564">
        <f t="shared" si="11"/>
        <v>0</v>
      </c>
    </row>
    <row r="374" spans="1:10" s="498" customFormat="1" ht="15.75" thickBot="1" x14ac:dyDescent="0.3">
      <c r="A374" s="530">
        <v>371</v>
      </c>
      <c r="B374" s="565" t="s">
        <v>1221</v>
      </c>
      <c r="C374" s="566" t="s">
        <v>1254</v>
      </c>
      <c r="D374" s="563" t="s">
        <v>1255</v>
      </c>
      <c r="E374" s="567">
        <v>41704.82</v>
      </c>
      <c r="F374" s="567">
        <v>41704.82</v>
      </c>
      <c r="G374" s="564">
        <f t="shared" si="10"/>
        <v>0</v>
      </c>
      <c r="H374" s="564">
        <v>41704.82</v>
      </c>
      <c r="I374" s="564">
        <v>41704.82</v>
      </c>
      <c r="J374" s="564">
        <f t="shared" si="11"/>
        <v>0</v>
      </c>
    </row>
    <row r="375" spans="1:10" s="498" customFormat="1" ht="15.75" thickBot="1" x14ac:dyDescent="0.3">
      <c r="A375" s="530">
        <v>372</v>
      </c>
      <c r="B375" s="565" t="s">
        <v>1221</v>
      </c>
      <c r="C375" s="566" t="s">
        <v>1256</v>
      </c>
      <c r="D375" s="563" t="s">
        <v>1257</v>
      </c>
      <c r="E375" s="567">
        <v>41704.82</v>
      </c>
      <c r="F375" s="567">
        <v>41704.82</v>
      </c>
      <c r="G375" s="564">
        <f t="shared" si="10"/>
        <v>0</v>
      </c>
      <c r="H375" s="564">
        <v>41704.82</v>
      </c>
      <c r="I375" s="564">
        <v>41704.82</v>
      </c>
      <c r="J375" s="564">
        <f t="shared" si="11"/>
        <v>0</v>
      </c>
    </row>
    <row r="376" spans="1:10" s="498" customFormat="1" ht="15.75" thickBot="1" x14ac:dyDescent="0.3">
      <c r="A376" s="530">
        <v>373</v>
      </c>
      <c r="B376" s="565" t="s">
        <v>1221</v>
      </c>
      <c r="C376" s="566" t="s">
        <v>1258</v>
      </c>
      <c r="D376" s="563" t="s">
        <v>1259</v>
      </c>
      <c r="E376" s="567">
        <v>41704.82</v>
      </c>
      <c r="F376" s="567">
        <v>41704.82</v>
      </c>
      <c r="G376" s="564">
        <f t="shared" si="10"/>
        <v>0</v>
      </c>
      <c r="H376" s="564">
        <v>41704.82</v>
      </c>
      <c r="I376" s="564">
        <v>41704.82</v>
      </c>
      <c r="J376" s="564">
        <f t="shared" si="11"/>
        <v>0</v>
      </c>
    </row>
    <row r="377" spans="1:10" s="498" customFormat="1" ht="15.75" thickBot="1" x14ac:dyDescent="0.3">
      <c r="A377" s="530">
        <v>374</v>
      </c>
      <c r="B377" s="565" t="s">
        <v>1221</v>
      </c>
      <c r="C377" s="566" t="s">
        <v>1260</v>
      </c>
      <c r="D377" s="563" t="s">
        <v>1261</v>
      </c>
      <c r="E377" s="567">
        <v>41704.82</v>
      </c>
      <c r="F377" s="567">
        <v>41704.82</v>
      </c>
      <c r="G377" s="564">
        <f t="shared" si="10"/>
        <v>0</v>
      </c>
      <c r="H377" s="564">
        <v>41704.82</v>
      </c>
      <c r="I377" s="564">
        <v>41704.82</v>
      </c>
      <c r="J377" s="564">
        <f t="shared" si="11"/>
        <v>0</v>
      </c>
    </row>
    <row r="378" spans="1:10" s="498" customFormat="1" ht="15.75" thickBot="1" x14ac:dyDescent="0.3">
      <c r="A378" s="530">
        <v>375</v>
      </c>
      <c r="B378" s="565" t="s">
        <v>1262</v>
      </c>
      <c r="C378" s="566" t="s">
        <v>1263</v>
      </c>
      <c r="D378" s="563" t="s">
        <v>1264</v>
      </c>
      <c r="E378" s="567">
        <v>87744.95</v>
      </c>
      <c r="F378" s="567">
        <v>67271.17</v>
      </c>
      <c r="G378" s="564">
        <f t="shared" si="10"/>
        <v>20473.78</v>
      </c>
      <c r="H378" s="564">
        <v>87744.95</v>
      </c>
      <c r="I378" s="564">
        <v>67271.17</v>
      </c>
      <c r="J378" s="564">
        <f t="shared" si="11"/>
        <v>20473.78</v>
      </c>
    </row>
    <row r="379" spans="1:10" s="498" customFormat="1" ht="15.75" thickBot="1" x14ac:dyDescent="0.3">
      <c r="A379" s="530">
        <v>376</v>
      </c>
      <c r="B379" s="565" t="s">
        <v>1262</v>
      </c>
      <c r="C379" s="566" t="s">
        <v>1265</v>
      </c>
      <c r="D379" s="563" t="s">
        <v>1266</v>
      </c>
      <c r="E379" s="567">
        <v>87744.95</v>
      </c>
      <c r="F379" s="567">
        <v>67271.17</v>
      </c>
      <c r="G379" s="564">
        <f t="shared" si="10"/>
        <v>20473.78</v>
      </c>
      <c r="H379" s="564">
        <v>87744.95</v>
      </c>
      <c r="I379" s="564">
        <v>67271.17</v>
      </c>
      <c r="J379" s="564">
        <f t="shared" si="11"/>
        <v>20473.78</v>
      </c>
    </row>
    <row r="380" spans="1:10" s="498" customFormat="1" ht="15.75" thickBot="1" x14ac:dyDescent="0.3">
      <c r="A380" s="530">
        <v>377</v>
      </c>
      <c r="B380" s="565" t="s">
        <v>1262</v>
      </c>
      <c r="C380" s="566" t="s">
        <v>1267</v>
      </c>
      <c r="D380" s="563" t="s">
        <v>1268</v>
      </c>
      <c r="E380" s="567">
        <v>87744.95</v>
      </c>
      <c r="F380" s="567">
        <v>67271.17</v>
      </c>
      <c r="G380" s="564">
        <f t="shared" si="10"/>
        <v>20473.78</v>
      </c>
      <c r="H380" s="564">
        <v>87744.95</v>
      </c>
      <c r="I380" s="564">
        <v>67271.17</v>
      </c>
      <c r="J380" s="564">
        <f t="shared" si="11"/>
        <v>20473.78</v>
      </c>
    </row>
    <row r="381" spans="1:10" s="498" customFormat="1" ht="15.75" thickBot="1" x14ac:dyDescent="0.3">
      <c r="A381" s="530">
        <v>378</v>
      </c>
      <c r="B381" s="565" t="s">
        <v>1269</v>
      </c>
      <c r="C381" s="566" t="s">
        <v>1270</v>
      </c>
      <c r="D381" s="563" t="s">
        <v>1271</v>
      </c>
      <c r="E381" s="567">
        <v>48526.91</v>
      </c>
      <c r="F381" s="567">
        <v>48526.91</v>
      </c>
      <c r="G381" s="564">
        <f t="shared" si="10"/>
        <v>0</v>
      </c>
      <c r="H381" s="564">
        <v>48526.91</v>
      </c>
      <c r="I381" s="564">
        <v>48526.91</v>
      </c>
      <c r="J381" s="564">
        <f t="shared" si="11"/>
        <v>0</v>
      </c>
    </row>
    <row r="382" spans="1:10" s="498" customFormat="1" ht="15.75" thickBot="1" x14ac:dyDescent="0.3">
      <c r="A382" s="530">
        <v>379</v>
      </c>
      <c r="B382" s="565" t="s">
        <v>1272</v>
      </c>
      <c r="C382" s="566" t="s">
        <v>1273</v>
      </c>
      <c r="D382" s="563" t="s">
        <v>1274</v>
      </c>
      <c r="E382" s="567">
        <v>55692.480000000003</v>
      </c>
      <c r="F382" s="567">
        <v>55692.480000000003</v>
      </c>
      <c r="G382" s="564">
        <f t="shared" si="10"/>
        <v>0</v>
      </c>
      <c r="H382" s="564">
        <v>55692.480000000003</v>
      </c>
      <c r="I382" s="564">
        <v>55692.480000000003</v>
      </c>
      <c r="J382" s="564">
        <f t="shared" si="11"/>
        <v>0</v>
      </c>
    </row>
    <row r="383" spans="1:10" s="498" customFormat="1" ht="15.75" thickBot="1" x14ac:dyDescent="0.3">
      <c r="A383" s="530">
        <v>380</v>
      </c>
      <c r="B383" s="565" t="s">
        <v>1272</v>
      </c>
      <c r="C383" s="566" t="s">
        <v>1275</v>
      </c>
      <c r="D383" s="563" t="s">
        <v>1276</v>
      </c>
      <c r="E383" s="567">
        <v>55692.480000000003</v>
      </c>
      <c r="F383" s="567">
        <v>55692.480000000003</v>
      </c>
      <c r="G383" s="564">
        <f t="shared" si="10"/>
        <v>0</v>
      </c>
      <c r="H383" s="564">
        <v>55692.480000000003</v>
      </c>
      <c r="I383" s="564">
        <v>55692.480000000003</v>
      </c>
      <c r="J383" s="564">
        <f t="shared" si="11"/>
        <v>0</v>
      </c>
    </row>
    <row r="384" spans="1:10" s="498" customFormat="1" ht="15.75" thickBot="1" x14ac:dyDescent="0.3">
      <c r="A384" s="530">
        <v>381</v>
      </c>
      <c r="B384" s="565" t="s">
        <v>1272</v>
      </c>
      <c r="C384" s="566" t="s">
        <v>1277</v>
      </c>
      <c r="D384" s="563" t="s">
        <v>1278</v>
      </c>
      <c r="E384" s="567">
        <v>55692.46</v>
      </c>
      <c r="F384" s="567">
        <v>55692.46</v>
      </c>
      <c r="G384" s="564">
        <f t="shared" si="10"/>
        <v>0</v>
      </c>
      <c r="H384" s="564">
        <v>55692.46</v>
      </c>
      <c r="I384" s="564">
        <v>55692.46</v>
      </c>
      <c r="J384" s="564">
        <f t="shared" si="11"/>
        <v>0</v>
      </c>
    </row>
    <row r="385" spans="1:10" s="498" customFormat="1" ht="15.75" thickBot="1" x14ac:dyDescent="0.3">
      <c r="A385" s="530">
        <v>382</v>
      </c>
      <c r="B385" s="565" t="s">
        <v>1279</v>
      </c>
      <c r="C385" s="566" t="s">
        <v>1280</v>
      </c>
      <c r="D385" s="563" t="s">
        <v>1281</v>
      </c>
      <c r="E385" s="567">
        <v>55493.57</v>
      </c>
      <c r="F385" s="567">
        <v>55493.57</v>
      </c>
      <c r="G385" s="564">
        <f t="shared" si="10"/>
        <v>0</v>
      </c>
      <c r="H385" s="564">
        <v>55493.57</v>
      </c>
      <c r="I385" s="564">
        <v>55493.57</v>
      </c>
      <c r="J385" s="564">
        <f t="shared" si="11"/>
        <v>0</v>
      </c>
    </row>
    <row r="386" spans="1:10" s="498" customFormat="1" ht="15.75" thickBot="1" x14ac:dyDescent="0.3">
      <c r="A386" s="530">
        <v>383</v>
      </c>
      <c r="B386" s="565" t="s">
        <v>1279</v>
      </c>
      <c r="C386" s="566" t="s">
        <v>1282</v>
      </c>
      <c r="D386" s="563" t="s">
        <v>1283</v>
      </c>
      <c r="E386" s="567">
        <v>55493.57</v>
      </c>
      <c r="F386" s="567">
        <v>55493.57</v>
      </c>
      <c r="G386" s="564">
        <f t="shared" si="10"/>
        <v>0</v>
      </c>
      <c r="H386" s="564">
        <v>55493.57</v>
      </c>
      <c r="I386" s="564">
        <v>55493.57</v>
      </c>
      <c r="J386" s="564">
        <f t="shared" si="11"/>
        <v>0</v>
      </c>
    </row>
    <row r="387" spans="1:10" s="498" customFormat="1" ht="15.75" thickBot="1" x14ac:dyDescent="0.3">
      <c r="A387" s="530">
        <v>384</v>
      </c>
      <c r="B387" s="565" t="s">
        <v>1284</v>
      </c>
      <c r="C387" s="566" t="s">
        <v>1285</v>
      </c>
      <c r="D387" s="563" t="s">
        <v>1286</v>
      </c>
      <c r="E387" s="567">
        <v>84139.09</v>
      </c>
      <c r="F387" s="567">
        <v>84139.09</v>
      </c>
      <c r="G387" s="564">
        <f t="shared" si="10"/>
        <v>0</v>
      </c>
      <c r="H387" s="564">
        <v>84139.09</v>
      </c>
      <c r="I387" s="564">
        <v>84139.09</v>
      </c>
      <c r="J387" s="564">
        <f t="shared" si="11"/>
        <v>0</v>
      </c>
    </row>
    <row r="388" spans="1:10" s="498" customFormat="1" ht="15.75" thickBot="1" x14ac:dyDescent="0.3">
      <c r="A388" s="530">
        <v>385</v>
      </c>
      <c r="B388" s="565" t="s">
        <v>1284</v>
      </c>
      <c r="C388" s="566" t="s">
        <v>1287</v>
      </c>
      <c r="D388" s="563" t="s">
        <v>1288</v>
      </c>
      <c r="E388" s="567">
        <v>84139.09</v>
      </c>
      <c r="F388" s="567">
        <v>84139.09</v>
      </c>
      <c r="G388" s="564">
        <f t="shared" ref="G388:G451" si="12">E388-F388</f>
        <v>0</v>
      </c>
      <c r="H388" s="564">
        <v>84139.09</v>
      </c>
      <c r="I388" s="564">
        <v>84139.09</v>
      </c>
      <c r="J388" s="564">
        <f t="shared" ref="J388:J451" si="13">H388-I388</f>
        <v>0</v>
      </c>
    </row>
    <row r="389" spans="1:10" s="498" customFormat="1" ht="15.75" thickBot="1" x14ac:dyDescent="0.3">
      <c r="A389" s="530">
        <v>386</v>
      </c>
      <c r="B389" s="565" t="s">
        <v>1284</v>
      </c>
      <c r="C389" s="566" t="s">
        <v>1289</v>
      </c>
      <c r="D389" s="563" t="s">
        <v>1290</v>
      </c>
      <c r="E389" s="567">
        <v>84139.08</v>
      </c>
      <c r="F389" s="567">
        <v>84139.08</v>
      </c>
      <c r="G389" s="564">
        <f t="shared" si="12"/>
        <v>0</v>
      </c>
      <c r="H389" s="564">
        <v>84139.08</v>
      </c>
      <c r="I389" s="564">
        <v>84139.08</v>
      </c>
      <c r="J389" s="564">
        <f t="shared" si="13"/>
        <v>0</v>
      </c>
    </row>
    <row r="390" spans="1:10" s="498" customFormat="1" ht="15.75" thickBot="1" x14ac:dyDescent="0.3">
      <c r="A390" s="530">
        <v>387</v>
      </c>
      <c r="B390" s="565" t="s">
        <v>1284</v>
      </c>
      <c r="C390" s="566" t="s">
        <v>1291</v>
      </c>
      <c r="D390" s="563" t="s">
        <v>1292</v>
      </c>
      <c r="E390" s="567">
        <v>84139.08</v>
      </c>
      <c r="F390" s="567">
        <v>84139.08</v>
      </c>
      <c r="G390" s="564">
        <f t="shared" si="12"/>
        <v>0</v>
      </c>
      <c r="H390" s="564">
        <v>84139.08</v>
      </c>
      <c r="I390" s="564">
        <v>84139.08</v>
      </c>
      <c r="J390" s="564">
        <f t="shared" si="13"/>
        <v>0</v>
      </c>
    </row>
    <row r="391" spans="1:10" s="498" customFormat="1" ht="15.75" thickBot="1" x14ac:dyDescent="0.3">
      <c r="A391" s="530">
        <v>388</v>
      </c>
      <c r="B391" s="565" t="s">
        <v>1293</v>
      </c>
      <c r="C391" s="566" t="s">
        <v>1294</v>
      </c>
      <c r="D391" s="563" t="s">
        <v>1295</v>
      </c>
      <c r="E391" s="567">
        <v>96662.399999999994</v>
      </c>
      <c r="F391" s="567">
        <v>96662.399999999994</v>
      </c>
      <c r="G391" s="564">
        <f t="shared" si="12"/>
        <v>0</v>
      </c>
      <c r="H391" s="564">
        <v>96662.399999999994</v>
      </c>
      <c r="I391" s="564">
        <v>96662.399999999994</v>
      </c>
      <c r="J391" s="564">
        <f t="shared" si="13"/>
        <v>0</v>
      </c>
    </row>
    <row r="392" spans="1:10" s="498" customFormat="1" ht="15.75" thickBot="1" x14ac:dyDescent="0.3">
      <c r="A392" s="530">
        <v>389</v>
      </c>
      <c r="B392" s="565" t="s">
        <v>1296</v>
      </c>
      <c r="C392" s="566" t="s">
        <v>1297</v>
      </c>
      <c r="D392" s="563" t="s">
        <v>1298</v>
      </c>
      <c r="E392" s="567">
        <v>96662.399999999994</v>
      </c>
      <c r="F392" s="567">
        <v>96662.399999999994</v>
      </c>
      <c r="G392" s="564">
        <f t="shared" si="12"/>
        <v>0</v>
      </c>
      <c r="H392" s="564">
        <v>96662.399999999994</v>
      </c>
      <c r="I392" s="564">
        <v>96662.399999999994</v>
      </c>
      <c r="J392" s="564">
        <f t="shared" si="13"/>
        <v>0</v>
      </c>
    </row>
    <row r="393" spans="1:10" s="498" customFormat="1" ht="15.75" thickBot="1" x14ac:dyDescent="0.3">
      <c r="A393" s="530">
        <v>390</v>
      </c>
      <c r="B393" s="565" t="s">
        <v>1299</v>
      </c>
      <c r="C393" s="566" t="s">
        <v>1300</v>
      </c>
      <c r="D393" s="563" t="s">
        <v>1301</v>
      </c>
      <c r="E393" s="567">
        <v>96662.399999999994</v>
      </c>
      <c r="F393" s="567">
        <v>96662.399999999994</v>
      </c>
      <c r="G393" s="564">
        <f t="shared" si="12"/>
        <v>0</v>
      </c>
      <c r="H393" s="564">
        <v>96662.399999999994</v>
      </c>
      <c r="I393" s="564">
        <v>96662.399999999994</v>
      </c>
      <c r="J393" s="564">
        <f t="shared" si="13"/>
        <v>0</v>
      </c>
    </row>
    <row r="394" spans="1:10" s="498" customFormat="1" ht="15.75" thickBot="1" x14ac:dyDescent="0.3">
      <c r="A394" s="530">
        <v>391</v>
      </c>
      <c r="B394" s="565" t="s">
        <v>1302</v>
      </c>
      <c r="C394" s="566" t="s">
        <v>1303</v>
      </c>
      <c r="D394" s="563" t="s">
        <v>1304</v>
      </c>
      <c r="E394" s="567">
        <v>96662.399999999994</v>
      </c>
      <c r="F394" s="567">
        <v>96662.399999999994</v>
      </c>
      <c r="G394" s="564">
        <f t="shared" si="12"/>
        <v>0</v>
      </c>
      <c r="H394" s="564">
        <v>96662.399999999994</v>
      </c>
      <c r="I394" s="564">
        <v>96662.399999999994</v>
      </c>
      <c r="J394" s="564">
        <f t="shared" si="13"/>
        <v>0</v>
      </c>
    </row>
    <row r="395" spans="1:10" s="498" customFormat="1" ht="15.75" thickBot="1" x14ac:dyDescent="0.3">
      <c r="A395" s="530">
        <v>392</v>
      </c>
      <c r="B395" s="565" t="s">
        <v>1305</v>
      </c>
      <c r="C395" s="566" t="s">
        <v>1306</v>
      </c>
      <c r="D395" s="563" t="s">
        <v>1307</v>
      </c>
      <c r="E395" s="567">
        <v>96662.399999999994</v>
      </c>
      <c r="F395" s="567">
        <v>96662.399999999994</v>
      </c>
      <c r="G395" s="564">
        <f t="shared" si="12"/>
        <v>0</v>
      </c>
      <c r="H395" s="564">
        <v>96662.399999999994</v>
      </c>
      <c r="I395" s="564">
        <v>96662.399999999994</v>
      </c>
      <c r="J395" s="564">
        <f t="shared" si="13"/>
        <v>0</v>
      </c>
    </row>
    <row r="396" spans="1:10" s="498" customFormat="1" ht="15.75" thickBot="1" x14ac:dyDescent="0.3">
      <c r="A396" s="530">
        <v>393</v>
      </c>
      <c r="B396" s="565" t="s">
        <v>1308</v>
      </c>
      <c r="C396" s="566" t="s">
        <v>1309</v>
      </c>
      <c r="D396" s="563" t="s">
        <v>1310</v>
      </c>
      <c r="E396" s="567">
        <v>96662.399999999994</v>
      </c>
      <c r="F396" s="567">
        <v>96662.399999999994</v>
      </c>
      <c r="G396" s="564">
        <f t="shared" si="12"/>
        <v>0</v>
      </c>
      <c r="H396" s="564">
        <v>96662.399999999994</v>
      </c>
      <c r="I396" s="564">
        <v>96662.399999999994</v>
      </c>
      <c r="J396" s="564">
        <f t="shared" si="13"/>
        <v>0</v>
      </c>
    </row>
    <row r="397" spans="1:10" s="498" customFormat="1" ht="15.75" thickBot="1" x14ac:dyDescent="0.3">
      <c r="A397" s="530">
        <v>394</v>
      </c>
      <c r="B397" s="565" t="s">
        <v>1311</v>
      </c>
      <c r="C397" s="566" t="s">
        <v>1312</v>
      </c>
      <c r="D397" s="563" t="s">
        <v>1313</v>
      </c>
      <c r="E397" s="567">
        <v>96662.399999999994</v>
      </c>
      <c r="F397" s="567">
        <v>96662.399999999994</v>
      </c>
      <c r="G397" s="564">
        <f t="shared" si="12"/>
        <v>0</v>
      </c>
      <c r="H397" s="564">
        <v>96662.399999999994</v>
      </c>
      <c r="I397" s="564">
        <v>96662.399999999994</v>
      </c>
      <c r="J397" s="564">
        <f t="shared" si="13"/>
        <v>0</v>
      </c>
    </row>
    <row r="398" spans="1:10" s="498" customFormat="1" ht="15.75" thickBot="1" x14ac:dyDescent="0.3">
      <c r="A398" s="530">
        <v>395</v>
      </c>
      <c r="B398" s="565" t="s">
        <v>1314</v>
      </c>
      <c r="C398" s="566" t="s">
        <v>1315</v>
      </c>
      <c r="D398" s="563" t="s">
        <v>1316</v>
      </c>
      <c r="E398" s="567">
        <v>96662.399999999994</v>
      </c>
      <c r="F398" s="567">
        <v>96662.399999999994</v>
      </c>
      <c r="G398" s="564">
        <f t="shared" si="12"/>
        <v>0</v>
      </c>
      <c r="H398" s="564">
        <v>96662.399999999994</v>
      </c>
      <c r="I398" s="564">
        <v>96662.399999999994</v>
      </c>
      <c r="J398" s="564">
        <f t="shared" si="13"/>
        <v>0</v>
      </c>
    </row>
    <row r="399" spans="1:10" s="498" customFormat="1" ht="15.75" thickBot="1" x14ac:dyDescent="0.3">
      <c r="A399" s="530">
        <v>396</v>
      </c>
      <c r="B399" s="565" t="s">
        <v>1317</v>
      </c>
      <c r="C399" s="566" t="s">
        <v>1318</v>
      </c>
      <c r="D399" s="563" t="s">
        <v>1319</v>
      </c>
      <c r="E399" s="567">
        <v>96662.399999999994</v>
      </c>
      <c r="F399" s="567">
        <v>96662.399999999994</v>
      </c>
      <c r="G399" s="564">
        <f t="shared" si="12"/>
        <v>0</v>
      </c>
      <c r="H399" s="564">
        <v>96662.399999999994</v>
      </c>
      <c r="I399" s="564">
        <v>96662.399999999994</v>
      </c>
      <c r="J399" s="564">
        <f t="shared" si="13"/>
        <v>0</v>
      </c>
    </row>
    <row r="400" spans="1:10" s="498" customFormat="1" ht="15.75" thickBot="1" x14ac:dyDescent="0.3">
      <c r="A400" s="530">
        <v>397</v>
      </c>
      <c r="B400" s="565" t="s">
        <v>1320</v>
      </c>
      <c r="C400" s="566" t="s">
        <v>1321</v>
      </c>
      <c r="D400" s="563" t="s">
        <v>1322</v>
      </c>
      <c r="E400" s="567">
        <v>96662.399999999994</v>
      </c>
      <c r="F400" s="567">
        <v>96662.399999999994</v>
      </c>
      <c r="G400" s="564">
        <f t="shared" si="12"/>
        <v>0</v>
      </c>
      <c r="H400" s="564">
        <v>96662.399999999994</v>
      </c>
      <c r="I400" s="564">
        <v>96662.399999999994</v>
      </c>
      <c r="J400" s="564">
        <f t="shared" si="13"/>
        <v>0</v>
      </c>
    </row>
    <row r="401" spans="1:10" s="498" customFormat="1" ht="15.75" thickBot="1" x14ac:dyDescent="0.3">
      <c r="A401" s="530">
        <v>398</v>
      </c>
      <c r="B401" s="565" t="s">
        <v>1323</v>
      </c>
      <c r="C401" s="566" t="s">
        <v>1324</v>
      </c>
      <c r="D401" s="563" t="s">
        <v>1325</v>
      </c>
      <c r="E401" s="567">
        <v>96662.399999999994</v>
      </c>
      <c r="F401" s="567">
        <v>96662.399999999994</v>
      </c>
      <c r="G401" s="564">
        <f t="shared" si="12"/>
        <v>0</v>
      </c>
      <c r="H401" s="564">
        <v>96662.399999999994</v>
      </c>
      <c r="I401" s="564">
        <v>96662.399999999994</v>
      </c>
      <c r="J401" s="564">
        <f t="shared" si="13"/>
        <v>0</v>
      </c>
    </row>
    <row r="402" spans="1:10" s="498" customFormat="1" ht="15.75" thickBot="1" x14ac:dyDescent="0.3">
      <c r="A402" s="530">
        <v>399</v>
      </c>
      <c r="B402" s="565" t="s">
        <v>1326</v>
      </c>
      <c r="C402" s="566" t="s">
        <v>1327</v>
      </c>
      <c r="D402" s="563" t="s">
        <v>1328</v>
      </c>
      <c r="E402" s="567">
        <v>96662.399999999994</v>
      </c>
      <c r="F402" s="567">
        <v>96662.399999999994</v>
      </c>
      <c r="G402" s="564">
        <f t="shared" si="12"/>
        <v>0</v>
      </c>
      <c r="H402" s="564">
        <v>96662.399999999994</v>
      </c>
      <c r="I402" s="564">
        <v>96662.399999999994</v>
      </c>
      <c r="J402" s="564">
        <f t="shared" si="13"/>
        <v>0</v>
      </c>
    </row>
    <row r="403" spans="1:10" s="498" customFormat="1" ht="15.75" thickBot="1" x14ac:dyDescent="0.3">
      <c r="A403" s="530">
        <v>400</v>
      </c>
      <c r="B403" s="565" t="s">
        <v>1329</v>
      </c>
      <c r="C403" s="566" t="s">
        <v>1330</v>
      </c>
      <c r="D403" s="563" t="s">
        <v>1331</v>
      </c>
      <c r="E403" s="567">
        <v>96662.399999999994</v>
      </c>
      <c r="F403" s="567">
        <v>96662.399999999994</v>
      </c>
      <c r="G403" s="564">
        <f t="shared" si="12"/>
        <v>0</v>
      </c>
      <c r="H403" s="564">
        <v>96662.399999999994</v>
      </c>
      <c r="I403" s="564">
        <v>96662.399999999994</v>
      </c>
      <c r="J403" s="564">
        <f t="shared" si="13"/>
        <v>0</v>
      </c>
    </row>
    <row r="404" spans="1:10" s="498" customFormat="1" ht="15.75" thickBot="1" x14ac:dyDescent="0.3">
      <c r="A404" s="530">
        <v>401</v>
      </c>
      <c r="B404" s="565" t="s">
        <v>1332</v>
      </c>
      <c r="C404" s="566" t="s">
        <v>1333</v>
      </c>
      <c r="D404" s="563" t="s">
        <v>1334</v>
      </c>
      <c r="E404" s="567">
        <v>96662.399999999994</v>
      </c>
      <c r="F404" s="567">
        <v>96662.399999999994</v>
      </c>
      <c r="G404" s="564">
        <f t="shared" si="12"/>
        <v>0</v>
      </c>
      <c r="H404" s="564">
        <v>96662.399999999994</v>
      </c>
      <c r="I404" s="564">
        <v>96662.399999999994</v>
      </c>
      <c r="J404" s="564">
        <f t="shared" si="13"/>
        <v>0</v>
      </c>
    </row>
    <row r="405" spans="1:10" s="498" customFormat="1" ht="15.75" thickBot="1" x14ac:dyDescent="0.3">
      <c r="A405" s="530">
        <v>402</v>
      </c>
      <c r="B405" s="565" t="s">
        <v>1335</v>
      </c>
      <c r="C405" s="566" t="s">
        <v>1336</v>
      </c>
      <c r="D405" s="563" t="s">
        <v>1337</v>
      </c>
      <c r="E405" s="567">
        <v>24474.47</v>
      </c>
      <c r="F405" s="567">
        <v>24474.47</v>
      </c>
      <c r="G405" s="564">
        <f t="shared" si="12"/>
        <v>0</v>
      </c>
      <c r="H405" s="564">
        <v>24474.47</v>
      </c>
      <c r="I405" s="564">
        <v>24474.47</v>
      </c>
      <c r="J405" s="564">
        <f t="shared" si="13"/>
        <v>0</v>
      </c>
    </row>
    <row r="406" spans="1:10" s="498" customFormat="1" ht="15.75" thickBot="1" x14ac:dyDescent="0.3">
      <c r="A406" s="530">
        <v>403</v>
      </c>
      <c r="B406" s="565" t="s">
        <v>1338</v>
      </c>
      <c r="C406" s="566" t="s">
        <v>1339</v>
      </c>
      <c r="D406" s="563" t="s">
        <v>1340</v>
      </c>
      <c r="E406" s="567">
        <v>24474.47</v>
      </c>
      <c r="F406" s="567">
        <v>24474.47</v>
      </c>
      <c r="G406" s="564">
        <f t="shared" si="12"/>
        <v>0</v>
      </c>
      <c r="H406" s="564">
        <v>24474.47</v>
      </c>
      <c r="I406" s="564">
        <v>24474.47</v>
      </c>
      <c r="J406" s="564">
        <f t="shared" si="13"/>
        <v>0</v>
      </c>
    </row>
    <row r="407" spans="1:10" s="498" customFormat="1" ht="15.75" thickBot="1" x14ac:dyDescent="0.3">
      <c r="A407" s="530">
        <v>404</v>
      </c>
      <c r="B407" s="565" t="s">
        <v>1341</v>
      </c>
      <c r="C407" s="566" t="s">
        <v>1342</v>
      </c>
      <c r="D407" s="563" t="s">
        <v>1343</v>
      </c>
      <c r="E407" s="567">
        <v>29801.9</v>
      </c>
      <c r="F407" s="567">
        <v>29801.9</v>
      </c>
      <c r="G407" s="564">
        <f t="shared" si="12"/>
        <v>0</v>
      </c>
      <c r="H407" s="564">
        <v>29801.9</v>
      </c>
      <c r="I407" s="564">
        <v>29801.9</v>
      </c>
      <c r="J407" s="564">
        <f t="shared" si="13"/>
        <v>0</v>
      </c>
    </row>
    <row r="408" spans="1:10" s="498" customFormat="1" ht="15.75" thickBot="1" x14ac:dyDescent="0.3">
      <c r="A408" s="530">
        <v>405</v>
      </c>
      <c r="B408" s="565" t="s">
        <v>1344</v>
      </c>
      <c r="C408" s="566" t="s">
        <v>1345</v>
      </c>
      <c r="D408" s="563" t="s">
        <v>1346</v>
      </c>
      <c r="E408" s="567">
        <v>54276.37</v>
      </c>
      <c r="F408" s="567">
        <v>54276.37</v>
      </c>
      <c r="G408" s="564">
        <f t="shared" si="12"/>
        <v>0</v>
      </c>
      <c r="H408" s="564">
        <v>54276.37</v>
      </c>
      <c r="I408" s="564">
        <v>54276.37</v>
      </c>
      <c r="J408" s="564">
        <f t="shared" si="13"/>
        <v>0</v>
      </c>
    </row>
    <row r="409" spans="1:10" s="498" customFormat="1" ht="15.75" thickBot="1" x14ac:dyDescent="0.3">
      <c r="A409" s="530">
        <v>406</v>
      </c>
      <c r="B409" s="565" t="s">
        <v>1347</v>
      </c>
      <c r="C409" s="566" t="s">
        <v>1348</v>
      </c>
      <c r="D409" s="563" t="s">
        <v>1349</v>
      </c>
      <c r="E409" s="567">
        <v>66860.509999999995</v>
      </c>
      <c r="F409" s="567">
        <v>66860.509999999995</v>
      </c>
      <c r="G409" s="564">
        <f t="shared" si="12"/>
        <v>0</v>
      </c>
      <c r="H409" s="564">
        <v>66860.509999999995</v>
      </c>
      <c r="I409" s="564">
        <v>66860.509999999995</v>
      </c>
      <c r="J409" s="564">
        <f t="shared" si="13"/>
        <v>0</v>
      </c>
    </row>
    <row r="410" spans="1:10" s="498" customFormat="1" ht="15.75" thickBot="1" x14ac:dyDescent="0.3">
      <c r="A410" s="530">
        <v>407</v>
      </c>
      <c r="B410" s="565" t="s">
        <v>1350</v>
      </c>
      <c r="C410" s="566" t="s">
        <v>1351</v>
      </c>
      <c r="D410" s="563" t="s">
        <v>1352</v>
      </c>
      <c r="E410" s="567">
        <v>66860.509999999995</v>
      </c>
      <c r="F410" s="567">
        <v>66860.509999999995</v>
      </c>
      <c r="G410" s="564">
        <f t="shared" si="12"/>
        <v>0</v>
      </c>
      <c r="H410" s="564">
        <v>66860.509999999995</v>
      </c>
      <c r="I410" s="564">
        <v>66860.509999999995</v>
      </c>
      <c r="J410" s="564">
        <f t="shared" si="13"/>
        <v>0</v>
      </c>
    </row>
    <row r="411" spans="1:10" s="498" customFormat="1" ht="15.75" thickBot="1" x14ac:dyDescent="0.3">
      <c r="A411" s="530">
        <v>408</v>
      </c>
      <c r="B411" s="565" t="s">
        <v>1353</v>
      </c>
      <c r="C411" s="566" t="s">
        <v>1354</v>
      </c>
      <c r="D411" s="563" t="s">
        <v>1355</v>
      </c>
      <c r="E411" s="567">
        <v>66860.509999999995</v>
      </c>
      <c r="F411" s="567">
        <v>66860.509999999995</v>
      </c>
      <c r="G411" s="564">
        <f t="shared" si="12"/>
        <v>0</v>
      </c>
      <c r="H411" s="564">
        <v>66860.509999999995</v>
      </c>
      <c r="I411" s="564">
        <v>66860.509999999995</v>
      </c>
      <c r="J411" s="564">
        <f t="shared" si="13"/>
        <v>0</v>
      </c>
    </row>
    <row r="412" spans="1:10" s="498" customFormat="1" ht="15.75" thickBot="1" x14ac:dyDescent="0.3">
      <c r="A412" s="530">
        <v>409</v>
      </c>
      <c r="B412" s="565" t="s">
        <v>1356</v>
      </c>
      <c r="C412" s="566" t="s">
        <v>1357</v>
      </c>
      <c r="D412" s="563" t="s">
        <v>1358</v>
      </c>
      <c r="E412" s="567">
        <v>72187.94</v>
      </c>
      <c r="F412" s="567">
        <v>72187.94</v>
      </c>
      <c r="G412" s="564">
        <f t="shared" si="12"/>
        <v>0</v>
      </c>
      <c r="H412" s="564">
        <v>72187.94</v>
      </c>
      <c r="I412" s="564">
        <v>72187.94</v>
      </c>
      <c r="J412" s="564">
        <f t="shared" si="13"/>
        <v>0</v>
      </c>
    </row>
    <row r="413" spans="1:10" s="498" customFormat="1" ht="15.75" thickBot="1" x14ac:dyDescent="0.3">
      <c r="A413" s="530">
        <v>410</v>
      </c>
      <c r="B413" s="565" t="s">
        <v>1359</v>
      </c>
      <c r="C413" s="566" t="s">
        <v>1360</v>
      </c>
      <c r="D413" s="563" t="s">
        <v>1361</v>
      </c>
      <c r="E413" s="567">
        <v>1156</v>
      </c>
      <c r="F413" s="567">
        <v>1156</v>
      </c>
      <c r="G413" s="564">
        <f t="shared" si="12"/>
        <v>0</v>
      </c>
      <c r="H413" s="564">
        <v>0</v>
      </c>
      <c r="I413" s="564">
        <v>0</v>
      </c>
      <c r="J413" s="564">
        <f t="shared" si="13"/>
        <v>0</v>
      </c>
    </row>
    <row r="414" spans="1:10" s="498" customFormat="1" ht="15.75" thickBot="1" x14ac:dyDescent="0.3">
      <c r="A414" s="530">
        <v>411</v>
      </c>
      <c r="B414" s="565" t="s">
        <v>1362</v>
      </c>
      <c r="C414" s="566" t="s">
        <v>1363</v>
      </c>
      <c r="D414" s="563" t="s">
        <v>1364</v>
      </c>
      <c r="E414" s="567">
        <v>2486</v>
      </c>
      <c r="F414" s="567">
        <v>2486</v>
      </c>
      <c r="G414" s="564">
        <f t="shared" si="12"/>
        <v>0</v>
      </c>
      <c r="H414" s="564">
        <v>0</v>
      </c>
      <c r="I414" s="564">
        <v>0</v>
      </c>
      <c r="J414" s="564">
        <f t="shared" si="13"/>
        <v>0</v>
      </c>
    </row>
    <row r="415" spans="1:10" s="498" customFormat="1" ht="15.75" thickBot="1" x14ac:dyDescent="0.3">
      <c r="A415" s="530">
        <v>412</v>
      </c>
      <c r="B415" s="565" t="s">
        <v>1365</v>
      </c>
      <c r="C415" s="566" t="s">
        <v>1366</v>
      </c>
      <c r="D415" s="563" t="s">
        <v>1367</v>
      </c>
      <c r="E415" s="567">
        <v>22620</v>
      </c>
      <c r="F415" s="567">
        <v>22620</v>
      </c>
      <c r="G415" s="564">
        <f t="shared" si="12"/>
        <v>0</v>
      </c>
      <c r="H415" s="564">
        <v>0</v>
      </c>
      <c r="I415" s="564">
        <v>0</v>
      </c>
      <c r="J415" s="564">
        <f t="shared" si="13"/>
        <v>0</v>
      </c>
    </row>
    <row r="416" spans="1:10" s="498" customFormat="1" ht="15.75" thickBot="1" x14ac:dyDescent="0.3">
      <c r="A416" s="530">
        <v>413</v>
      </c>
      <c r="B416" s="565" t="s">
        <v>1368</v>
      </c>
      <c r="C416" s="566" t="s">
        <v>1369</v>
      </c>
      <c r="D416" s="563" t="s">
        <v>1370</v>
      </c>
      <c r="E416" s="567">
        <v>2810</v>
      </c>
      <c r="F416" s="567">
        <v>2810</v>
      </c>
      <c r="G416" s="564">
        <f t="shared" si="12"/>
        <v>0</v>
      </c>
      <c r="H416" s="564">
        <v>0</v>
      </c>
      <c r="I416" s="564">
        <v>0</v>
      </c>
      <c r="J416" s="564">
        <f t="shared" si="13"/>
        <v>0</v>
      </c>
    </row>
    <row r="417" spans="1:10" s="498" customFormat="1" ht="15.75" thickBot="1" x14ac:dyDescent="0.3">
      <c r="A417" s="530">
        <v>414</v>
      </c>
      <c r="B417" s="565" t="s">
        <v>1371</v>
      </c>
      <c r="C417" s="566" t="s">
        <v>1372</v>
      </c>
      <c r="D417" s="563" t="s">
        <v>1373</v>
      </c>
      <c r="E417" s="567">
        <v>4710</v>
      </c>
      <c r="F417" s="567">
        <v>4710</v>
      </c>
      <c r="G417" s="564">
        <f t="shared" si="12"/>
        <v>0</v>
      </c>
      <c r="H417" s="564">
        <v>0</v>
      </c>
      <c r="I417" s="564">
        <v>0</v>
      </c>
      <c r="J417" s="564">
        <f t="shared" si="13"/>
        <v>0</v>
      </c>
    </row>
    <row r="418" spans="1:10" s="498" customFormat="1" ht="15.75" thickBot="1" x14ac:dyDescent="0.3">
      <c r="A418" s="530">
        <v>415</v>
      </c>
      <c r="B418" s="565" t="s">
        <v>1374</v>
      </c>
      <c r="C418" s="566" t="s">
        <v>1375</v>
      </c>
      <c r="D418" s="563" t="s">
        <v>1376</v>
      </c>
      <c r="E418" s="567">
        <v>31792</v>
      </c>
      <c r="F418" s="567">
        <v>31792</v>
      </c>
      <c r="G418" s="564">
        <f t="shared" si="12"/>
        <v>0</v>
      </c>
      <c r="H418" s="564">
        <v>31792</v>
      </c>
      <c r="I418" s="564">
        <v>31792</v>
      </c>
      <c r="J418" s="564">
        <f t="shared" si="13"/>
        <v>0</v>
      </c>
    </row>
    <row r="419" spans="1:10" s="498" customFormat="1" ht="15.75" thickBot="1" x14ac:dyDescent="0.3">
      <c r="A419" s="530">
        <v>416</v>
      </c>
      <c r="B419" s="565" t="s">
        <v>1374</v>
      </c>
      <c r="C419" s="566" t="s">
        <v>1377</v>
      </c>
      <c r="D419" s="563" t="s">
        <v>1378</v>
      </c>
      <c r="E419" s="567">
        <v>21747</v>
      </c>
      <c r="F419" s="567">
        <v>21747</v>
      </c>
      <c r="G419" s="564">
        <f t="shared" si="12"/>
        <v>0</v>
      </c>
      <c r="H419" s="564">
        <v>21747</v>
      </c>
      <c r="I419" s="564">
        <v>21747</v>
      </c>
      <c r="J419" s="564">
        <f t="shared" si="13"/>
        <v>0</v>
      </c>
    </row>
    <row r="420" spans="1:10" s="498" customFormat="1" ht="15.75" thickBot="1" x14ac:dyDescent="0.3">
      <c r="A420" s="530">
        <v>417</v>
      </c>
      <c r="B420" s="565" t="s">
        <v>1374</v>
      </c>
      <c r="C420" s="566" t="s">
        <v>1379</v>
      </c>
      <c r="D420" s="563" t="s">
        <v>1380</v>
      </c>
      <c r="E420" s="567">
        <v>19358</v>
      </c>
      <c r="F420" s="567">
        <v>19358</v>
      </c>
      <c r="G420" s="564">
        <f t="shared" si="12"/>
        <v>0</v>
      </c>
      <c r="H420" s="564">
        <v>19358</v>
      </c>
      <c r="I420" s="564">
        <v>19358</v>
      </c>
      <c r="J420" s="564">
        <f t="shared" si="13"/>
        <v>0</v>
      </c>
    </row>
    <row r="421" spans="1:10" s="498" customFormat="1" ht="15.75" thickBot="1" x14ac:dyDescent="0.3">
      <c r="A421" s="530">
        <v>418</v>
      </c>
      <c r="B421" s="565" t="s">
        <v>1381</v>
      </c>
      <c r="C421" s="566" t="s">
        <v>1382</v>
      </c>
      <c r="D421" s="563" t="s">
        <v>1383</v>
      </c>
      <c r="E421" s="567">
        <v>15274</v>
      </c>
      <c r="F421" s="567">
        <v>15274</v>
      </c>
      <c r="G421" s="564">
        <f t="shared" si="12"/>
        <v>0</v>
      </c>
      <c r="H421" s="564">
        <v>15274</v>
      </c>
      <c r="I421" s="564">
        <v>15274</v>
      </c>
      <c r="J421" s="564">
        <f t="shared" si="13"/>
        <v>0</v>
      </c>
    </row>
    <row r="422" spans="1:10" s="498" customFormat="1" ht="15.75" thickBot="1" x14ac:dyDescent="0.3">
      <c r="A422" s="530">
        <v>419</v>
      </c>
      <c r="B422" s="565" t="s">
        <v>1374</v>
      </c>
      <c r="C422" s="566" t="s">
        <v>1384</v>
      </c>
      <c r="D422" s="563" t="s">
        <v>1385</v>
      </c>
      <c r="E422" s="567">
        <v>21775.38</v>
      </c>
      <c r="F422" s="567">
        <v>21775.38</v>
      </c>
      <c r="G422" s="564">
        <f t="shared" si="12"/>
        <v>0</v>
      </c>
      <c r="H422" s="564">
        <v>21775.38</v>
      </c>
      <c r="I422" s="564">
        <v>21775.38</v>
      </c>
      <c r="J422" s="564">
        <f t="shared" si="13"/>
        <v>0</v>
      </c>
    </row>
    <row r="423" spans="1:10" s="498" customFormat="1" ht="15.75" thickBot="1" x14ac:dyDescent="0.3">
      <c r="A423" s="530">
        <v>420</v>
      </c>
      <c r="B423" s="565" t="s">
        <v>1374</v>
      </c>
      <c r="C423" s="566" t="s">
        <v>1386</v>
      </c>
      <c r="D423" s="563" t="s">
        <v>1387</v>
      </c>
      <c r="E423" s="567">
        <v>21775.38</v>
      </c>
      <c r="F423" s="567">
        <v>21775.38</v>
      </c>
      <c r="G423" s="564">
        <f t="shared" si="12"/>
        <v>0</v>
      </c>
      <c r="H423" s="564">
        <v>21775.38</v>
      </c>
      <c r="I423" s="564">
        <v>21775.38</v>
      </c>
      <c r="J423" s="564">
        <f t="shared" si="13"/>
        <v>0</v>
      </c>
    </row>
    <row r="424" spans="1:10" s="498" customFormat="1" ht="15.75" thickBot="1" x14ac:dyDescent="0.3">
      <c r="A424" s="530">
        <v>421</v>
      </c>
      <c r="B424" s="565" t="s">
        <v>1388</v>
      </c>
      <c r="C424" s="566" t="s">
        <v>1389</v>
      </c>
      <c r="D424" s="563" t="s">
        <v>1390</v>
      </c>
      <c r="E424" s="567">
        <v>19358</v>
      </c>
      <c r="F424" s="567">
        <v>19358</v>
      </c>
      <c r="G424" s="564">
        <f t="shared" si="12"/>
        <v>0</v>
      </c>
      <c r="H424" s="564">
        <v>19358</v>
      </c>
      <c r="I424" s="564">
        <v>19358</v>
      </c>
      <c r="J424" s="564">
        <f t="shared" si="13"/>
        <v>0</v>
      </c>
    </row>
    <row r="425" spans="1:10" s="498" customFormat="1" ht="15.75" thickBot="1" x14ac:dyDescent="0.3">
      <c r="A425" s="530">
        <v>422</v>
      </c>
      <c r="B425" s="565" t="s">
        <v>1391</v>
      </c>
      <c r="C425" s="566" t="s">
        <v>1392</v>
      </c>
      <c r="D425" s="563" t="s">
        <v>1393</v>
      </c>
      <c r="E425" s="567">
        <v>4760</v>
      </c>
      <c r="F425" s="567">
        <v>4760</v>
      </c>
      <c r="G425" s="564">
        <f t="shared" si="12"/>
        <v>0</v>
      </c>
      <c r="H425" s="564">
        <v>0</v>
      </c>
      <c r="I425" s="564">
        <v>0</v>
      </c>
      <c r="J425" s="564">
        <f t="shared" si="13"/>
        <v>0</v>
      </c>
    </row>
    <row r="426" spans="1:10" s="498" customFormat="1" ht="15.75" thickBot="1" x14ac:dyDescent="0.3">
      <c r="A426" s="530">
        <v>423</v>
      </c>
      <c r="B426" s="565" t="s">
        <v>1394</v>
      </c>
      <c r="C426" s="566" t="s">
        <v>1395</v>
      </c>
      <c r="D426" s="563" t="s">
        <v>1396</v>
      </c>
      <c r="E426" s="567">
        <v>31792</v>
      </c>
      <c r="F426" s="567">
        <v>31792</v>
      </c>
      <c r="G426" s="564">
        <f t="shared" si="12"/>
        <v>0</v>
      </c>
      <c r="H426" s="564">
        <v>31792</v>
      </c>
      <c r="I426" s="564">
        <v>31792</v>
      </c>
      <c r="J426" s="564">
        <f t="shared" si="13"/>
        <v>0</v>
      </c>
    </row>
    <row r="427" spans="1:10" s="498" customFormat="1" ht="15.75" thickBot="1" x14ac:dyDescent="0.3">
      <c r="A427" s="530">
        <v>424</v>
      </c>
      <c r="B427" s="565" t="s">
        <v>1397</v>
      </c>
      <c r="C427" s="566" t="s">
        <v>1398</v>
      </c>
      <c r="D427" s="563" t="s">
        <v>1399</v>
      </c>
      <c r="E427" s="567">
        <v>4760</v>
      </c>
      <c r="F427" s="567">
        <v>4760</v>
      </c>
      <c r="G427" s="564">
        <f t="shared" si="12"/>
        <v>0</v>
      </c>
      <c r="H427" s="564">
        <v>0</v>
      </c>
      <c r="I427" s="564">
        <v>0</v>
      </c>
      <c r="J427" s="564">
        <f t="shared" si="13"/>
        <v>0</v>
      </c>
    </row>
    <row r="428" spans="1:10" s="498" customFormat="1" ht="15.75" thickBot="1" x14ac:dyDescent="0.3">
      <c r="A428" s="530">
        <v>425</v>
      </c>
      <c r="B428" s="565" t="s">
        <v>1400</v>
      </c>
      <c r="C428" s="566" t="s">
        <v>1401</v>
      </c>
      <c r="D428" s="563" t="s">
        <v>1402</v>
      </c>
      <c r="E428" s="567">
        <v>31792</v>
      </c>
      <c r="F428" s="567">
        <v>31792</v>
      </c>
      <c r="G428" s="564">
        <f t="shared" si="12"/>
        <v>0</v>
      </c>
      <c r="H428" s="564">
        <v>31792</v>
      </c>
      <c r="I428" s="564">
        <v>31792</v>
      </c>
      <c r="J428" s="564">
        <f t="shared" si="13"/>
        <v>0</v>
      </c>
    </row>
    <row r="429" spans="1:10" s="498" customFormat="1" ht="15.75" thickBot="1" x14ac:dyDescent="0.3">
      <c r="A429" s="530">
        <v>426</v>
      </c>
      <c r="B429" s="565" t="s">
        <v>1371</v>
      </c>
      <c r="C429" s="566" t="s">
        <v>1403</v>
      </c>
      <c r="D429" s="563" t="s">
        <v>1404</v>
      </c>
      <c r="E429" s="567">
        <v>4080</v>
      </c>
      <c r="F429" s="567">
        <v>4080</v>
      </c>
      <c r="G429" s="564">
        <f t="shared" si="12"/>
        <v>0</v>
      </c>
      <c r="H429" s="564">
        <v>0</v>
      </c>
      <c r="I429" s="564">
        <v>0</v>
      </c>
      <c r="J429" s="564">
        <f t="shared" si="13"/>
        <v>0</v>
      </c>
    </row>
    <row r="430" spans="1:10" s="498" customFormat="1" ht="15.75" thickBot="1" x14ac:dyDescent="0.3">
      <c r="A430" s="530">
        <v>427</v>
      </c>
      <c r="B430" s="565" t="s">
        <v>1374</v>
      </c>
      <c r="C430" s="566" t="s">
        <v>1405</v>
      </c>
      <c r="D430" s="563" t="s">
        <v>1406</v>
      </c>
      <c r="E430" s="567">
        <v>20893.77</v>
      </c>
      <c r="F430" s="567">
        <v>20893.77</v>
      </c>
      <c r="G430" s="564">
        <f t="shared" si="12"/>
        <v>0</v>
      </c>
      <c r="H430" s="564">
        <v>20893.77</v>
      </c>
      <c r="I430" s="564">
        <v>20893.77</v>
      </c>
      <c r="J430" s="564">
        <f t="shared" si="13"/>
        <v>0</v>
      </c>
    </row>
    <row r="431" spans="1:10" s="498" customFormat="1" ht="15.75" thickBot="1" x14ac:dyDescent="0.3">
      <c r="A431" s="530">
        <v>428</v>
      </c>
      <c r="B431" s="565" t="s">
        <v>1407</v>
      </c>
      <c r="C431" s="566" t="s">
        <v>1408</v>
      </c>
      <c r="D431" s="563" t="s">
        <v>1409</v>
      </c>
      <c r="E431" s="567">
        <v>22577.32</v>
      </c>
      <c r="F431" s="567">
        <v>22577.32</v>
      </c>
      <c r="G431" s="564">
        <f t="shared" si="12"/>
        <v>0</v>
      </c>
      <c r="H431" s="564">
        <v>22577.32</v>
      </c>
      <c r="I431" s="564">
        <v>22577.32</v>
      </c>
      <c r="J431" s="564">
        <f t="shared" si="13"/>
        <v>0</v>
      </c>
    </row>
    <row r="432" spans="1:10" s="498" customFormat="1" ht="15.75" thickBot="1" x14ac:dyDescent="0.3">
      <c r="A432" s="530">
        <v>429</v>
      </c>
      <c r="B432" s="565" t="s">
        <v>1410</v>
      </c>
      <c r="C432" s="566" t="s">
        <v>1411</v>
      </c>
      <c r="D432" s="563" t="s">
        <v>1412</v>
      </c>
      <c r="E432" s="567">
        <v>2001</v>
      </c>
      <c r="F432" s="567">
        <v>2001</v>
      </c>
      <c r="G432" s="564">
        <f t="shared" si="12"/>
        <v>0</v>
      </c>
      <c r="H432" s="564">
        <v>0</v>
      </c>
      <c r="I432" s="564">
        <v>0</v>
      </c>
      <c r="J432" s="564">
        <f t="shared" si="13"/>
        <v>0</v>
      </c>
    </row>
    <row r="433" spans="1:10" s="498" customFormat="1" ht="15.75" thickBot="1" x14ac:dyDescent="0.3">
      <c r="A433" s="530">
        <v>430</v>
      </c>
      <c r="B433" s="565" t="s">
        <v>1413</v>
      </c>
      <c r="C433" s="566" t="s">
        <v>1414</v>
      </c>
      <c r="D433" s="563" t="s">
        <v>1415</v>
      </c>
      <c r="E433" s="567">
        <v>10968</v>
      </c>
      <c r="F433" s="567">
        <v>10968</v>
      </c>
      <c r="G433" s="564">
        <f t="shared" si="12"/>
        <v>0</v>
      </c>
      <c r="H433" s="564">
        <v>0</v>
      </c>
      <c r="I433" s="564">
        <v>0</v>
      </c>
      <c r="J433" s="564">
        <f t="shared" si="13"/>
        <v>0</v>
      </c>
    </row>
    <row r="434" spans="1:10" s="498" customFormat="1" ht="15.75" thickBot="1" x14ac:dyDescent="0.3">
      <c r="A434" s="530">
        <v>431</v>
      </c>
      <c r="B434" s="565" t="s">
        <v>1416</v>
      </c>
      <c r="C434" s="566" t="s">
        <v>1417</v>
      </c>
      <c r="D434" s="563" t="s">
        <v>1418</v>
      </c>
      <c r="E434" s="567">
        <v>14100</v>
      </c>
      <c r="F434" s="567">
        <v>14100</v>
      </c>
      <c r="G434" s="564">
        <f t="shared" si="12"/>
        <v>0</v>
      </c>
      <c r="H434" s="564">
        <v>0</v>
      </c>
      <c r="I434" s="564">
        <v>0</v>
      </c>
      <c r="J434" s="564">
        <f t="shared" si="13"/>
        <v>0</v>
      </c>
    </row>
    <row r="435" spans="1:10" s="498" customFormat="1" ht="15.75" thickBot="1" x14ac:dyDescent="0.3">
      <c r="A435" s="530">
        <v>432</v>
      </c>
      <c r="B435" s="565" t="s">
        <v>1419</v>
      </c>
      <c r="C435" s="566" t="s">
        <v>1420</v>
      </c>
      <c r="D435" s="563" t="s">
        <v>1421</v>
      </c>
      <c r="E435" s="567">
        <v>40162</v>
      </c>
      <c r="F435" s="567">
        <v>40162</v>
      </c>
      <c r="G435" s="564">
        <f t="shared" si="12"/>
        <v>0</v>
      </c>
      <c r="H435" s="564">
        <v>38070.230000000003</v>
      </c>
      <c r="I435" s="564">
        <v>38070.230000000003</v>
      </c>
      <c r="J435" s="564">
        <f t="shared" si="13"/>
        <v>0</v>
      </c>
    </row>
    <row r="436" spans="1:10" s="498" customFormat="1" ht="15.75" thickBot="1" x14ac:dyDescent="0.3">
      <c r="A436" s="530">
        <v>433</v>
      </c>
      <c r="B436" s="565" t="s">
        <v>1419</v>
      </c>
      <c r="C436" s="566" t="s">
        <v>1422</v>
      </c>
      <c r="D436" s="563" t="s">
        <v>1423</v>
      </c>
      <c r="E436" s="567">
        <v>19189</v>
      </c>
      <c r="F436" s="567">
        <v>19189</v>
      </c>
      <c r="G436" s="564">
        <f t="shared" si="12"/>
        <v>0</v>
      </c>
      <c r="H436" s="564">
        <v>18189.57</v>
      </c>
      <c r="I436" s="564">
        <v>18189.57</v>
      </c>
      <c r="J436" s="564">
        <f t="shared" si="13"/>
        <v>0</v>
      </c>
    </row>
    <row r="437" spans="1:10" s="498" customFormat="1" ht="15.75" thickBot="1" x14ac:dyDescent="0.3">
      <c r="A437" s="530">
        <v>434</v>
      </c>
      <c r="B437" s="565" t="s">
        <v>1424</v>
      </c>
      <c r="C437" s="566" t="s">
        <v>1425</v>
      </c>
      <c r="D437" s="563" t="s">
        <v>1426</v>
      </c>
      <c r="E437" s="567">
        <v>5775</v>
      </c>
      <c r="F437" s="567">
        <v>5775</v>
      </c>
      <c r="G437" s="564">
        <f t="shared" si="12"/>
        <v>0</v>
      </c>
      <c r="H437" s="564">
        <v>0</v>
      </c>
      <c r="I437" s="564">
        <v>0</v>
      </c>
      <c r="J437" s="564">
        <f t="shared" si="13"/>
        <v>0</v>
      </c>
    </row>
    <row r="438" spans="1:10" s="498" customFormat="1" ht="15.75" thickBot="1" x14ac:dyDescent="0.3">
      <c r="A438" s="530">
        <v>435</v>
      </c>
      <c r="B438" s="565" t="s">
        <v>1424</v>
      </c>
      <c r="C438" s="566" t="s">
        <v>1427</v>
      </c>
      <c r="D438" s="563" t="s">
        <v>1428</v>
      </c>
      <c r="E438" s="567">
        <v>6552</v>
      </c>
      <c r="F438" s="567">
        <v>6552</v>
      </c>
      <c r="G438" s="564">
        <f t="shared" si="12"/>
        <v>0</v>
      </c>
      <c r="H438" s="564">
        <v>0</v>
      </c>
      <c r="I438" s="564">
        <v>0</v>
      </c>
      <c r="J438" s="564">
        <f t="shared" si="13"/>
        <v>0</v>
      </c>
    </row>
    <row r="439" spans="1:10" s="498" customFormat="1" ht="15.75" thickBot="1" x14ac:dyDescent="0.3">
      <c r="A439" s="530">
        <v>436</v>
      </c>
      <c r="B439" s="565" t="s">
        <v>1410</v>
      </c>
      <c r="C439" s="566" t="s">
        <v>1429</v>
      </c>
      <c r="D439" s="563" t="s">
        <v>1430</v>
      </c>
      <c r="E439" s="567">
        <v>3000</v>
      </c>
      <c r="F439" s="567">
        <v>3000</v>
      </c>
      <c r="G439" s="564">
        <f t="shared" si="12"/>
        <v>0</v>
      </c>
      <c r="H439" s="564">
        <v>0</v>
      </c>
      <c r="I439" s="564">
        <v>0</v>
      </c>
      <c r="J439" s="564">
        <f t="shared" si="13"/>
        <v>0</v>
      </c>
    </row>
    <row r="440" spans="1:10" s="498" customFormat="1" ht="15.75" thickBot="1" x14ac:dyDescent="0.3">
      <c r="A440" s="530">
        <v>437</v>
      </c>
      <c r="B440" s="565" t="s">
        <v>1371</v>
      </c>
      <c r="C440" s="566" t="s">
        <v>1431</v>
      </c>
      <c r="D440" s="563" t="s">
        <v>1432</v>
      </c>
      <c r="E440" s="567">
        <v>4760</v>
      </c>
      <c r="F440" s="567">
        <v>4760</v>
      </c>
      <c r="G440" s="564">
        <f t="shared" si="12"/>
        <v>0</v>
      </c>
      <c r="H440" s="564">
        <v>0</v>
      </c>
      <c r="I440" s="564">
        <v>0</v>
      </c>
      <c r="J440" s="564">
        <f t="shared" si="13"/>
        <v>0</v>
      </c>
    </row>
    <row r="441" spans="1:10" s="498" customFormat="1" ht="15.75" thickBot="1" x14ac:dyDescent="0.3">
      <c r="A441" s="530">
        <v>438</v>
      </c>
      <c r="B441" s="565" t="s">
        <v>1433</v>
      </c>
      <c r="C441" s="566" t="s">
        <v>1434</v>
      </c>
      <c r="D441" s="563" t="s">
        <v>1435</v>
      </c>
      <c r="E441" s="567">
        <v>15000</v>
      </c>
      <c r="F441" s="567">
        <v>15000</v>
      </c>
      <c r="G441" s="564">
        <f t="shared" si="12"/>
        <v>0</v>
      </c>
      <c r="H441" s="564">
        <v>10976.25</v>
      </c>
      <c r="I441" s="564">
        <v>10976.25</v>
      </c>
      <c r="J441" s="564">
        <f t="shared" si="13"/>
        <v>0</v>
      </c>
    </row>
    <row r="442" spans="1:10" s="498" customFormat="1" ht="15.75" thickBot="1" x14ac:dyDescent="0.3">
      <c r="A442" s="530">
        <v>439</v>
      </c>
      <c r="B442" s="565" t="s">
        <v>1436</v>
      </c>
      <c r="C442" s="566" t="s">
        <v>1437</v>
      </c>
      <c r="D442" s="563" t="s">
        <v>1438</v>
      </c>
      <c r="E442" s="567">
        <v>41788</v>
      </c>
      <c r="F442" s="567">
        <v>41788</v>
      </c>
      <c r="G442" s="564">
        <f t="shared" si="12"/>
        <v>0</v>
      </c>
      <c r="H442" s="564">
        <v>41788</v>
      </c>
      <c r="I442" s="564">
        <v>41788</v>
      </c>
      <c r="J442" s="564">
        <f t="shared" si="13"/>
        <v>0</v>
      </c>
    </row>
    <row r="443" spans="1:10" s="498" customFormat="1" ht="15.75" thickBot="1" x14ac:dyDescent="0.3">
      <c r="A443" s="530">
        <v>440</v>
      </c>
      <c r="B443" s="565" t="s">
        <v>1416</v>
      </c>
      <c r="C443" s="566" t="s">
        <v>1439</v>
      </c>
      <c r="D443" s="563" t="s">
        <v>1440</v>
      </c>
      <c r="E443" s="567">
        <v>43305.14</v>
      </c>
      <c r="F443" s="567">
        <v>43305.14</v>
      </c>
      <c r="G443" s="564">
        <f t="shared" si="12"/>
        <v>0</v>
      </c>
      <c r="H443" s="564">
        <v>0</v>
      </c>
      <c r="I443" s="564">
        <v>0</v>
      </c>
      <c r="J443" s="564">
        <f t="shared" si="13"/>
        <v>0</v>
      </c>
    </row>
    <row r="444" spans="1:10" s="498" customFormat="1" ht="15.75" thickBot="1" x14ac:dyDescent="0.3">
      <c r="A444" s="530">
        <v>441</v>
      </c>
      <c r="B444" s="565" t="s">
        <v>1441</v>
      </c>
      <c r="C444" s="566" t="s">
        <v>1442</v>
      </c>
      <c r="D444" s="563" t="s">
        <v>1443</v>
      </c>
      <c r="E444" s="567">
        <v>44897</v>
      </c>
      <c r="F444" s="567">
        <v>44897</v>
      </c>
      <c r="G444" s="564">
        <f t="shared" si="12"/>
        <v>0</v>
      </c>
      <c r="H444" s="564">
        <v>44897</v>
      </c>
      <c r="I444" s="564">
        <v>44897</v>
      </c>
      <c r="J444" s="564">
        <f t="shared" si="13"/>
        <v>0</v>
      </c>
    </row>
    <row r="445" spans="1:10" s="498" customFormat="1" ht="15.75" thickBot="1" x14ac:dyDescent="0.3">
      <c r="A445" s="530">
        <v>442</v>
      </c>
      <c r="B445" s="565" t="s">
        <v>1441</v>
      </c>
      <c r="C445" s="566" t="s">
        <v>1444</v>
      </c>
      <c r="D445" s="563" t="s">
        <v>1445</v>
      </c>
      <c r="E445" s="567">
        <v>44897</v>
      </c>
      <c r="F445" s="567">
        <v>44897</v>
      </c>
      <c r="G445" s="564">
        <f t="shared" si="12"/>
        <v>0</v>
      </c>
      <c r="H445" s="564">
        <v>44897</v>
      </c>
      <c r="I445" s="564">
        <v>44897</v>
      </c>
      <c r="J445" s="564">
        <f t="shared" si="13"/>
        <v>0</v>
      </c>
    </row>
    <row r="446" spans="1:10" s="498" customFormat="1" ht="15.75" thickBot="1" x14ac:dyDescent="0.3">
      <c r="A446" s="530">
        <v>443</v>
      </c>
      <c r="B446" s="565" t="s">
        <v>1441</v>
      </c>
      <c r="C446" s="566" t="s">
        <v>1446</v>
      </c>
      <c r="D446" s="563" t="s">
        <v>1447</v>
      </c>
      <c r="E446" s="567">
        <v>44897</v>
      </c>
      <c r="F446" s="567">
        <v>44897</v>
      </c>
      <c r="G446" s="564">
        <f t="shared" si="12"/>
        <v>0</v>
      </c>
      <c r="H446" s="564">
        <v>44897</v>
      </c>
      <c r="I446" s="564">
        <v>44897</v>
      </c>
      <c r="J446" s="564">
        <f t="shared" si="13"/>
        <v>0</v>
      </c>
    </row>
    <row r="447" spans="1:10" s="498" customFormat="1" ht="15.75" thickBot="1" x14ac:dyDescent="0.3">
      <c r="A447" s="530">
        <v>444</v>
      </c>
      <c r="B447" s="565" t="s">
        <v>1441</v>
      </c>
      <c r="C447" s="566" t="s">
        <v>1448</v>
      </c>
      <c r="D447" s="563" t="s">
        <v>1449</v>
      </c>
      <c r="E447" s="567">
        <v>40270</v>
      </c>
      <c r="F447" s="567">
        <v>40270</v>
      </c>
      <c r="G447" s="564">
        <f t="shared" si="12"/>
        <v>0</v>
      </c>
      <c r="H447" s="564">
        <v>40270</v>
      </c>
      <c r="I447" s="564">
        <v>40270</v>
      </c>
      <c r="J447" s="564">
        <f t="shared" si="13"/>
        <v>0</v>
      </c>
    </row>
    <row r="448" spans="1:10" s="498" customFormat="1" ht="15.75" thickBot="1" x14ac:dyDescent="0.3">
      <c r="A448" s="530">
        <v>445</v>
      </c>
      <c r="B448" s="565" t="s">
        <v>1441</v>
      </c>
      <c r="C448" s="566" t="s">
        <v>1450</v>
      </c>
      <c r="D448" s="563" t="s">
        <v>1451</v>
      </c>
      <c r="E448" s="567">
        <v>44897</v>
      </c>
      <c r="F448" s="567">
        <v>44897</v>
      </c>
      <c r="G448" s="564">
        <f t="shared" si="12"/>
        <v>0</v>
      </c>
      <c r="H448" s="564">
        <v>44897</v>
      </c>
      <c r="I448" s="564">
        <v>44897</v>
      </c>
      <c r="J448" s="564">
        <f t="shared" si="13"/>
        <v>0</v>
      </c>
    </row>
    <row r="449" spans="1:10" s="498" customFormat="1" ht="15.75" thickBot="1" x14ac:dyDescent="0.3">
      <c r="A449" s="530">
        <v>446</v>
      </c>
      <c r="B449" s="565" t="s">
        <v>1441</v>
      </c>
      <c r="C449" s="566" t="s">
        <v>1452</v>
      </c>
      <c r="D449" s="563" t="s">
        <v>1453</v>
      </c>
      <c r="E449" s="567">
        <v>44897</v>
      </c>
      <c r="F449" s="567">
        <v>44897</v>
      </c>
      <c r="G449" s="564">
        <f t="shared" si="12"/>
        <v>0</v>
      </c>
      <c r="H449" s="564">
        <v>44897</v>
      </c>
      <c r="I449" s="564">
        <v>44897</v>
      </c>
      <c r="J449" s="564">
        <f t="shared" si="13"/>
        <v>0</v>
      </c>
    </row>
    <row r="450" spans="1:10" s="498" customFormat="1" ht="15.75" thickBot="1" x14ac:dyDescent="0.3">
      <c r="A450" s="530">
        <v>447</v>
      </c>
      <c r="B450" s="565" t="s">
        <v>1454</v>
      </c>
      <c r="C450" s="566" t="s">
        <v>1455</v>
      </c>
      <c r="D450" s="563" t="s">
        <v>1456</v>
      </c>
      <c r="E450" s="567">
        <v>28007</v>
      </c>
      <c r="F450" s="567">
        <v>28007</v>
      </c>
      <c r="G450" s="564">
        <f t="shared" si="12"/>
        <v>0</v>
      </c>
      <c r="H450" s="564">
        <v>28007</v>
      </c>
      <c r="I450" s="564">
        <v>28007</v>
      </c>
      <c r="J450" s="564">
        <f t="shared" si="13"/>
        <v>0</v>
      </c>
    </row>
    <row r="451" spans="1:10" s="498" customFormat="1" ht="15.75" thickBot="1" x14ac:dyDescent="0.3">
      <c r="A451" s="530">
        <v>448</v>
      </c>
      <c r="B451" s="565" t="s">
        <v>1457</v>
      </c>
      <c r="C451" s="566" t="s">
        <v>1458</v>
      </c>
      <c r="D451" s="563" t="s">
        <v>1459</v>
      </c>
      <c r="E451" s="567">
        <v>41211</v>
      </c>
      <c r="F451" s="567">
        <v>41211</v>
      </c>
      <c r="G451" s="564">
        <f t="shared" si="12"/>
        <v>0</v>
      </c>
      <c r="H451" s="564">
        <v>41211</v>
      </c>
      <c r="I451" s="564">
        <v>41211</v>
      </c>
      <c r="J451" s="564">
        <f t="shared" si="13"/>
        <v>0</v>
      </c>
    </row>
    <row r="452" spans="1:10" s="498" customFormat="1" ht="15.75" thickBot="1" x14ac:dyDescent="0.3">
      <c r="A452" s="530">
        <v>449</v>
      </c>
      <c r="B452" s="565" t="s">
        <v>1416</v>
      </c>
      <c r="C452" s="566" t="s">
        <v>1460</v>
      </c>
      <c r="D452" s="563" t="s">
        <v>1461</v>
      </c>
      <c r="E452" s="567">
        <v>44869</v>
      </c>
      <c r="F452" s="567">
        <v>44869</v>
      </c>
      <c r="G452" s="564">
        <f t="shared" ref="G452:G515" si="14">E452-F452</f>
        <v>0</v>
      </c>
      <c r="H452" s="564">
        <v>44869</v>
      </c>
      <c r="I452" s="564">
        <v>44869</v>
      </c>
      <c r="J452" s="564">
        <f t="shared" ref="J452:J515" si="15">H452-I452</f>
        <v>0</v>
      </c>
    </row>
    <row r="453" spans="1:10" s="498" customFormat="1" ht="15.75" thickBot="1" x14ac:dyDescent="0.3">
      <c r="A453" s="530">
        <v>450</v>
      </c>
      <c r="B453" s="565" t="s">
        <v>1416</v>
      </c>
      <c r="C453" s="566" t="s">
        <v>1462</v>
      </c>
      <c r="D453" s="563" t="s">
        <v>1463</v>
      </c>
      <c r="E453" s="567">
        <v>44869</v>
      </c>
      <c r="F453" s="567">
        <v>44869</v>
      </c>
      <c r="G453" s="564">
        <f t="shared" si="14"/>
        <v>0</v>
      </c>
      <c r="H453" s="564">
        <v>44869</v>
      </c>
      <c r="I453" s="564">
        <v>44869</v>
      </c>
      <c r="J453" s="564">
        <f t="shared" si="15"/>
        <v>0</v>
      </c>
    </row>
    <row r="454" spans="1:10" s="498" customFormat="1" ht="15.75" thickBot="1" x14ac:dyDescent="0.3">
      <c r="A454" s="530">
        <v>451</v>
      </c>
      <c r="B454" s="565" t="s">
        <v>1374</v>
      </c>
      <c r="C454" s="566" t="s">
        <v>1464</v>
      </c>
      <c r="D454" s="563" t="s">
        <v>1465</v>
      </c>
      <c r="E454" s="567">
        <v>19358</v>
      </c>
      <c r="F454" s="567">
        <v>19358</v>
      </c>
      <c r="G454" s="564">
        <f t="shared" si="14"/>
        <v>0</v>
      </c>
      <c r="H454" s="564">
        <v>19358</v>
      </c>
      <c r="I454" s="564">
        <v>19358</v>
      </c>
      <c r="J454" s="564">
        <f t="shared" si="15"/>
        <v>0</v>
      </c>
    </row>
    <row r="455" spans="1:10" s="498" customFormat="1" ht="15.75" thickBot="1" x14ac:dyDescent="0.3">
      <c r="A455" s="530">
        <v>452</v>
      </c>
      <c r="B455" s="565" t="s">
        <v>1466</v>
      </c>
      <c r="C455" s="566" t="s">
        <v>1467</v>
      </c>
      <c r="D455" s="563" t="s">
        <v>1468</v>
      </c>
      <c r="E455" s="567">
        <v>93940</v>
      </c>
      <c r="F455" s="567">
        <v>93940</v>
      </c>
      <c r="G455" s="564">
        <f t="shared" si="14"/>
        <v>0</v>
      </c>
      <c r="H455" s="564">
        <v>93940</v>
      </c>
      <c r="I455" s="564">
        <v>93940</v>
      </c>
      <c r="J455" s="564">
        <f t="shared" si="15"/>
        <v>0</v>
      </c>
    </row>
    <row r="456" spans="1:10" s="498" customFormat="1" ht="15.75" thickBot="1" x14ac:dyDescent="0.3">
      <c r="A456" s="530">
        <v>453</v>
      </c>
      <c r="B456" s="565" t="s">
        <v>1374</v>
      </c>
      <c r="C456" s="566" t="s">
        <v>1469</v>
      </c>
      <c r="D456" s="563" t="s">
        <v>1470</v>
      </c>
      <c r="E456" s="567">
        <v>21775.38</v>
      </c>
      <c r="F456" s="567">
        <v>21775.38</v>
      </c>
      <c r="G456" s="564">
        <f t="shared" si="14"/>
        <v>0</v>
      </c>
      <c r="H456" s="564">
        <v>21775.38</v>
      </c>
      <c r="I456" s="564">
        <v>21775.38</v>
      </c>
      <c r="J456" s="564">
        <f t="shared" si="15"/>
        <v>0</v>
      </c>
    </row>
    <row r="457" spans="1:10" s="498" customFormat="1" ht="15.75" thickBot="1" x14ac:dyDescent="0.3">
      <c r="A457" s="530">
        <v>454</v>
      </c>
      <c r="B457" s="565" t="s">
        <v>1471</v>
      </c>
      <c r="C457" s="566" t="s">
        <v>1472</v>
      </c>
      <c r="D457" s="563" t="s">
        <v>1473</v>
      </c>
      <c r="E457" s="567">
        <v>45070</v>
      </c>
      <c r="F457" s="567">
        <v>45070</v>
      </c>
      <c r="G457" s="564">
        <f t="shared" si="14"/>
        <v>0</v>
      </c>
      <c r="H457" s="564">
        <v>45070</v>
      </c>
      <c r="I457" s="564">
        <v>45070</v>
      </c>
      <c r="J457" s="564">
        <f t="shared" si="15"/>
        <v>0</v>
      </c>
    </row>
    <row r="458" spans="1:10" s="498" customFormat="1" ht="15.75" thickBot="1" x14ac:dyDescent="0.3">
      <c r="A458" s="530">
        <v>455</v>
      </c>
      <c r="B458" s="565" t="s">
        <v>1471</v>
      </c>
      <c r="C458" s="566" t="s">
        <v>1474</v>
      </c>
      <c r="D458" s="563" t="s">
        <v>1475</v>
      </c>
      <c r="E458" s="567">
        <v>45070</v>
      </c>
      <c r="F458" s="567">
        <v>45070</v>
      </c>
      <c r="G458" s="564">
        <f t="shared" si="14"/>
        <v>0</v>
      </c>
      <c r="H458" s="564">
        <v>45070</v>
      </c>
      <c r="I458" s="564">
        <v>45070</v>
      </c>
      <c r="J458" s="564">
        <f t="shared" si="15"/>
        <v>0</v>
      </c>
    </row>
    <row r="459" spans="1:10" s="498" customFormat="1" ht="15.75" thickBot="1" x14ac:dyDescent="0.3">
      <c r="A459" s="530">
        <v>456</v>
      </c>
      <c r="B459" s="565" t="s">
        <v>1476</v>
      </c>
      <c r="C459" s="566" t="s">
        <v>1477</v>
      </c>
      <c r="D459" s="563" t="s">
        <v>1478</v>
      </c>
      <c r="E459" s="567">
        <v>45070</v>
      </c>
      <c r="F459" s="567">
        <v>45070</v>
      </c>
      <c r="G459" s="564">
        <f t="shared" si="14"/>
        <v>0</v>
      </c>
      <c r="H459" s="564">
        <v>45070</v>
      </c>
      <c r="I459" s="564">
        <v>45070</v>
      </c>
      <c r="J459" s="564">
        <f t="shared" si="15"/>
        <v>0</v>
      </c>
    </row>
    <row r="460" spans="1:10" s="498" customFormat="1" ht="15.75" thickBot="1" x14ac:dyDescent="0.3">
      <c r="A460" s="530">
        <v>457</v>
      </c>
      <c r="B460" s="565" t="s">
        <v>1479</v>
      </c>
      <c r="C460" s="566" t="s">
        <v>1480</v>
      </c>
      <c r="D460" s="563" t="s">
        <v>1481</v>
      </c>
      <c r="E460" s="567">
        <v>35125</v>
      </c>
      <c r="F460" s="567">
        <v>35125</v>
      </c>
      <c r="G460" s="564">
        <f t="shared" si="14"/>
        <v>0</v>
      </c>
      <c r="H460" s="564">
        <v>35125</v>
      </c>
      <c r="I460" s="564">
        <v>35125</v>
      </c>
      <c r="J460" s="564">
        <f t="shared" si="15"/>
        <v>0</v>
      </c>
    </row>
    <row r="461" spans="1:10" s="498" customFormat="1" ht="15.75" thickBot="1" x14ac:dyDescent="0.3">
      <c r="A461" s="530">
        <v>458</v>
      </c>
      <c r="B461" s="565" t="s">
        <v>1479</v>
      </c>
      <c r="C461" s="566" t="s">
        <v>1482</v>
      </c>
      <c r="D461" s="563" t="s">
        <v>1483</v>
      </c>
      <c r="E461" s="567">
        <v>35125</v>
      </c>
      <c r="F461" s="567">
        <v>35125</v>
      </c>
      <c r="G461" s="564">
        <f t="shared" si="14"/>
        <v>0</v>
      </c>
      <c r="H461" s="564">
        <v>35125</v>
      </c>
      <c r="I461" s="564">
        <v>35125</v>
      </c>
      <c r="J461" s="564">
        <f t="shared" si="15"/>
        <v>0</v>
      </c>
    </row>
    <row r="462" spans="1:10" s="498" customFormat="1" ht="15.75" thickBot="1" x14ac:dyDescent="0.3">
      <c r="A462" s="530">
        <v>459</v>
      </c>
      <c r="B462" s="565" t="s">
        <v>1484</v>
      </c>
      <c r="C462" s="566" t="s">
        <v>1485</v>
      </c>
      <c r="D462" s="563" t="s">
        <v>1486</v>
      </c>
      <c r="E462" s="567">
        <v>35125</v>
      </c>
      <c r="F462" s="567">
        <v>35125</v>
      </c>
      <c r="G462" s="564">
        <f t="shared" si="14"/>
        <v>0</v>
      </c>
      <c r="H462" s="564">
        <v>35125</v>
      </c>
      <c r="I462" s="564">
        <v>35125</v>
      </c>
      <c r="J462" s="564">
        <f t="shared" si="15"/>
        <v>0</v>
      </c>
    </row>
    <row r="463" spans="1:10" s="498" customFormat="1" ht="15.75" thickBot="1" x14ac:dyDescent="0.3">
      <c r="A463" s="530">
        <v>460</v>
      </c>
      <c r="B463" s="565" t="s">
        <v>1479</v>
      </c>
      <c r="C463" s="566" t="s">
        <v>1487</v>
      </c>
      <c r="D463" s="563" t="s">
        <v>1488</v>
      </c>
      <c r="E463" s="567">
        <v>35125</v>
      </c>
      <c r="F463" s="567">
        <v>35125</v>
      </c>
      <c r="G463" s="564">
        <f t="shared" si="14"/>
        <v>0</v>
      </c>
      <c r="H463" s="564">
        <v>35125</v>
      </c>
      <c r="I463" s="564">
        <v>35125</v>
      </c>
      <c r="J463" s="564">
        <f t="shared" si="15"/>
        <v>0</v>
      </c>
    </row>
    <row r="464" spans="1:10" s="498" customFormat="1" ht="15.75" thickBot="1" x14ac:dyDescent="0.3">
      <c r="A464" s="530">
        <v>461</v>
      </c>
      <c r="B464" s="565" t="s">
        <v>1479</v>
      </c>
      <c r="C464" s="566" t="s">
        <v>1489</v>
      </c>
      <c r="D464" s="563" t="s">
        <v>1490</v>
      </c>
      <c r="E464" s="567">
        <v>43648</v>
      </c>
      <c r="F464" s="567">
        <v>43648</v>
      </c>
      <c r="G464" s="564">
        <f t="shared" si="14"/>
        <v>0</v>
      </c>
      <c r="H464" s="564">
        <v>43648</v>
      </c>
      <c r="I464" s="564">
        <v>43648</v>
      </c>
      <c r="J464" s="564">
        <f t="shared" si="15"/>
        <v>0</v>
      </c>
    </row>
    <row r="465" spans="1:10" s="498" customFormat="1" ht="15.75" thickBot="1" x14ac:dyDescent="0.3">
      <c r="A465" s="530">
        <v>462</v>
      </c>
      <c r="B465" s="565" t="s">
        <v>1479</v>
      </c>
      <c r="C465" s="566" t="s">
        <v>1491</v>
      </c>
      <c r="D465" s="563" t="s">
        <v>1492</v>
      </c>
      <c r="E465" s="567">
        <v>43648</v>
      </c>
      <c r="F465" s="567">
        <v>43648</v>
      </c>
      <c r="G465" s="564">
        <f t="shared" si="14"/>
        <v>0</v>
      </c>
      <c r="H465" s="564">
        <v>43648</v>
      </c>
      <c r="I465" s="564">
        <v>43648</v>
      </c>
      <c r="J465" s="564">
        <f t="shared" si="15"/>
        <v>0</v>
      </c>
    </row>
    <row r="466" spans="1:10" s="498" customFormat="1" ht="15.75" thickBot="1" x14ac:dyDescent="0.3">
      <c r="A466" s="530">
        <v>463</v>
      </c>
      <c r="B466" s="565" t="s">
        <v>1493</v>
      </c>
      <c r="C466" s="566" t="s">
        <v>1494</v>
      </c>
      <c r="D466" s="563" t="s">
        <v>1495</v>
      </c>
      <c r="E466" s="567">
        <v>41737.9</v>
      </c>
      <c r="F466" s="567">
        <v>41737.9</v>
      </c>
      <c r="G466" s="564">
        <f t="shared" si="14"/>
        <v>0</v>
      </c>
      <c r="H466" s="564">
        <v>41737.9</v>
      </c>
      <c r="I466" s="564">
        <v>41737.9</v>
      </c>
      <c r="J466" s="564">
        <f t="shared" si="15"/>
        <v>0</v>
      </c>
    </row>
    <row r="467" spans="1:10" s="498" customFormat="1" ht="15.75" thickBot="1" x14ac:dyDescent="0.3">
      <c r="A467" s="530">
        <v>464</v>
      </c>
      <c r="B467" s="565" t="s">
        <v>1496</v>
      </c>
      <c r="C467" s="566" t="s">
        <v>1497</v>
      </c>
      <c r="D467" s="563" t="s">
        <v>1498</v>
      </c>
      <c r="E467" s="567">
        <v>29673.82</v>
      </c>
      <c r="F467" s="567">
        <v>29673.82</v>
      </c>
      <c r="G467" s="564">
        <f t="shared" si="14"/>
        <v>0</v>
      </c>
      <c r="H467" s="564">
        <v>29673.82</v>
      </c>
      <c r="I467" s="564">
        <v>29673.82</v>
      </c>
      <c r="J467" s="564">
        <f t="shared" si="15"/>
        <v>0</v>
      </c>
    </row>
    <row r="468" spans="1:10" s="498" customFormat="1" ht="15.75" thickBot="1" x14ac:dyDescent="0.3">
      <c r="A468" s="530">
        <v>465</v>
      </c>
      <c r="B468" s="565" t="s">
        <v>1454</v>
      </c>
      <c r="C468" s="566" t="s">
        <v>1499</v>
      </c>
      <c r="D468" s="563" t="s">
        <v>1500</v>
      </c>
      <c r="E468" s="567">
        <v>33618.78</v>
      </c>
      <c r="F468" s="567">
        <v>33618.78</v>
      </c>
      <c r="G468" s="564">
        <f t="shared" si="14"/>
        <v>0</v>
      </c>
      <c r="H468" s="564">
        <v>33618.78</v>
      </c>
      <c r="I468" s="564">
        <v>33618.78</v>
      </c>
      <c r="J468" s="564">
        <f t="shared" si="15"/>
        <v>0</v>
      </c>
    </row>
    <row r="469" spans="1:10" s="498" customFormat="1" ht="15.75" thickBot="1" x14ac:dyDescent="0.3">
      <c r="A469" s="530">
        <v>466</v>
      </c>
      <c r="B469" s="565" t="s">
        <v>1454</v>
      </c>
      <c r="C469" s="566" t="s">
        <v>1501</v>
      </c>
      <c r="D469" s="563" t="s">
        <v>1502</v>
      </c>
      <c r="E469" s="567">
        <v>33618.78</v>
      </c>
      <c r="F469" s="567">
        <v>33618.78</v>
      </c>
      <c r="G469" s="564">
        <f t="shared" si="14"/>
        <v>0</v>
      </c>
      <c r="H469" s="564">
        <v>33618.78</v>
      </c>
      <c r="I469" s="564">
        <v>33618.78</v>
      </c>
      <c r="J469" s="564">
        <f t="shared" si="15"/>
        <v>0</v>
      </c>
    </row>
    <row r="470" spans="1:10" s="498" customFormat="1" ht="15.75" thickBot="1" x14ac:dyDescent="0.3">
      <c r="A470" s="530">
        <v>467</v>
      </c>
      <c r="B470" s="565" t="s">
        <v>1454</v>
      </c>
      <c r="C470" s="566" t="s">
        <v>1503</v>
      </c>
      <c r="D470" s="563" t="s">
        <v>1504</v>
      </c>
      <c r="E470" s="567">
        <v>33618.78</v>
      </c>
      <c r="F470" s="567">
        <v>33618.78</v>
      </c>
      <c r="G470" s="564">
        <f t="shared" si="14"/>
        <v>0</v>
      </c>
      <c r="H470" s="564">
        <v>33618.78</v>
      </c>
      <c r="I470" s="564">
        <v>33618.78</v>
      </c>
      <c r="J470" s="564">
        <f t="shared" si="15"/>
        <v>0</v>
      </c>
    </row>
    <row r="471" spans="1:10" s="498" customFormat="1" ht="15.75" thickBot="1" x14ac:dyDescent="0.3">
      <c r="A471" s="530">
        <v>468</v>
      </c>
      <c r="B471" s="565" t="s">
        <v>1454</v>
      </c>
      <c r="C471" s="566" t="s">
        <v>1505</v>
      </c>
      <c r="D471" s="563" t="s">
        <v>1506</v>
      </c>
      <c r="E471" s="567">
        <v>33618.78</v>
      </c>
      <c r="F471" s="567">
        <v>33618.78</v>
      </c>
      <c r="G471" s="564">
        <f t="shared" si="14"/>
        <v>0</v>
      </c>
      <c r="H471" s="564">
        <v>33618.78</v>
      </c>
      <c r="I471" s="564">
        <v>33618.78</v>
      </c>
      <c r="J471" s="564">
        <f t="shared" si="15"/>
        <v>0</v>
      </c>
    </row>
    <row r="472" spans="1:10" s="498" customFormat="1" ht="15.75" thickBot="1" x14ac:dyDescent="0.3">
      <c r="A472" s="530">
        <v>469</v>
      </c>
      <c r="B472" s="565" t="s">
        <v>1454</v>
      </c>
      <c r="C472" s="566" t="s">
        <v>1507</v>
      </c>
      <c r="D472" s="563" t="s">
        <v>1508</v>
      </c>
      <c r="E472" s="567">
        <v>33618.78</v>
      </c>
      <c r="F472" s="567">
        <v>33618.78</v>
      </c>
      <c r="G472" s="564">
        <f t="shared" si="14"/>
        <v>0</v>
      </c>
      <c r="H472" s="564">
        <v>33618.78</v>
      </c>
      <c r="I472" s="564">
        <v>33618.78</v>
      </c>
      <c r="J472" s="564">
        <f t="shared" si="15"/>
        <v>0</v>
      </c>
    </row>
    <row r="473" spans="1:10" s="498" customFormat="1" ht="15.75" thickBot="1" x14ac:dyDescent="0.3">
      <c r="A473" s="530">
        <v>470</v>
      </c>
      <c r="B473" s="565" t="s">
        <v>1454</v>
      </c>
      <c r="C473" s="566" t="s">
        <v>1509</v>
      </c>
      <c r="D473" s="563" t="s">
        <v>1510</v>
      </c>
      <c r="E473" s="567">
        <v>33618.78</v>
      </c>
      <c r="F473" s="567">
        <v>33618.78</v>
      </c>
      <c r="G473" s="564">
        <f t="shared" si="14"/>
        <v>0</v>
      </c>
      <c r="H473" s="564">
        <v>33618.78</v>
      </c>
      <c r="I473" s="564">
        <v>33618.78</v>
      </c>
      <c r="J473" s="564">
        <f t="shared" si="15"/>
        <v>0</v>
      </c>
    </row>
    <row r="474" spans="1:10" s="498" customFormat="1" ht="15.75" thickBot="1" x14ac:dyDescent="0.3">
      <c r="A474" s="530">
        <v>471</v>
      </c>
      <c r="B474" s="565" t="s">
        <v>1454</v>
      </c>
      <c r="C474" s="566" t="s">
        <v>1511</v>
      </c>
      <c r="D474" s="563" t="s">
        <v>1512</v>
      </c>
      <c r="E474" s="567">
        <v>33618.78</v>
      </c>
      <c r="F474" s="567">
        <v>33618.78</v>
      </c>
      <c r="G474" s="564">
        <f t="shared" si="14"/>
        <v>0</v>
      </c>
      <c r="H474" s="564">
        <v>33618.78</v>
      </c>
      <c r="I474" s="564">
        <v>33618.78</v>
      </c>
      <c r="J474" s="564">
        <f t="shared" si="15"/>
        <v>0</v>
      </c>
    </row>
    <row r="475" spans="1:10" s="498" customFormat="1" ht="15.75" thickBot="1" x14ac:dyDescent="0.3">
      <c r="A475" s="530">
        <v>472</v>
      </c>
      <c r="B475" s="565" t="s">
        <v>1454</v>
      </c>
      <c r="C475" s="566" t="s">
        <v>1513</v>
      </c>
      <c r="D475" s="563" t="s">
        <v>1514</v>
      </c>
      <c r="E475" s="567">
        <v>33618.82</v>
      </c>
      <c r="F475" s="567">
        <v>33618.82</v>
      </c>
      <c r="G475" s="564">
        <f t="shared" si="14"/>
        <v>0</v>
      </c>
      <c r="H475" s="564">
        <v>33618.82</v>
      </c>
      <c r="I475" s="564">
        <v>33618.82</v>
      </c>
      <c r="J475" s="564">
        <f t="shared" si="15"/>
        <v>0</v>
      </c>
    </row>
    <row r="476" spans="1:10" s="498" customFormat="1" ht="15.75" thickBot="1" x14ac:dyDescent="0.3">
      <c r="A476" s="530">
        <v>473</v>
      </c>
      <c r="B476" s="565" t="s">
        <v>1454</v>
      </c>
      <c r="C476" s="566" t="s">
        <v>1515</v>
      </c>
      <c r="D476" s="563" t="s">
        <v>1516</v>
      </c>
      <c r="E476" s="567">
        <v>37913.550000000003</v>
      </c>
      <c r="F476" s="567">
        <v>37913.550000000003</v>
      </c>
      <c r="G476" s="564">
        <f t="shared" si="14"/>
        <v>0</v>
      </c>
      <c r="H476" s="564">
        <v>37913.550000000003</v>
      </c>
      <c r="I476" s="564">
        <v>37913.550000000003</v>
      </c>
      <c r="J476" s="564">
        <f t="shared" si="15"/>
        <v>0</v>
      </c>
    </row>
    <row r="477" spans="1:10" s="498" customFormat="1" ht="15.75" thickBot="1" x14ac:dyDescent="0.3">
      <c r="A477" s="530">
        <v>474</v>
      </c>
      <c r="B477" s="565" t="s">
        <v>1454</v>
      </c>
      <c r="C477" s="566" t="s">
        <v>1517</v>
      </c>
      <c r="D477" s="563" t="s">
        <v>1518</v>
      </c>
      <c r="E477" s="567">
        <v>37913.550000000003</v>
      </c>
      <c r="F477" s="567">
        <v>37913.550000000003</v>
      </c>
      <c r="G477" s="564">
        <f t="shared" si="14"/>
        <v>0</v>
      </c>
      <c r="H477" s="564">
        <v>37913.550000000003</v>
      </c>
      <c r="I477" s="564">
        <v>37913.550000000003</v>
      </c>
      <c r="J477" s="564">
        <f t="shared" si="15"/>
        <v>0</v>
      </c>
    </row>
    <row r="478" spans="1:10" s="498" customFormat="1" ht="15.75" thickBot="1" x14ac:dyDescent="0.3">
      <c r="A478" s="530">
        <v>475</v>
      </c>
      <c r="B478" s="565" t="s">
        <v>1454</v>
      </c>
      <c r="C478" s="566" t="s">
        <v>1519</v>
      </c>
      <c r="D478" s="563" t="s">
        <v>1520</v>
      </c>
      <c r="E478" s="567">
        <v>37913.550000000003</v>
      </c>
      <c r="F478" s="567">
        <v>37913.550000000003</v>
      </c>
      <c r="G478" s="564">
        <f t="shared" si="14"/>
        <v>0</v>
      </c>
      <c r="H478" s="564">
        <v>37913.550000000003</v>
      </c>
      <c r="I478" s="564">
        <v>37913.550000000003</v>
      </c>
      <c r="J478" s="564">
        <f t="shared" si="15"/>
        <v>0</v>
      </c>
    </row>
    <row r="479" spans="1:10" s="498" customFormat="1" ht="15.75" thickBot="1" x14ac:dyDescent="0.3">
      <c r="A479" s="530">
        <v>476</v>
      </c>
      <c r="B479" s="565" t="s">
        <v>1454</v>
      </c>
      <c r="C479" s="566" t="s">
        <v>1521</v>
      </c>
      <c r="D479" s="563" t="s">
        <v>1522</v>
      </c>
      <c r="E479" s="567">
        <v>37913.550000000003</v>
      </c>
      <c r="F479" s="567">
        <v>37913.550000000003</v>
      </c>
      <c r="G479" s="564">
        <f t="shared" si="14"/>
        <v>0</v>
      </c>
      <c r="H479" s="564">
        <v>37913.550000000003</v>
      </c>
      <c r="I479" s="564">
        <v>37913.550000000003</v>
      </c>
      <c r="J479" s="564">
        <f t="shared" si="15"/>
        <v>0</v>
      </c>
    </row>
    <row r="480" spans="1:10" s="498" customFormat="1" ht="15.75" thickBot="1" x14ac:dyDescent="0.3">
      <c r="A480" s="530">
        <v>477</v>
      </c>
      <c r="B480" s="565" t="s">
        <v>1454</v>
      </c>
      <c r="C480" s="566" t="s">
        <v>1523</v>
      </c>
      <c r="D480" s="563" t="s">
        <v>1524</v>
      </c>
      <c r="E480" s="567">
        <v>37913.550000000003</v>
      </c>
      <c r="F480" s="567">
        <v>37913.550000000003</v>
      </c>
      <c r="G480" s="564">
        <f t="shared" si="14"/>
        <v>0</v>
      </c>
      <c r="H480" s="564">
        <v>37913.550000000003</v>
      </c>
      <c r="I480" s="564">
        <v>37913.550000000003</v>
      </c>
      <c r="J480" s="564">
        <f t="shared" si="15"/>
        <v>0</v>
      </c>
    </row>
    <row r="481" spans="1:10" s="498" customFormat="1" ht="15.75" thickBot="1" x14ac:dyDescent="0.3">
      <c r="A481" s="530">
        <v>478</v>
      </c>
      <c r="B481" s="565" t="s">
        <v>1454</v>
      </c>
      <c r="C481" s="566" t="s">
        <v>1525</v>
      </c>
      <c r="D481" s="563" t="s">
        <v>1526</v>
      </c>
      <c r="E481" s="567">
        <v>37913.550000000003</v>
      </c>
      <c r="F481" s="567">
        <v>37913.550000000003</v>
      </c>
      <c r="G481" s="564">
        <f t="shared" si="14"/>
        <v>0</v>
      </c>
      <c r="H481" s="564">
        <v>37913.550000000003</v>
      </c>
      <c r="I481" s="564">
        <v>37913.550000000003</v>
      </c>
      <c r="J481" s="564">
        <f t="shared" si="15"/>
        <v>0</v>
      </c>
    </row>
    <row r="482" spans="1:10" s="498" customFormat="1" ht="15.75" thickBot="1" x14ac:dyDescent="0.3">
      <c r="A482" s="530">
        <v>479</v>
      </c>
      <c r="B482" s="565" t="s">
        <v>1454</v>
      </c>
      <c r="C482" s="566" t="s">
        <v>1527</v>
      </c>
      <c r="D482" s="563" t="s">
        <v>1528</v>
      </c>
      <c r="E482" s="567">
        <v>28601.68</v>
      </c>
      <c r="F482" s="567">
        <v>28601.68</v>
      </c>
      <c r="G482" s="564">
        <f t="shared" si="14"/>
        <v>0</v>
      </c>
      <c r="H482" s="564">
        <v>28601.68</v>
      </c>
      <c r="I482" s="564">
        <v>28601.68</v>
      </c>
      <c r="J482" s="564">
        <f t="shared" si="15"/>
        <v>0</v>
      </c>
    </row>
    <row r="483" spans="1:10" s="498" customFormat="1" ht="15.75" thickBot="1" x14ac:dyDescent="0.3">
      <c r="A483" s="530">
        <v>480</v>
      </c>
      <c r="B483" s="565" t="s">
        <v>1454</v>
      </c>
      <c r="C483" s="566" t="s">
        <v>1529</v>
      </c>
      <c r="D483" s="563" t="s">
        <v>1530</v>
      </c>
      <c r="E483" s="567">
        <v>28601.68</v>
      </c>
      <c r="F483" s="567">
        <v>28601.68</v>
      </c>
      <c r="G483" s="564">
        <f t="shared" si="14"/>
        <v>0</v>
      </c>
      <c r="H483" s="564">
        <v>28601.68</v>
      </c>
      <c r="I483" s="564">
        <v>28601.68</v>
      </c>
      <c r="J483" s="564">
        <f t="shared" si="15"/>
        <v>0</v>
      </c>
    </row>
    <row r="484" spans="1:10" s="498" customFormat="1" ht="15.75" thickBot="1" x14ac:dyDescent="0.3">
      <c r="A484" s="530">
        <v>481</v>
      </c>
      <c r="B484" s="565" t="s">
        <v>1454</v>
      </c>
      <c r="C484" s="566" t="s">
        <v>1531</v>
      </c>
      <c r="D484" s="563" t="s">
        <v>1532</v>
      </c>
      <c r="E484" s="567">
        <v>28601.68</v>
      </c>
      <c r="F484" s="567">
        <v>28601.68</v>
      </c>
      <c r="G484" s="564">
        <f t="shared" si="14"/>
        <v>0</v>
      </c>
      <c r="H484" s="564">
        <v>28601.68</v>
      </c>
      <c r="I484" s="564">
        <v>28601.68</v>
      </c>
      <c r="J484" s="564">
        <f t="shared" si="15"/>
        <v>0</v>
      </c>
    </row>
    <row r="485" spans="1:10" s="498" customFormat="1" ht="15.75" thickBot="1" x14ac:dyDescent="0.3">
      <c r="A485" s="530">
        <v>482</v>
      </c>
      <c r="B485" s="565" t="s">
        <v>1454</v>
      </c>
      <c r="C485" s="566" t="s">
        <v>1533</v>
      </c>
      <c r="D485" s="563" t="s">
        <v>1534</v>
      </c>
      <c r="E485" s="567">
        <v>28601.68</v>
      </c>
      <c r="F485" s="567">
        <v>28601.68</v>
      </c>
      <c r="G485" s="564">
        <f t="shared" si="14"/>
        <v>0</v>
      </c>
      <c r="H485" s="564">
        <v>28601.68</v>
      </c>
      <c r="I485" s="564">
        <v>28601.68</v>
      </c>
      <c r="J485" s="564">
        <f t="shared" si="15"/>
        <v>0</v>
      </c>
    </row>
    <row r="486" spans="1:10" s="498" customFormat="1" ht="15.75" thickBot="1" x14ac:dyDescent="0.3">
      <c r="A486" s="530">
        <v>483</v>
      </c>
      <c r="B486" s="565" t="s">
        <v>1454</v>
      </c>
      <c r="C486" s="566" t="s">
        <v>1535</v>
      </c>
      <c r="D486" s="563" t="s">
        <v>1536</v>
      </c>
      <c r="E486" s="567">
        <v>28601.68</v>
      </c>
      <c r="F486" s="567">
        <v>28601.68</v>
      </c>
      <c r="G486" s="564">
        <f t="shared" si="14"/>
        <v>0</v>
      </c>
      <c r="H486" s="564">
        <v>28601.68</v>
      </c>
      <c r="I486" s="564">
        <v>28601.68</v>
      </c>
      <c r="J486" s="564">
        <f t="shared" si="15"/>
        <v>0</v>
      </c>
    </row>
    <row r="487" spans="1:10" s="498" customFormat="1" ht="15.75" thickBot="1" x14ac:dyDescent="0.3">
      <c r="A487" s="530">
        <v>484</v>
      </c>
      <c r="B487" s="565" t="s">
        <v>1454</v>
      </c>
      <c r="C487" s="566" t="s">
        <v>1537</v>
      </c>
      <c r="D487" s="563" t="s">
        <v>1538</v>
      </c>
      <c r="E487" s="567">
        <v>28601.68</v>
      </c>
      <c r="F487" s="567">
        <v>28601.68</v>
      </c>
      <c r="G487" s="564">
        <f t="shared" si="14"/>
        <v>0</v>
      </c>
      <c r="H487" s="564">
        <v>28601.68</v>
      </c>
      <c r="I487" s="564">
        <v>28601.68</v>
      </c>
      <c r="J487" s="564">
        <f t="shared" si="15"/>
        <v>0</v>
      </c>
    </row>
    <row r="488" spans="1:10" s="498" customFormat="1" ht="15.75" thickBot="1" x14ac:dyDescent="0.3">
      <c r="A488" s="530">
        <v>485</v>
      </c>
      <c r="B488" s="565" t="s">
        <v>1454</v>
      </c>
      <c r="C488" s="566" t="s">
        <v>1539</v>
      </c>
      <c r="D488" s="563" t="s">
        <v>1540</v>
      </c>
      <c r="E488" s="567">
        <v>28601.68</v>
      </c>
      <c r="F488" s="567">
        <v>28601.68</v>
      </c>
      <c r="G488" s="564">
        <f t="shared" si="14"/>
        <v>0</v>
      </c>
      <c r="H488" s="564">
        <v>28601.68</v>
      </c>
      <c r="I488" s="564">
        <v>28601.68</v>
      </c>
      <c r="J488" s="564">
        <f t="shared" si="15"/>
        <v>0</v>
      </c>
    </row>
    <row r="489" spans="1:10" s="498" customFormat="1" ht="15.75" thickBot="1" x14ac:dyDescent="0.3">
      <c r="A489" s="530">
        <v>486</v>
      </c>
      <c r="B489" s="565" t="s">
        <v>1454</v>
      </c>
      <c r="C489" s="566" t="s">
        <v>1541</v>
      </c>
      <c r="D489" s="563" t="s">
        <v>1542</v>
      </c>
      <c r="E489" s="567">
        <v>28601.77</v>
      </c>
      <c r="F489" s="567">
        <v>28601.77</v>
      </c>
      <c r="G489" s="564">
        <f t="shared" si="14"/>
        <v>0</v>
      </c>
      <c r="H489" s="564">
        <v>28601.77</v>
      </c>
      <c r="I489" s="564">
        <v>28601.77</v>
      </c>
      <c r="J489" s="564">
        <f t="shared" si="15"/>
        <v>0</v>
      </c>
    </row>
    <row r="490" spans="1:10" s="498" customFormat="1" ht="15.75" thickBot="1" x14ac:dyDescent="0.3">
      <c r="A490" s="530">
        <v>487</v>
      </c>
      <c r="B490" s="565" t="s">
        <v>1454</v>
      </c>
      <c r="C490" s="566" t="s">
        <v>1543</v>
      </c>
      <c r="D490" s="563" t="s">
        <v>1544</v>
      </c>
      <c r="E490" s="567">
        <v>28601.68</v>
      </c>
      <c r="F490" s="567">
        <v>28601.68</v>
      </c>
      <c r="G490" s="564">
        <f t="shared" si="14"/>
        <v>0</v>
      </c>
      <c r="H490" s="564">
        <v>28601.68</v>
      </c>
      <c r="I490" s="564">
        <v>28601.68</v>
      </c>
      <c r="J490" s="564">
        <f t="shared" si="15"/>
        <v>0</v>
      </c>
    </row>
    <row r="491" spans="1:10" s="498" customFormat="1" ht="15.75" thickBot="1" x14ac:dyDescent="0.3">
      <c r="A491" s="530">
        <v>488</v>
      </c>
      <c r="B491" s="565" t="s">
        <v>1545</v>
      </c>
      <c r="C491" s="566" t="s">
        <v>1546</v>
      </c>
      <c r="D491" s="563" t="s">
        <v>1547</v>
      </c>
      <c r="E491" s="567">
        <v>65208.02</v>
      </c>
      <c r="F491" s="567">
        <v>65208.02</v>
      </c>
      <c r="G491" s="564">
        <f t="shared" si="14"/>
        <v>0</v>
      </c>
      <c r="H491" s="564">
        <v>65208.02</v>
      </c>
      <c r="I491" s="564">
        <v>65208.02</v>
      </c>
      <c r="J491" s="564">
        <f t="shared" si="15"/>
        <v>0</v>
      </c>
    </row>
    <row r="492" spans="1:10" s="498" customFormat="1" ht="15.75" thickBot="1" x14ac:dyDescent="0.3">
      <c r="A492" s="530">
        <v>489</v>
      </c>
      <c r="B492" s="565" t="s">
        <v>1548</v>
      </c>
      <c r="C492" s="566" t="s">
        <v>1549</v>
      </c>
      <c r="D492" s="563" t="s">
        <v>1550</v>
      </c>
      <c r="E492" s="567">
        <v>60457.18</v>
      </c>
      <c r="F492" s="567">
        <v>60457.18</v>
      </c>
      <c r="G492" s="564">
        <f t="shared" si="14"/>
        <v>0</v>
      </c>
      <c r="H492" s="564">
        <v>60457.18</v>
      </c>
      <c r="I492" s="564">
        <v>60457.18</v>
      </c>
      <c r="J492" s="564">
        <f t="shared" si="15"/>
        <v>0</v>
      </c>
    </row>
    <row r="493" spans="1:10" s="498" customFormat="1" ht="15.75" thickBot="1" x14ac:dyDescent="0.3">
      <c r="A493" s="530">
        <v>490</v>
      </c>
      <c r="B493" s="565" t="s">
        <v>1416</v>
      </c>
      <c r="C493" s="566" t="s">
        <v>1551</v>
      </c>
      <c r="D493" s="563" t="s">
        <v>1552</v>
      </c>
      <c r="E493" s="567">
        <v>39554.300000000003</v>
      </c>
      <c r="F493" s="567">
        <v>39554.300000000003</v>
      </c>
      <c r="G493" s="564">
        <f t="shared" si="14"/>
        <v>0</v>
      </c>
      <c r="H493" s="564">
        <v>0</v>
      </c>
      <c r="I493" s="564">
        <v>0</v>
      </c>
      <c r="J493" s="564">
        <f t="shared" si="15"/>
        <v>0</v>
      </c>
    </row>
    <row r="494" spans="1:10" s="498" customFormat="1" ht="15.75" thickBot="1" x14ac:dyDescent="0.3">
      <c r="A494" s="530">
        <v>491</v>
      </c>
      <c r="B494" s="565" t="s">
        <v>1553</v>
      </c>
      <c r="C494" s="566" t="s">
        <v>1554</v>
      </c>
      <c r="D494" s="563" t="s">
        <v>1555</v>
      </c>
      <c r="E494" s="567">
        <v>85812.92</v>
      </c>
      <c r="F494" s="567">
        <v>85812.92</v>
      </c>
      <c r="G494" s="564">
        <f t="shared" si="14"/>
        <v>0</v>
      </c>
      <c r="H494" s="564">
        <v>85812.92</v>
      </c>
      <c r="I494" s="564">
        <v>85812.92</v>
      </c>
      <c r="J494" s="564">
        <f t="shared" si="15"/>
        <v>0</v>
      </c>
    </row>
    <row r="495" spans="1:10" s="498" customFormat="1" ht="15.75" thickBot="1" x14ac:dyDescent="0.3">
      <c r="A495" s="530">
        <v>492</v>
      </c>
      <c r="B495" s="565" t="s">
        <v>1556</v>
      </c>
      <c r="C495" s="566" t="s">
        <v>1557</v>
      </c>
      <c r="D495" s="563" t="s">
        <v>1558</v>
      </c>
      <c r="E495" s="567">
        <v>51507.64</v>
      </c>
      <c r="F495" s="567">
        <v>51507.64</v>
      </c>
      <c r="G495" s="564">
        <f t="shared" si="14"/>
        <v>0</v>
      </c>
      <c r="H495" s="564">
        <v>51507.64</v>
      </c>
      <c r="I495" s="564">
        <v>51507.64</v>
      </c>
      <c r="J495" s="564">
        <f t="shared" si="15"/>
        <v>0</v>
      </c>
    </row>
    <row r="496" spans="1:10" s="498" customFormat="1" ht="15.75" thickBot="1" x14ac:dyDescent="0.3">
      <c r="A496" s="530">
        <v>493</v>
      </c>
      <c r="B496" s="565" t="s">
        <v>1559</v>
      </c>
      <c r="C496" s="566" t="s">
        <v>1560</v>
      </c>
      <c r="D496" s="563" t="s">
        <v>1561</v>
      </c>
      <c r="E496" s="567">
        <v>50513.279999999999</v>
      </c>
      <c r="F496" s="567">
        <v>50513.279999999999</v>
      </c>
      <c r="G496" s="564">
        <f t="shared" si="14"/>
        <v>0</v>
      </c>
      <c r="H496" s="564">
        <v>50513.279999999999</v>
      </c>
      <c r="I496" s="564">
        <v>50513.279999999999</v>
      </c>
      <c r="J496" s="564">
        <f t="shared" si="15"/>
        <v>0</v>
      </c>
    </row>
    <row r="497" spans="1:10" s="498" customFormat="1" ht="15.75" thickBot="1" x14ac:dyDescent="0.3">
      <c r="A497" s="530">
        <v>494</v>
      </c>
      <c r="B497" s="565" t="s">
        <v>1562</v>
      </c>
      <c r="C497" s="566" t="s">
        <v>1563</v>
      </c>
      <c r="D497" s="563" t="s">
        <v>1564</v>
      </c>
      <c r="E497" s="567">
        <v>74181.5</v>
      </c>
      <c r="F497" s="567">
        <v>74181.5</v>
      </c>
      <c r="G497" s="564">
        <f t="shared" si="14"/>
        <v>0</v>
      </c>
      <c r="H497" s="564">
        <v>74181.5</v>
      </c>
      <c r="I497" s="564">
        <v>74181.5</v>
      </c>
      <c r="J497" s="564">
        <f t="shared" si="15"/>
        <v>0</v>
      </c>
    </row>
    <row r="498" spans="1:10" s="498" customFormat="1" ht="15.75" thickBot="1" x14ac:dyDescent="0.3">
      <c r="A498" s="530">
        <v>495</v>
      </c>
      <c r="B498" s="565" t="s">
        <v>1565</v>
      </c>
      <c r="C498" s="566" t="s">
        <v>1566</v>
      </c>
      <c r="D498" s="563" t="s">
        <v>1567</v>
      </c>
      <c r="E498" s="567">
        <v>90957.74</v>
      </c>
      <c r="F498" s="567">
        <v>90957.74</v>
      </c>
      <c r="G498" s="564">
        <f t="shared" si="14"/>
        <v>0</v>
      </c>
      <c r="H498" s="564">
        <v>90957.74</v>
      </c>
      <c r="I498" s="564">
        <v>90957.74</v>
      </c>
      <c r="J498" s="564">
        <f t="shared" si="15"/>
        <v>0</v>
      </c>
    </row>
    <row r="499" spans="1:10" s="498" customFormat="1" ht="15.75" thickBot="1" x14ac:dyDescent="0.3">
      <c r="A499" s="530">
        <v>496</v>
      </c>
      <c r="B499" s="565" t="s">
        <v>1556</v>
      </c>
      <c r="C499" s="566" t="s">
        <v>1568</v>
      </c>
      <c r="D499" s="563" t="s">
        <v>1569</v>
      </c>
      <c r="E499" s="567">
        <v>85779.71</v>
      </c>
      <c r="F499" s="567">
        <v>85779.71</v>
      </c>
      <c r="G499" s="564">
        <f t="shared" si="14"/>
        <v>0</v>
      </c>
      <c r="H499" s="564">
        <v>85779.71</v>
      </c>
      <c r="I499" s="564">
        <v>85779.71</v>
      </c>
      <c r="J499" s="564">
        <f t="shared" si="15"/>
        <v>0</v>
      </c>
    </row>
    <row r="500" spans="1:10" s="498" customFormat="1" ht="15.75" thickBot="1" x14ac:dyDescent="0.3">
      <c r="A500" s="530">
        <v>497</v>
      </c>
      <c r="B500" s="565" t="s">
        <v>1454</v>
      </c>
      <c r="C500" s="566" t="s">
        <v>1570</v>
      </c>
      <c r="D500" s="563" t="s">
        <v>1571</v>
      </c>
      <c r="E500" s="567">
        <v>24633.279999999999</v>
      </c>
      <c r="F500" s="567">
        <v>24633.279999999999</v>
      </c>
      <c r="G500" s="564">
        <f t="shared" si="14"/>
        <v>0</v>
      </c>
      <c r="H500" s="564">
        <v>24633.279999999999</v>
      </c>
      <c r="I500" s="564">
        <v>24633.279999999999</v>
      </c>
      <c r="J500" s="564">
        <f t="shared" si="15"/>
        <v>0</v>
      </c>
    </row>
    <row r="501" spans="1:10" s="498" customFormat="1" ht="15.75" thickBot="1" x14ac:dyDescent="0.3">
      <c r="A501" s="530">
        <v>498</v>
      </c>
      <c r="B501" s="565" t="s">
        <v>1454</v>
      </c>
      <c r="C501" s="566" t="s">
        <v>1572</v>
      </c>
      <c r="D501" s="563" t="s">
        <v>1573</v>
      </c>
      <c r="E501" s="567">
        <v>24633.279999999999</v>
      </c>
      <c r="F501" s="567">
        <v>24633.279999999999</v>
      </c>
      <c r="G501" s="564">
        <f t="shared" si="14"/>
        <v>0</v>
      </c>
      <c r="H501" s="564">
        <v>24633.279999999999</v>
      </c>
      <c r="I501" s="564">
        <v>24633.279999999999</v>
      </c>
      <c r="J501" s="564">
        <f t="shared" si="15"/>
        <v>0</v>
      </c>
    </row>
    <row r="502" spans="1:10" s="498" customFormat="1" ht="15.75" thickBot="1" x14ac:dyDescent="0.3">
      <c r="A502" s="530">
        <v>499</v>
      </c>
      <c r="B502" s="565" t="s">
        <v>1574</v>
      </c>
      <c r="C502" s="566" t="s">
        <v>1575</v>
      </c>
      <c r="D502" s="563" t="s">
        <v>1576</v>
      </c>
      <c r="E502" s="567">
        <v>60148.15</v>
      </c>
      <c r="F502" s="567">
        <v>60148.15</v>
      </c>
      <c r="G502" s="564">
        <f t="shared" si="14"/>
        <v>0</v>
      </c>
      <c r="H502" s="564">
        <v>60148.15</v>
      </c>
      <c r="I502" s="564">
        <v>60148.15</v>
      </c>
      <c r="J502" s="564">
        <f t="shared" si="15"/>
        <v>0</v>
      </c>
    </row>
    <row r="503" spans="1:10" s="498" customFormat="1" ht="15.75" thickBot="1" x14ac:dyDescent="0.3">
      <c r="A503" s="530">
        <v>500</v>
      </c>
      <c r="B503" s="565" t="s">
        <v>1574</v>
      </c>
      <c r="C503" s="566" t="s">
        <v>1577</v>
      </c>
      <c r="D503" s="563" t="s">
        <v>1578</v>
      </c>
      <c r="E503" s="567">
        <v>60148.15</v>
      </c>
      <c r="F503" s="567">
        <v>60148.15</v>
      </c>
      <c r="G503" s="564">
        <f t="shared" si="14"/>
        <v>0</v>
      </c>
      <c r="H503" s="564">
        <v>60148.15</v>
      </c>
      <c r="I503" s="564">
        <v>60148.15</v>
      </c>
      <c r="J503" s="564">
        <f t="shared" si="15"/>
        <v>0</v>
      </c>
    </row>
    <row r="504" spans="1:10" s="498" customFormat="1" ht="15.75" thickBot="1" x14ac:dyDescent="0.3">
      <c r="A504" s="530">
        <v>501</v>
      </c>
      <c r="B504" s="565" t="s">
        <v>1416</v>
      </c>
      <c r="C504" s="566" t="s">
        <v>1579</v>
      </c>
      <c r="D504" s="563" t="s">
        <v>1580</v>
      </c>
      <c r="E504" s="567">
        <v>25050.45</v>
      </c>
      <c r="F504" s="567">
        <v>25050.45</v>
      </c>
      <c r="G504" s="564">
        <f t="shared" si="14"/>
        <v>0</v>
      </c>
      <c r="H504" s="564">
        <v>25050.45</v>
      </c>
      <c r="I504" s="564">
        <v>25050.45</v>
      </c>
      <c r="J504" s="564">
        <f t="shared" si="15"/>
        <v>0</v>
      </c>
    </row>
    <row r="505" spans="1:10" s="498" customFormat="1" ht="15.75" thickBot="1" x14ac:dyDescent="0.3">
      <c r="A505" s="530">
        <v>502</v>
      </c>
      <c r="B505" s="565" t="s">
        <v>1416</v>
      </c>
      <c r="C505" s="566" t="s">
        <v>1581</v>
      </c>
      <c r="D505" s="563" t="s">
        <v>1582</v>
      </c>
      <c r="E505" s="567">
        <v>25050.45</v>
      </c>
      <c r="F505" s="567">
        <v>25050.45</v>
      </c>
      <c r="G505" s="564">
        <f t="shared" si="14"/>
        <v>0</v>
      </c>
      <c r="H505" s="564">
        <v>25050.45</v>
      </c>
      <c r="I505" s="564">
        <v>25050.45</v>
      </c>
      <c r="J505" s="564">
        <f t="shared" si="15"/>
        <v>0</v>
      </c>
    </row>
    <row r="506" spans="1:10" s="498" customFormat="1" ht="15.75" thickBot="1" x14ac:dyDescent="0.3">
      <c r="A506" s="530">
        <v>503</v>
      </c>
      <c r="B506" s="565" t="s">
        <v>1416</v>
      </c>
      <c r="C506" s="566" t="s">
        <v>1583</v>
      </c>
      <c r="D506" s="563" t="s">
        <v>1584</v>
      </c>
      <c r="E506" s="567">
        <v>25050.45</v>
      </c>
      <c r="F506" s="567">
        <v>25050.45</v>
      </c>
      <c r="G506" s="564">
        <f t="shared" si="14"/>
        <v>0</v>
      </c>
      <c r="H506" s="564">
        <v>25050.45</v>
      </c>
      <c r="I506" s="564">
        <v>25050.45</v>
      </c>
      <c r="J506" s="564">
        <f t="shared" si="15"/>
        <v>0</v>
      </c>
    </row>
    <row r="507" spans="1:10" s="498" customFormat="1" ht="15.75" thickBot="1" x14ac:dyDescent="0.3">
      <c r="A507" s="530">
        <v>504</v>
      </c>
      <c r="B507" s="565" t="s">
        <v>1416</v>
      </c>
      <c r="C507" s="566" t="s">
        <v>1585</v>
      </c>
      <c r="D507" s="563" t="s">
        <v>1586</v>
      </c>
      <c r="E507" s="567">
        <v>25050.45</v>
      </c>
      <c r="F507" s="567">
        <v>25050.45</v>
      </c>
      <c r="G507" s="564">
        <f t="shared" si="14"/>
        <v>0</v>
      </c>
      <c r="H507" s="564">
        <v>25050.45</v>
      </c>
      <c r="I507" s="564">
        <v>25050.45</v>
      </c>
      <c r="J507" s="564">
        <f t="shared" si="15"/>
        <v>0</v>
      </c>
    </row>
    <row r="508" spans="1:10" s="498" customFormat="1" ht="15.75" thickBot="1" x14ac:dyDescent="0.3">
      <c r="A508" s="530">
        <v>505</v>
      </c>
      <c r="B508" s="565" t="s">
        <v>1416</v>
      </c>
      <c r="C508" s="566" t="s">
        <v>1587</v>
      </c>
      <c r="D508" s="563" t="s">
        <v>1588</v>
      </c>
      <c r="E508" s="567">
        <v>25050.45</v>
      </c>
      <c r="F508" s="567">
        <v>25050.45</v>
      </c>
      <c r="G508" s="564">
        <f t="shared" si="14"/>
        <v>0</v>
      </c>
      <c r="H508" s="564">
        <v>25050.45</v>
      </c>
      <c r="I508" s="564">
        <v>25050.45</v>
      </c>
      <c r="J508" s="564">
        <f t="shared" si="15"/>
        <v>0</v>
      </c>
    </row>
    <row r="509" spans="1:10" s="498" customFormat="1" ht="15.75" thickBot="1" x14ac:dyDescent="0.3">
      <c r="A509" s="530">
        <v>506</v>
      </c>
      <c r="B509" s="565" t="s">
        <v>1416</v>
      </c>
      <c r="C509" s="566" t="s">
        <v>1589</v>
      </c>
      <c r="D509" s="563" t="s">
        <v>1590</v>
      </c>
      <c r="E509" s="567">
        <v>25050.45</v>
      </c>
      <c r="F509" s="567">
        <v>25050.45</v>
      </c>
      <c r="G509" s="564">
        <f t="shared" si="14"/>
        <v>0</v>
      </c>
      <c r="H509" s="564">
        <v>25050.45</v>
      </c>
      <c r="I509" s="564">
        <v>25050.45</v>
      </c>
      <c r="J509" s="564">
        <f t="shared" si="15"/>
        <v>0</v>
      </c>
    </row>
    <row r="510" spans="1:10" s="498" customFormat="1" ht="15.75" thickBot="1" x14ac:dyDescent="0.3">
      <c r="A510" s="530">
        <v>507</v>
      </c>
      <c r="B510" s="565" t="s">
        <v>1416</v>
      </c>
      <c r="C510" s="566" t="s">
        <v>1591</v>
      </c>
      <c r="D510" s="563" t="s">
        <v>1592</v>
      </c>
      <c r="E510" s="567">
        <v>25050.48</v>
      </c>
      <c r="F510" s="567">
        <v>25050.48</v>
      </c>
      <c r="G510" s="564">
        <f t="shared" si="14"/>
        <v>0</v>
      </c>
      <c r="H510" s="564">
        <v>25050.48</v>
      </c>
      <c r="I510" s="564">
        <v>25050.48</v>
      </c>
      <c r="J510" s="564">
        <f t="shared" si="15"/>
        <v>0</v>
      </c>
    </row>
    <row r="511" spans="1:10" s="498" customFormat="1" ht="15.75" thickBot="1" x14ac:dyDescent="0.3">
      <c r="A511" s="530">
        <v>508</v>
      </c>
      <c r="B511" s="565" t="s">
        <v>1593</v>
      </c>
      <c r="C511" s="566" t="s">
        <v>1594</v>
      </c>
      <c r="D511" s="563" t="s">
        <v>1595</v>
      </c>
      <c r="E511" s="567">
        <v>28765.21</v>
      </c>
      <c r="F511" s="567">
        <v>28765.21</v>
      </c>
      <c r="G511" s="564">
        <f t="shared" si="14"/>
        <v>0</v>
      </c>
      <c r="H511" s="564">
        <v>28765.21</v>
      </c>
      <c r="I511" s="564">
        <v>28765.21</v>
      </c>
      <c r="J511" s="564">
        <f t="shared" si="15"/>
        <v>0</v>
      </c>
    </row>
    <row r="512" spans="1:10" s="498" customFormat="1" ht="15.75" thickBot="1" x14ac:dyDescent="0.3">
      <c r="A512" s="530">
        <v>509</v>
      </c>
      <c r="B512" s="565" t="s">
        <v>1596</v>
      </c>
      <c r="C512" s="566" t="s">
        <v>1597</v>
      </c>
      <c r="D512" s="563" t="s">
        <v>1598</v>
      </c>
      <c r="E512" s="567">
        <v>21775.38</v>
      </c>
      <c r="F512" s="567">
        <v>21775.38</v>
      </c>
      <c r="G512" s="564">
        <f t="shared" si="14"/>
        <v>0</v>
      </c>
      <c r="H512" s="564">
        <v>21775.38</v>
      </c>
      <c r="I512" s="564">
        <v>21775.38</v>
      </c>
      <c r="J512" s="564">
        <f t="shared" si="15"/>
        <v>0</v>
      </c>
    </row>
    <row r="513" spans="1:10" s="498" customFormat="1" ht="15.75" thickBot="1" x14ac:dyDescent="0.3">
      <c r="A513" s="530">
        <v>510</v>
      </c>
      <c r="B513" s="565" t="s">
        <v>1596</v>
      </c>
      <c r="C513" s="566" t="s">
        <v>1599</v>
      </c>
      <c r="D513" s="563" t="s">
        <v>1600</v>
      </c>
      <c r="E513" s="567">
        <v>21775.38</v>
      </c>
      <c r="F513" s="567">
        <v>21775.38</v>
      </c>
      <c r="G513" s="564">
        <f t="shared" si="14"/>
        <v>0</v>
      </c>
      <c r="H513" s="564">
        <v>21775.38</v>
      </c>
      <c r="I513" s="564">
        <v>21775.38</v>
      </c>
      <c r="J513" s="564">
        <f t="shared" si="15"/>
        <v>0</v>
      </c>
    </row>
    <row r="514" spans="1:10" s="498" customFormat="1" ht="15.75" thickBot="1" x14ac:dyDescent="0.3">
      <c r="A514" s="530">
        <v>511</v>
      </c>
      <c r="B514" s="565" t="s">
        <v>1596</v>
      </c>
      <c r="C514" s="566" t="s">
        <v>1601</v>
      </c>
      <c r="D514" s="563" t="s">
        <v>1602</v>
      </c>
      <c r="E514" s="567">
        <v>20893.77</v>
      </c>
      <c r="F514" s="567">
        <v>20893.77</v>
      </c>
      <c r="G514" s="564">
        <f t="shared" si="14"/>
        <v>0</v>
      </c>
      <c r="H514" s="564">
        <v>20893.77</v>
      </c>
      <c r="I514" s="564">
        <v>20893.77</v>
      </c>
      <c r="J514" s="564">
        <f t="shared" si="15"/>
        <v>0</v>
      </c>
    </row>
    <row r="515" spans="1:10" s="498" customFormat="1" ht="15.75" thickBot="1" x14ac:dyDescent="0.3">
      <c r="A515" s="530">
        <v>512</v>
      </c>
      <c r="B515" s="565" t="s">
        <v>1603</v>
      </c>
      <c r="C515" s="566" t="s">
        <v>1604</v>
      </c>
      <c r="D515" s="563" t="s">
        <v>1605</v>
      </c>
      <c r="E515" s="567">
        <v>18301</v>
      </c>
      <c r="F515" s="567">
        <v>18301</v>
      </c>
      <c r="G515" s="564">
        <f t="shared" si="14"/>
        <v>0</v>
      </c>
      <c r="H515" s="564">
        <v>0</v>
      </c>
      <c r="I515" s="564">
        <v>0</v>
      </c>
      <c r="J515" s="564">
        <f t="shared" si="15"/>
        <v>0</v>
      </c>
    </row>
    <row r="516" spans="1:10" s="498" customFormat="1" ht="15.75" thickBot="1" x14ac:dyDescent="0.3">
      <c r="A516" s="530">
        <v>513</v>
      </c>
      <c r="B516" s="565" t="s">
        <v>1603</v>
      </c>
      <c r="C516" s="566" t="s">
        <v>1606</v>
      </c>
      <c r="D516" s="563" t="s">
        <v>1607</v>
      </c>
      <c r="E516" s="567">
        <v>20843</v>
      </c>
      <c r="F516" s="567">
        <v>20843</v>
      </c>
      <c r="G516" s="564">
        <f t="shared" ref="G516:G579" si="16">E516-F516</f>
        <v>0</v>
      </c>
      <c r="H516" s="564">
        <v>0</v>
      </c>
      <c r="I516" s="564">
        <v>0</v>
      </c>
      <c r="J516" s="564">
        <f t="shared" ref="J516:J579" si="17">H516-I516</f>
        <v>0</v>
      </c>
    </row>
    <row r="517" spans="1:10" s="498" customFormat="1" ht="15.75" thickBot="1" x14ac:dyDescent="0.3">
      <c r="A517" s="530">
        <v>514</v>
      </c>
      <c r="B517" s="565" t="s">
        <v>1608</v>
      </c>
      <c r="C517" s="566" t="s">
        <v>1609</v>
      </c>
      <c r="D517" s="563" t="s">
        <v>1610</v>
      </c>
      <c r="E517" s="567">
        <v>66547</v>
      </c>
      <c r="F517" s="567">
        <v>66547</v>
      </c>
      <c r="G517" s="564">
        <f t="shared" si="16"/>
        <v>0</v>
      </c>
      <c r="H517" s="564">
        <v>23433.25</v>
      </c>
      <c r="I517" s="564">
        <v>23433.25</v>
      </c>
      <c r="J517" s="564">
        <f t="shared" si="17"/>
        <v>0</v>
      </c>
    </row>
    <row r="518" spans="1:10" s="498" customFormat="1" ht="15.75" thickBot="1" x14ac:dyDescent="0.3">
      <c r="A518" s="530">
        <v>515</v>
      </c>
      <c r="B518" s="565" t="s">
        <v>1611</v>
      </c>
      <c r="C518" s="566" t="s">
        <v>1612</v>
      </c>
      <c r="D518" s="563" t="s">
        <v>1613</v>
      </c>
      <c r="E518" s="567">
        <v>21227</v>
      </c>
      <c r="F518" s="567">
        <v>21227</v>
      </c>
      <c r="G518" s="564">
        <f t="shared" si="16"/>
        <v>0</v>
      </c>
      <c r="H518" s="564">
        <v>10769.25</v>
      </c>
      <c r="I518" s="564">
        <v>10769.25</v>
      </c>
      <c r="J518" s="564">
        <f t="shared" si="17"/>
        <v>0</v>
      </c>
    </row>
    <row r="519" spans="1:10" s="498" customFormat="1" ht="15.75" thickBot="1" x14ac:dyDescent="0.3">
      <c r="A519" s="530">
        <v>516</v>
      </c>
      <c r="B519" s="565" t="s">
        <v>596</v>
      </c>
      <c r="C519" s="566" t="s">
        <v>1614</v>
      </c>
      <c r="D519" s="563" t="s">
        <v>1615</v>
      </c>
      <c r="E519" s="567">
        <v>17320</v>
      </c>
      <c r="F519" s="567">
        <v>17320</v>
      </c>
      <c r="G519" s="564">
        <f t="shared" si="16"/>
        <v>0</v>
      </c>
      <c r="H519" s="564">
        <v>0</v>
      </c>
      <c r="I519" s="564">
        <v>0</v>
      </c>
      <c r="J519" s="564">
        <f t="shared" si="17"/>
        <v>0</v>
      </c>
    </row>
    <row r="520" spans="1:10" s="498" customFormat="1" ht="15.75" thickBot="1" x14ac:dyDescent="0.3">
      <c r="A520" s="530">
        <v>517</v>
      </c>
      <c r="B520" s="565" t="s">
        <v>1616</v>
      </c>
      <c r="C520" s="566" t="s">
        <v>1617</v>
      </c>
      <c r="D520" s="563" t="s">
        <v>1618</v>
      </c>
      <c r="E520" s="567">
        <v>3558</v>
      </c>
      <c r="F520" s="567">
        <v>3558</v>
      </c>
      <c r="G520" s="564">
        <f t="shared" si="16"/>
        <v>0</v>
      </c>
      <c r="H520" s="564">
        <v>0</v>
      </c>
      <c r="I520" s="564">
        <v>0</v>
      </c>
      <c r="J520" s="564">
        <f t="shared" si="17"/>
        <v>0</v>
      </c>
    </row>
    <row r="521" spans="1:10" s="498" customFormat="1" ht="15.75" thickBot="1" x14ac:dyDescent="0.3">
      <c r="A521" s="530">
        <v>518</v>
      </c>
      <c r="B521" s="565" t="s">
        <v>1619</v>
      </c>
      <c r="C521" s="566" t="s">
        <v>1620</v>
      </c>
      <c r="D521" s="563" t="s">
        <v>1621</v>
      </c>
      <c r="E521" s="567">
        <v>18500</v>
      </c>
      <c r="F521" s="567">
        <v>18500</v>
      </c>
      <c r="G521" s="564">
        <f t="shared" si="16"/>
        <v>0</v>
      </c>
      <c r="H521" s="564">
        <v>0</v>
      </c>
      <c r="I521" s="564">
        <v>0</v>
      </c>
      <c r="J521" s="564">
        <f t="shared" si="17"/>
        <v>0</v>
      </c>
    </row>
    <row r="522" spans="1:10" s="498" customFormat="1" ht="15.75" thickBot="1" x14ac:dyDescent="0.3">
      <c r="A522" s="530">
        <v>519</v>
      </c>
      <c r="B522" s="565" t="s">
        <v>1622</v>
      </c>
      <c r="C522" s="566" t="s">
        <v>1623</v>
      </c>
      <c r="D522" s="563" t="s">
        <v>1624</v>
      </c>
      <c r="E522" s="567">
        <v>10870</v>
      </c>
      <c r="F522" s="567">
        <v>10870</v>
      </c>
      <c r="G522" s="564">
        <f t="shared" si="16"/>
        <v>0</v>
      </c>
      <c r="H522" s="564">
        <v>0</v>
      </c>
      <c r="I522" s="564">
        <v>0</v>
      </c>
      <c r="J522" s="564">
        <f t="shared" si="17"/>
        <v>0</v>
      </c>
    </row>
    <row r="523" spans="1:10" s="498" customFormat="1" ht="15.75" thickBot="1" x14ac:dyDescent="0.3">
      <c r="A523" s="530">
        <v>520</v>
      </c>
      <c r="B523" s="565" t="s">
        <v>1625</v>
      </c>
      <c r="C523" s="566" t="s">
        <v>1626</v>
      </c>
      <c r="D523" s="563" t="s">
        <v>1627</v>
      </c>
      <c r="E523" s="567">
        <v>12885</v>
      </c>
      <c r="F523" s="567">
        <v>12885</v>
      </c>
      <c r="G523" s="564">
        <f t="shared" si="16"/>
        <v>0</v>
      </c>
      <c r="H523" s="564">
        <v>0</v>
      </c>
      <c r="I523" s="564">
        <v>0</v>
      </c>
      <c r="J523" s="564">
        <f t="shared" si="17"/>
        <v>0</v>
      </c>
    </row>
    <row r="524" spans="1:10" s="498" customFormat="1" ht="15.75" thickBot="1" x14ac:dyDescent="0.3">
      <c r="A524" s="530">
        <v>521</v>
      </c>
      <c r="B524" s="565" t="s">
        <v>1628</v>
      </c>
      <c r="C524" s="566" t="s">
        <v>1629</v>
      </c>
      <c r="D524" s="563" t="s">
        <v>1630</v>
      </c>
      <c r="E524" s="567">
        <v>3322</v>
      </c>
      <c r="F524" s="567">
        <v>3322</v>
      </c>
      <c r="G524" s="564">
        <f t="shared" si="16"/>
        <v>0</v>
      </c>
      <c r="H524" s="564">
        <v>0</v>
      </c>
      <c r="I524" s="564">
        <v>0</v>
      </c>
      <c r="J524" s="564">
        <f t="shared" si="17"/>
        <v>0</v>
      </c>
    </row>
    <row r="525" spans="1:10" s="498" customFormat="1" ht="15.75" thickBot="1" x14ac:dyDescent="0.3">
      <c r="A525" s="530">
        <v>522</v>
      </c>
      <c r="B525" s="565" t="s">
        <v>1631</v>
      </c>
      <c r="C525" s="566" t="s">
        <v>1632</v>
      </c>
      <c r="D525" s="563" t="s">
        <v>1633</v>
      </c>
      <c r="E525" s="567">
        <v>9117</v>
      </c>
      <c r="F525" s="567">
        <v>9117</v>
      </c>
      <c r="G525" s="564">
        <f t="shared" si="16"/>
        <v>0</v>
      </c>
      <c r="H525" s="564">
        <v>0</v>
      </c>
      <c r="I525" s="564">
        <v>0</v>
      </c>
      <c r="J525" s="564">
        <f t="shared" si="17"/>
        <v>0</v>
      </c>
    </row>
    <row r="526" spans="1:10" s="498" customFormat="1" ht="15.75" thickBot="1" x14ac:dyDescent="0.3">
      <c r="A526" s="530">
        <v>523</v>
      </c>
      <c r="B526" s="565" t="s">
        <v>1634</v>
      </c>
      <c r="C526" s="566" t="s">
        <v>1635</v>
      </c>
      <c r="D526" s="563" t="s">
        <v>1636</v>
      </c>
      <c r="E526" s="567">
        <v>2700</v>
      </c>
      <c r="F526" s="567">
        <v>2700</v>
      </c>
      <c r="G526" s="564">
        <f t="shared" si="16"/>
        <v>0</v>
      </c>
      <c r="H526" s="564">
        <v>0</v>
      </c>
      <c r="I526" s="564">
        <v>0</v>
      </c>
      <c r="J526" s="564">
        <f t="shared" si="17"/>
        <v>0</v>
      </c>
    </row>
    <row r="527" spans="1:10" s="498" customFormat="1" ht="15.75" thickBot="1" x14ac:dyDescent="0.3">
      <c r="A527" s="530">
        <v>524</v>
      </c>
      <c r="B527" s="565" t="s">
        <v>1637</v>
      </c>
      <c r="C527" s="566" t="s">
        <v>1638</v>
      </c>
      <c r="D527" s="563" t="s">
        <v>1639</v>
      </c>
      <c r="E527" s="567">
        <v>975</v>
      </c>
      <c r="F527" s="567">
        <v>975</v>
      </c>
      <c r="G527" s="564">
        <f t="shared" si="16"/>
        <v>0</v>
      </c>
      <c r="H527" s="564">
        <v>0</v>
      </c>
      <c r="I527" s="564">
        <v>0</v>
      </c>
      <c r="J527" s="564">
        <f t="shared" si="17"/>
        <v>0</v>
      </c>
    </row>
    <row r="528" spans="1:10" s="498" customFormat="1" ht="15.75" thickBot="1" x14ac:dyDescent="0.3">
      <c r="A528" s="530">
        <v>525</v>
      </c>
      <c r="B528" s="565" t="s">
        <v>1640</v>
      </c>
      <c r="C528" s="566" t="s">
        <v>1641</v>
      </c>
      <c r="D528" s="563" t="s">
        <v>1642</v>
      </c>
      <c r="E528" s="567">
        <v>4950</v>
      </c>
      <c r="F528" s="567">
        <v>4950</v>
      </c>
      <c r="G528" s="564">
        <f t="shared" si="16"/>
        <v>0</v>
      </c>
      <c r="H528" s="564">
        <v>0</v>
      </c>
      <c r="I528" s="564">
        <v>0</v>
      </c>
      <c r="J528" s="564">
        <f t="shared" si="17"/>
        <v>0</v>
      </c>
    </row>
    <row r="529" spans="1:10" s="498" customFormat="1" ht="15.75" thickBot="1" x14ac:dyDescent="0.3">
      <c r="A529" s="530">
        <v>526</v>
      </c>
      <c r="B529" s="565" t="s">
        <v>1643</v>
      </c>
      <c r="C529" s="566" t="s">
        <v>1644</v>
      </c>
      <c r="D529" s="563" t="s">
        <v>1645</v>
      </c>
      <c r="E529" s="567">
        <v>14220</v>
      </c>
      <c r="F529" s="567">
        <v>14220</v>
      </c>
      <c r="G529" s="564">
        <f t="shared" si="16"/>
        <v>0</v>
      </c>
      <c r="H529" s="564">
        <v>0</v>
      </c>
      <c r="I529" s="564">
        <v>0</v>
      </c>
      <c r="J529" s="564">
        <f t="shared" si="17"/>
        <v>0</v>
      </c>
    </row>
    <row r="530" spans="1:10" s="498" customFormat="1" ht="15.75" thickBot="1" x14ac:dyDescent="0.3">
      <c r="A530" s="530">
        <v>527</v>
      </c>
      <c r="B530" s="565" t="s">
        <v>1646</v>
      </c>
      <c r="C530" s="566" t="s">
        <v>1647</v>
      </c>
      <c r="D530" s="563" t="s">
        <v>1648</v>
      </c>
      <c r="E530" s="567">
        <v>27409</v>
      </c>
      <c r="F530" s="567">
        <v>27409</v>
      </c>
      <c r="G530" s="564">
        <f t="shared" si="16"/>
        <v>0</v>
      </c>
      <c r="H530" s="564">
        <v>27409</v>
      </c>
      <c r="I530" s="564">
        <v>27409</v>
      </c>
      <c r="J530" s="564">
        <f t="shared" si="17"/>
        <v>0</v>
      </c>
    </row>
    <row r="531" spans="1:10" s="498" customFormat="1" ht="15.75" thickBot="1" x14ac:dyDescent="0.3">
      <c r="A531" s="530">
        <v>528</v>
      </c>
      <c r="B531" s="565" t="s">
        <v>1649</v>
      </c>
      <c r="C531" s="566" t="s">
        <v>1650</v>
      </c>
      <c r="D531" s="563" t="s">
        <v>1651</v>
      </c>
      <c r="E531" s="567">
        <v>12000</v>
      </c>
      <c r="F531" s="567">
        <v>12000</v>
      </c>
      <c r="G531" s="564">
        <f t="shared" si="16"/>
        <v>0</v>
      </c>
      <c r="H531" s="564">
        <v>12000</v>
      </c>
      <c r="I531" s="564">
        <v>12000</v>
      </c>
      <c r="J531" s="564">
        <f t="shared" si="17"/>
        <v>0</v>
      </c>
    </row>
    <row r="532" spans="1:10" s="498" customFormat="1" ht="15.75" thickBot="1" x14ac:dyDescent="0.3">
      <c r="A532" s="530">
        <v>529</v>
      </c>
      <c r="B532" s="565" t="s">
        <v>1652</v>
      </c>
      <c r="C532" s="566" t="s">
        <v>1653</v>
      </c>
      <c r="D532" s="563" t="s">
        <v>1654</v>
      </c>
      <c r="E532" s="567">
        <v>681</v>
      </c>
      <c r="F532" s="567">
        <v>681</v>
      </c>
      <c r="G532" s="564">
        <f t="shared" si="16"/>
        <v>0</v>
      </c>
      <c r="H532" s="564">
        <v>0</v>
      </c>
      <c r="I532" s="564">
        <v>0</v>
      </c>
      <c r="J532" s="564">
        <f t="shared" si="17"/>
        <v>0</v>
      </c>
    </row>
    <row r="533" spans="1:10" s="498" customFormat="1" ht="15.75" thickBot="1" x14ac:dyDescent="0.3">
      <c r="A533" s="530">
        <v>530</v>
      </c>
      <c r="B533" s="565" t="s">
        <v>1655</v>
      </c>
      <c r="C533" s="566" t="s">
        <v>1656</v>
      </c>
      <c r="D533" s="563" t="s">
        <v>1657</v>
      </c>
      <c r="E533" s="567">
        <v>4187</v>
      </c>
      <c r="F533" s="567">
        <v>4187</v>
      </c>
      <c r="G533" s="564">
        <f t="shared" si="16"/>
        <v>0</v>
      </c>
      <c r="H533" s="564">
        <v>0</v>
      </c>
      <c r="I533" s="564">
        <v>0</v>
      </c>
      <c r="J533" s="564">
        <f t="shared" si="17"/>
        <v>0</v>
      </c>
    </row>
    <row r="534" spans="1:10" s="498" customFormat="1" ht="15.75" thickBot="1" x14ac:dyDescent="0.3">
      <c r="A534" s="530">
        <v>531</v>
      </c>
      <c r="B534" s="565" t="s">
        <v>1658</v>
      </c>
      <c r="C534" s="566" t="s">
        <v>1659</v>
      </c>
      <c r="D534" s="563" t="s">
        <v>1660</v>
      </c>
      <c r="E534" s="567">
        <v>51600</v>
      </c>
      <c r="F534" s="567">
        <v>51600</v>
      </c>
      <c r="G534" s="564">
        <f t="shared" si="16"/>
        <v>0</v>
      </c>
      <c r="H534" s="564">
        <v>51600</v>
      </c>
      <c r="I534" s="564">
        <v>51600</v>
      </c>
      <c r="J534" s="564">
        <f t="shared" si="17"/>
        <v>0</v>
      </c>
    </row>
    <row r="535" spans="1:10" s="498" customFormat="1" ht="15.75" thickBot="1" x14ac:dyDescent="0.3">
      <c r="A535" s="530">
        <v>532</v>
      </c>
      <c r="B535" s="565" t="s">
        <v>1661</v>
      </c>
      <c r="C535" s="566" t="s">
        <v>1662</v>
      </c>
      <c r="D535" s="563" t="s">
        <v>1663</v>
      </c>
      <c r="E535" s="567">
        <v>65400</v>
      </c>
      <c r="F535" s="567">
        <v>65400</v>
      </c>
      <c r="G535" s="564">
        <f t="shared" si="16"/>
        <v>0</v>
      </c>
      <c r="H535" s="564">
        <v>65400</v>
      </c>
      <c r="I535" s="564">
        <v>65400</v>
      </c>
      <c r="J535" s="564">
        <f t="shared" si="17"/>
        <v>0</v>
      </c>
    </row>
    <row r="536" spans="1:10" s="498" customFormat="1" ht="15.75" thickBot="1" x14ac:dyDescent="0.3">
      <c r="A536" s="530">
        <v>533</v>
      </c>
      <c r="B536" s="565" t="s">
        <v>1664</v>
      </c>
      <c r="C536" s="566" t="s">
        <v>1665</v>
      </c>
      <c r="D536" s="563" t="s">
        <v>1666</v>
      </c>
      <c r="E536" s="567">
        <v>69485</v>
      </c>
      <c r="F536" s="567">
        <v>69485</v>
      </c>
      <c r="G536" s="564">
        <f t="shared" si="16"/>
        <v>0</v>
      </c>
      <c r="H536" s="564">
        <v>66589.789999999994</v>
      </c>
      <c r="I536" s="564">
        <v>66589.789999999994</v>
      </c>
      <c r="J536" s="564">
        <f t="shared" si="17"/>
        <v>0</v>
      </c>
    </row>
    <row r="537" spans="1:10" s="498" customFormat="1" ht="15.75" thickBot="1" x14ac:dyDescent="0.3">
      <c r="A537" s="530">
        <v>534</v>
      </c>
      <c r="B537" s="565" t="s">
        <v>1667</v>
      </c>
      <c r="C537" s="566" t="s">
        <v>1668</v>
      </c>
      <c r="D537" s="563" t="s">
        <v>1669</v>
      </c>
      <c r="E537" s="567">
        <v>3850</v>
      </c>
      <c r="F537" s="567">
        <v>3850</v>
      </c>
      <c r="G537" s="564">
        <f t="shared" si="16"/>
        <v>0</v>
      </c>
      <c r="H537" s="564">
        <v>0</v>
      </c>
      <c r="I537" s="564">
        <v>0</v>
      </c>
      <c r="J537" s="564">
        <f t="shared" si="17"/>
        <v>0</v>
      </c>
    </row>
    <row r="538" spans="1:10" s="498" customFormat="1" ht="15.75" thickBot="1" x14ac:dyDescent="0.3">
      <c r="A538" s="530">
        <v>535</v>
      </c>
      <c r="B538" s="565" t="s">
        <v>1670</v>
      </c>
      <c r="C538" s="566" t="s">
        <v>1671</v>
      </c>
      <c r="D538" s="563" t="s">
        <v>1672</v>
      </c>
      <c r="E538" s="567">
        <v>49000</v>
      </c>
      <c r="F538" s="567">
        <v>49000</v>
      </c>
      <c r="G538" s="564">
        <f t="shared" si="16"/>
        <v>0</v>
      </c>
      <c r="H538" s="564">
        <v>48550.83</v>
      </c>
      <c r="I538" s="564">
        <v>48550.83</v>
      </c>
      <c r="J538" s="564">
        <f t="shared" si="17"/>
        <v>0</v>
      </c>
    </row>
    <row r="539" spans="1:10" s="498" customFormat="1" ht="15.75" thickBot="1" x14ac:dyDescent="0.3">
      <c r="A539" s="530">
        <v>536</v>
      </c>
      <c r="B539" s="565" t="s">
        <v>1670</v>
      </c>
      <c r="C539" s="566" t="s">
        <v>1673</v>
      </c>
      <c r="D539" s="563" t="s">
        <v>1674</v>
      </c>
      <c r="E539" s="567">
        <v>49000</v>
      </c>
      <c r="F539" s="567">
        <v>49000</v>
      </c>
      <c r="G539" s="564">
        <f t="shared" si="16"/>
        <v>0</v>
      </c>
      <c r="H539" s="564">
        <v>49000</v>
      </c>
      <c r="I539" s="564">
        <v>49000</v>
      </c>
      <c r="J539" s="564">
        <f t="shared" si="17"/>
        <v>0</v>
      </c>
    </row>
    <row r="540" spans="1:10" s="498" customFormat="1" ht="15.75" thickBot="1" x14ac:dyDescent="0.3">
      <c r="A540" s="530">
        <v>537</v>
      </c>
      <c r="B540" s="565" t="s">
        <v>1675</v>
      </c>
      <c r="C540" s="566" t="s">
        <v>1676</v>
      </c>
      <c r="D540" s="563" t="s">
        <v>1677</v>
      </c>
      <c r="E540" s="567">
        <v>9000</v>
      </c>
      <c r="F540" s="567">
        <v>9000</v>
      </c>
      <c r="G540" s="564">
        <f t="shared" si="16"/>
        <v>0</v>
      </c>
      <c r="H540" s="564">
        <v>0</v>
      </c>
      <c r="I540" s="564">
        <v>0</v>
      </c>
      <c r="J540" s="564">
        <f t="shared" si="17"/>
        <v>0</v>
      </c>
    </row>
    <row r="541" spans="1:10" s="498" customFormat="1" ht="15.75" thickBot="1" x14ac:dyDescent="0.3">
      <c r="A541" s="530">
        <v>538</v>
      </c>
      <c r="B541" s="565" t="s">
        <v>1678</v>
      </c>
      <c r="C541" s="566" t="s">
        <v>1679</v>
      </c>
      <c r="D541" s="563" t="s">
        <v>1680</v>
      </c>
      <c r="E541" s="567">
        <v>2250</v>
      </c>
      <c r="F541" s="567">
        <v>2250</v>
      </c>
      <c r="G541" s="564">
        <f t="shared" si="16"/>
        <v>0</v>
      </c>
      <c r="H541" s="564">
        <v>0</v>
      </c>
      <c r="I541" s="564">
        <v>0</v>
      </c>
      <c r="J541" s="564">
        <f t="shared" si="17"/>
        <v>0</v>
      </c>
    </row>
    <row r="542" spans="1:10" s="498" customFormat="1" ht="15.75" thickBot="1" x14ac:dyDescent="0.3">
      <c r="A542" s="530">
        <v>539</v>
      </c>
      <c r="B542" s="565" t="s">
        <v>1681</v>
      </c>
      <c r="C542" s="566" t="s">
        <v>1682</v>
      </c>
      <c r="D542" s="563" t="s">
        <v>1683</v>
      </c>
      <c r="E542" s="567">
        <v>5400</v>
      </c>
      <c r="F542" s="567">
        <v>5400</v>
      </c>
      <c r="G542" s="564">
        <f t="shared" si="16"/>
        <v>0</v>
      </c>
      <c r="H542" s="564">
        <v>0</v>
      </c>
      <c r="I542" s="564">
        <v>0</v>
      </c>
      <c r="J542" s="564">
        <f t="shared" si="17"/>
        <v>0</v>
      </c>
    </row>
    <row r="543" spans="1:10" s="498" customFormat="1" ht="15.75" thickBot="1" x14ac:dyDescent="0.3">
      <c r="A543" s="530">
        <v>540</v>
      </c>
      <c r="B543" s="565" t="s">
        <v>1640</v>
      </c>
      <c r="C543" s="566" t="s">
        <v>1684</v>
      </c>
      <c r="D543" s="563" t="s">
        <v>1685</v>
      </c>
      <c r="E543" s="567">
        <v>10950</v>
      </c>
      <c r="F543" s="567">
        <v>10950</v>
      </c>
      <c r="G543" s="564">
        <f t="shared" si="16"/>
        <v>0</v>
      </c>
      <c r="H543" s="564">
        <v>10950</v>
      </c>
      <c r="I543" s="564">
        <v>10950</v>
      </c>
      <c r="J543" s="564">
        <f t="shared" si="17"/>
        <v>0</v>
      </c>
    </row>
    <row r="544" spans="1:10" s="498" customFormat="1" ht="15.75" thickBot="1" x14ac:dyDescent="0.3">
      <c r="A544" s="530">
        <v>541</v>
      </c>
      <c r="B544" s="565" t="s">
        <v>1670</v>
      </c>
      <c r="C544" s="566" t="s">
        <v>1686</v>
      </c>
      <c r="D544" s="563" t="s">
        <v>1687</v>
      </c>
      <c r="E544" s="567">
        <v>49620</v>
      </c>
      <c r="F544" s="567">
        <v>49620</v>
      </c>
      <c r="G544" s="564">
        <f t="shared" si="16"/>
        <v>0</v>
      </c>
      <c r="H544" s="564">
        <v>45981.2</v>
      </c>
      <c r="I544" s="564">
        <v>45981.2</v>
      </c>
      <c r="J544" s="564">
        <f t="shared" si="17"/>
        <v>0</v>
      </c>
    </row>
    <row r="545" spans="1:10" s="498" customFormat="1" ht="15.75" thickBot="1" x14ac:dyDescent="0.3">
      <c r="A545" s="530">
        <v>542</v>
      </c>
      <c r="B545" s="565" t="s">
        <v>1688</v>
      </c>
      <c r="C545" s="566" t="s">
        <v>1689</v>
      </c>
      <c r="D545" s="563" t="s">
        <v>1690</v>
      </c>
      <c r="E545" s="567">
        <v>52326</v>
      </c>
      <c r="F545" s="567">
        <v>52326</v>
      </c>
      <c r="G545" s="564">
        <f t="shared" si="16"/>
        <v>0</v>
      </c>
      <c r="H545" s="564">
        <v>52326</v>
      </c>
      <c r="I545" s="564">
        <v>52326</v>
      </c>
      <c r="J545" s="564">
        <f t="shared" si="17"/>
        <v>0</v>
      </c>
    </row>
    <row r="546" spans="1:10" s="498" customFormat="1" ht="15.75" thickBot="1" x14ac:dyDescent="0.3">
      <c r="A546" s="530">
        <v>543</v>
      </c>
      <c r="B546" s="565" t="s">
        <v>1688</v>
      </c>
      <c r="C546" s="566" t="s">
        <v>1691</v>
      </c>
      <c r="D546" s="563" t="s">
        <v>1692</v>
      </c>
      <c r="E546" s="567">
        <v>52326</v>
      </c>
      <c r="F546" s="567">
        <v>52326</v>
      </c>
      <c r="G546" s="564">
        <f t="shared" si="16"/>
        <v>0</v>
      </c>
      <c r="H546" s="564">
        <v>52326</v>
      </c>
      <c r="I546" s="564">
        <v>52326</v>
      </c>
      <c r="J546" s="564">
        <f t="shared" si="17"/>
        <v>0</v>
      </c>
    </row>
    <row r="547" spans="1:10" s="498" customFormat="1" ht="15.75" thickBot="1" x14ac:dyDescent="0.3">
      <c r="A547" s="530">
        <v>544</v>
      </c>
      <c r="B547" s="565" t="s">
        <v>1688</v>
      </c>
      <c r="C547" s="566" t="s">
        <v>1693</v>
      </c>
      <c r="D547" s="563" t="s">
        <v>1694</v>
      </c>
      <c r="E547" s="567">
        <v>52326</v>
      </c>
      <c r="F547" s="567">
        <v>52326</v>
      </c>
      <c r="G547" s="564">
        <f t="shared" si="16"/>
        <v>0</v>
      </c>
      <c r="H547" s="564">
        <v>52326</v>
      </c>
      <c r="I547" s="564">
        <v>52326</v>
      </c>
      <c r="J547" s="564">
        <f t="shared" si="17"/>
        <v>0</v>
      </c>
    </row>
    <row r="548" spans="1:10" s="498" customFormat="1" ht="15.75" thickBot="1" x14ac:dyDescent="0.3">
      <c r="A548" s="530">
        <v>545</v>
      </c>
      <c r="B548" s="565" t="s">
        <v>1688</v>
      </c>
      <c r="C548" s="566" t="s">
        <v>1695</v>
      </c>
      <c r="D548" s="563" t="s">
        <v>1696</v>
      </c>
      <c r="E548" s="567">
        <v>52326</v>
      </c>
      <c r="F548" s="567">
        <v>52326</v>
      </c>
      <c r="G548" s="564">
        <f t="shared" si="16"/>
        <v>0</v>
      </c>
      <c r="H548" s="564">
        <v>52326</v>
      </c>
      <c r="I548" s="564">
        <v>52326</v>
      </c>
      <c r="J548" s="564">
        <f t="shared" si="17"/>
        <v>0</v>
      </c>
    </row>
    <row r="549" spans="1:10" s="498" customFormat="1" ht="15.75" thickBot="1" x14ac:dyDescent="0.3">
      <c r="A549" s="530">
        <v>546</v>
      </c>
      <c r="B549" s="565" t="s">
        <v>1688</v>
      </c>
      <c r="C549" s="566" t="s">
        <v>1697</v>
      </c>
      <c r="D549" s="563" t="s">
        <v>1698</v>
      </c>
      <c r="E549" s="567">
        <v>52326</v>
      </c>
      <c r="F549" s="567">
        <v>52326</v>
      </c>
      <c r="G549" s="564">
        <f t="shared" si="16"/>
        <v>0</v>
      </c>
      <c r="H549" s="564">
        <v>52326</v>
      </c>
      <c r="I549" s="564">
        <v>52326</v>
      </c>
      <c r="J549" s="564">
        <f t="shared" si="17"/>
        <v>0</v>
      </c>
    </row>
    <row r="550" spans="1:10" s="498" customFormat="1" ht="15.75" thickBot="1" x14ac:dyDescent="0.3">
      <c r="A550" s="530">
        <v>547</v>
      </c>
      <c r="B550" s="565" t="s">
        <v>1699</v>
      </c>
      <c r="C550" s="566" t="s">
        <v>1700</v>
      </c>
      <c r="D550" s="563" t="s">
        <v>1701</v>
      </c>
      <c r="E550" s="567">
        <v>17110</v>
      </c>
      <c r="F550" s="567">
        <v>17110</v>
      </c>
      <c r="G550" s="564">
        <f t="shared" si="16"/>
        <v>0</v>
      </c>
      <c r="H550" s="564">
        <v>17110</v>
      </c>
      <c r="I550" s="564">
        <v>17110</v>
      </c>
      <c r="J550" s="564">
        <f t="shared" si="17"/>
        <v>0</v>
      </c>
    </row>
    <row r="551" spans="1:10" s="498" customFormat="1" ht="15.75" thickBot="1" x14ac:dyDescent="0.3">
      <c r="A551" s="530">
        <v>548</v>
      </c>
      <c r="B551" s="565" t="s">
        <v>1702</v>
      </c>
      <c r="C551" s="566" t="s">
        <v>1703</v>
      </c>
      <c r="D551" s="563" t="s">
        <v>1704</v>
      </c>
      <c r="E551" s="567">
        <v>11800</v>
      </c>
      <c r="F551" s="567">
        <v>11800</v>
      </c>
      <c r="G551" s="564">
        <f t="shared" si="16"/>
        <v>0</v>
      </c>
      <c r="H551" s="564">
        <v>11800</v>
      </c>
      <c r="I551" s="564">
        <v>11800</v>
      </c>
      <c r="J551" s="564">
        <f t="shared" si="17"/>
        <v>0</v>
      </c>
    </row>
    <row r="552" spans="1:10" s="498" customFormat="1" ht="15.75" thickBot="1" x14ac:dyDescent="0.3">
      <c r="A552" s="530">
        <v>549</v>
      </c>
      <c r="B552" s="565" t="s">
        <v>1705</v>
      </c>
      <c r="C552" s="566" t="s">
        <v>1706</v>
      </c>
      <c r="D552" s="563" t="s">
        <v>1707</v>
      </c>
      <c r="E552" s="567">
        <v>56904.32</v>
      </c>
      <c r="F552" s="567">
        <v>56904.32</v>
      </c>
      <c r="G552" s="564">
        <f t="shared" si="16"/>
        <v>0</v>
      </c>
      <c r="H552" s="564">
        <v>56904.32</v>
      </c>
      <c r="I552" s="564">
        <v>56904.32</v>
      </c>
      <c r="J552" s="564">
        <f t="shared" si="17"/>
        <v>0</v>
      </c>
    </row>
    <row r="553" spans="1:10" s="498" customFormat="1" ht="15.75" thickBot="1" x14ac:dyDescent="0.3">
      <c r="A553" s="530">
        <v>550</v>
      </c>
      <c r="B553" s="565" t="s">
        <v>1705</v>
      </c>
      <c r="C553" s="566" t="s">
        <v>1708</v>
      </c>
      <c r="D553" s="563" t="s">
        <v>1709</v>
      </c>
      <c r="E553" s="567">
        <v>56904.32</v>
      </c>
      <c r="F553" s="567">
        <v>56904.32</v>
      </c>
      <c r="G553" s="564">
        <f t="shared" si="16"/>
        <v>0</v>
      </c>
      <c r="H553" s="564">
        <v>56904.32</v>
      </c>
      <c r="I553" s="564">
        <v>56904.32</v>
      </c>
      <c r="J553" s="564">
        <f t="shared" si="17"/>
        <v>0</v>
      </c>
    </row>
    <row r="554" spans="1:10" s="498" customFormat="1" ht="15.75" thickBot="1" x14ac:dyDescent="0.3">
      <c r="A554" s="530">
        <v>551</v>
      </c>
      <c r="B554" s="565" t="s">
        <v>1705</v>
      </c>
      <c r="C554" s="566" t="s">
        <v>1710</v>
      </c>
      <c r="D554" s="563" t="s">
        <v>1711</v>
      </c>
      <c r="E554" s="567">
        <v>56904.32</v>
      </c>
      <c r="F554" s="567">
        <v>56904.32</v>
      </c>
      <c r="G554" s="564">
        <f t="shared" si="16"/>
        <v>0</v>
      </c>
      <c r="H554" s="564">
        <v>56904.32</v>
      </c>
      <c r="I554" s="564">
        <v>56904.32</v>
      </c>
      <c r="J554" s="564">
        <f t="shared" si="17"/>
        <v>0</v>
      </c>
    </row>
    <row r="555" spans="1:10" s="498" customFormat="1" ht="15.75" thickBot="1" x14ac:dyDescent="0.3">
      <c r="A555" s="530">
        <v>552</v>
      </c>
      <c r="B555" s="565" t="s">
        <v>1705</v>
      </c>
      <c r="C555" s="566" t="s">
        <v>1712</v>
      </c>
      <c r="D555" s="563" t="s">
        <v>1713</v>
      </c>
      <c r="E555" s="567">
        <v>56904.32</v>
      </c>
      <c r="F555" s="567">
        <v>56904.32</v>
      </c>
      <c r="G555" s="564">
        <f t="shared" si="16"/>
        <v>0</v>
      </c>
      <c r="H555" s="564">
        <v>56904.32</v>
      </c>
      <c r="I555" s="564">
        <v>56904.32</v>
      </c>
      <c r="J555" s="564">
        <f t="shared" si="17"/>
        <v>0</v>
      </c>
    </row>
    <row r="556" spans="1:10" s="498" customFormat="1" ht="15.75" thickBot="1" x14ac:dyDescent="0.3">
      <c r="A556" s="530">
        <v>553</v>
      </c>
      <c r="B556" s="565" t="s">
        <v>1705</v>
      </c>
      <c r="C556" s="566" t="s">
        <v>1714</v>
      </c>
      <c r="D556" s="563" t="s">
        <v>1715</v>
      </c>
      <c r="E556" s="567">
        <v>56904.32</v>
      </c>
      <c r="F556" s="567">
        <v>56904.32</v>
      </c>
      <c r="G556" s="564">
        <f t="shared" si="16"/>
        <v>0</v>
      </c>
      <c r="H556" s="564">
        <v>56904.32</v>
      </c>
      <c r="I556" s="564">
        <v>56904.32</v>
      </c>
      <c r="J556" s="564">
        <f t="shared" si="17"/>
        <v>0</v>
      </c>
    </row>
    <row r="557" spans="1:10" s="498" customFormat="1" ht="15.75" thickBot="1" x14ac:dyDescent="0.3">
      <c r="A557" s="530">
        <v>554</v>
      </c>
      <c r="B557" s="565" t="s">
        <v>1705</v>
      </c>
      <c r="C557" s="566" t="s">
        <v>1716</v>
      </c>
      <c r="D557" s="563" t="s">
        <v>1717</v>
      </c>
      <c r="E557" s="567">
        <v>56904.32</v>
      </c>
      <c r="F557" s="567">
        <v>56904.32</v>
      </c>
      <c r="G557" s="564">
        <f t="shared" si="16"/>
        <v>0</v>
      </c>
      <c r="H557" s="564">
        <v>56904.32</v>
      </c>
      <c r="I557" s="564">
        <v>56904.32</v>
      </c>
      <c r="J557" s="564">
        <f t="shared" si="17"/>
        <v>0</v>
      </c>
    </row>
    <row r="558" spans="1:10" s="498" customFormat="1" ht="15.75" thickBot="1" x14ac:dyDescent="0.3">
      <c r="A558" s="530">
        <v>555</v>
      </c>
      <c r="B558" s="565" t="s">
        <v>1705</v>
      </c>
      <c r="C558" s="566" t="s">
        <v>1718</v>
      </c>
      <c r="D558" s="563" t="s">
        <v>1719</v>
      </c>
      <c r="E558" s="567">
        <v>56904.32</v>
      </c>
      <c r="F558" s="567">
        <v>56904.32</v>
      </c>
      <c r="G558" s="564">
        <f t="shared" si="16"/>
        <v>0</v>
      </c>
      <c r="H558" s="564">
        <v>56904.32</v>
      </c>
      <c r="I558" s="564">
        <v>56904.32</v>
      </c>
      <c r="J558" s="564">
        <f t="shared" si="17"/>
        <v>0</v>
      </c>
    </row>
    <row r="559" spans="1:10" s="498" customFormat="1" ht="15.75" thickBot="1" x14ac:dyDescent="0.3">
      <c r="A559" s="530">
        <v>556</v>
      </c>
      <c r="B559" s="565" t="s">
        <v>1705</v>
      </c>
      <c r="C559" s="566" t="s">
        <v>1720</v>
      </c>
      <c r="D559" s="563" t="s">
        <v>1721</v>
      </c>
      <c r="E559" s="567">
        <v>56904.32</v>
      </c>
      <c r="F559" s="567">
        <v>56904.32</v>
      </c>
      <c r="G559" s="564">
        <f t="shared" si="16"/>
        <v>0</v>
      </c>
      <c r="H559" s="564">
        <v>56904.32</v>
      </c>
      <c r="I559" s="564">
        <v>56904.32</v>
      </c>
      <c r="J559" s="564">
        <f t="shared" si="17"/>
        <v>0</v>
      </c>
    </row>
    <row r="560" spans="1:10" s="498" customFormat="1" ht="15.75" thickBot="1" x14ac:dyDescent="0.3">
      <c r="A560" s="530">
        <v>557</v>
      </c>
      <c r="B560" s="565" t="s">
        <v>1705</v>
      </c>
      <c r="C560" s="566" t="s">
        <v>1722</v>
      </c>
      <c r="D560" s="563" t="s">
        <v>1723</v>
      </c>
      <c r="E560" s="567">
        <v>56904.32</v>
      </c>
      <c r="F560" s="567">
        <v>56904.32</v>
      </c>
      <c r="G560" s="564">
        <f t="shared" si="16"/>
        <v>0</v>
      </c>
      <c r="H560" s="564">
        <v>56904.32</v>
      </c>
      <c r="I560" s="564">
        <v>56904.32</v>
      </c>
      <c r="J560" s="564">
        <f t="shared" si="17"/>
        <v>0</v>
      </c>
    </row>
    <row r="561" spans="1:10" s="498" customFormat="1" ht="15.75" thickBot="1" x14ac:dyDescent="0.3">
      <c r="A561" s="530">
        <v>558</v>
      </c>
      <c r="B561" s="565" t="s">
        <v>1705</v>
      </c>
      <c r="C561" s="566" t="s">
        <v>1724</v>
      </c>
      <c r="D561" s="563" t="s">
        <v>1725</v>
      </c>
      <c r="E561" s="567">
        <v>56904.32</v>
      </c>
      <c r="F561" s="567">
        <v>56904.32</v>
      </c>
      <c r="G561" s="564">
        <f t="shared" si="16"/>
        <v>0</v>
      </c>
      <c r="H561" s="564">
        <v>56904.32</v>
      </c>
      <c r="I561" s="564">
        <v>56904.32</v>
      </c>
      <c r="J561" s="564">
        <f t="shared" si="17"/>
        <v>0</v>
      </c>
    </row>
    <row r="562" spans="1:10" s="498" customFormat="1" ht="15.75" thickBot="1" x14ac:dyDescent="0.3">
      <c r="A562" s="530">
        <v>559</v>
      </c>
      <c r="B562" s="565" t="s">
        <v>1726</v>
      </c>
      <c r="C562" s="566" t="s">
        <v>1727</v>
      </c>
      <c r="D562" s="563" t="s">
        <v>1728</v>
      </c>
      <c r="E562" s="567">
        <v>46213</v>
      </c>
      <c r="F562" s="567">
        <v>46213</v>
      </c>
      <c r="G562" s="564">
        <f t="shared" si="16"/>
        <v>0</v>
      </c>
      <c r="H562" s="564">
        <v>46213</v>
      </c>
      <c r="I562" s="564">
        <v>46213</v>
      </c>
      <c r="J562" s="564">
        <f t="shared" si="17"/>
        <v>0</v>
      </c>
    </row>
    <row r="563" spans="1:10" s="498" customFormat="1" ht="15.75" thickBot="1" x14ac:dyDescent="0.3">
      <c r="A563" s="530">
        <v>560</v>
      </c>
      <c r="B563" s="565" t="s">
        <v>1667</v>
      </c>
      <c r="C563" s="566" t="s">
        <v>1729</v>
      </c>
      <c r="D563" s="563" t="s">
        <v>1730</v>
      </c>
      <c r="E563" s="567">
        <v>62629.17</v>
      </c>
      <c r="F563" s="567">
        <v>62629.17</v>
      </c>
      <c r="G563" s="564">
        <f t="shared" si="16"/>
        <v>0</v>
      </c>
      <c r="H563" s="564">
        <v>62629.17</v>
      </c>
      <c r="I563" s="564">
        <v>62629.17</v>
      </c>
      <c r="J563" s="564">
        <f t="shared" si="17"/>
        <v>0</v>
      </c>
    </row>
    <row r="564" spans="1:10" s="498" customFormat="1" ht="15.75" thickBot="1" x14ac:dyDescent="0.3">
      <c r="A564" s="530">
        <v>561</v>
      </c>
      <c r="B564" s="565" t="s">
        <v>1731</v>
      </c>
      <c r="C564" s="566" t="s">
        <v>1732</v>
      </c>
      <c r="D564" s="563" t="s">
        <v>1733</v>
      </c>
      <c r="E564" s="567">
        <v>96817.76</v>
      </c>
      <c r="F564" s="567">
        <v>96817.76</v>
      </c>
      <c r="G564" s="564">
        <f t="shared" si="16"/>
        <v>0</v>
      </c>
      <c r="H564" s="564">
        <v>96817.76</v>
      </c>
      <c r="I564" s="564">
        <v>96817.76</v>
      </c>
      <c r="J564" s="564">
        <f t="shared" si="17"/>
        <v>0</v>
      </c>
    </row>
    <row r="565" spans="1:10" s="498" customFormat="1" ht="15.75" thickBot="1" x14ac:dyDescent="0.3">
      <c r="A565" s="530">
        <v>562</v>
      </c>
      <c r="B565" s="565" t="s">
        <v>1734</v>
      </c>
      <c r="C565" s="566" t="s">
        <v>1735</v>
      </c>
      <c r="D565" s="563" t="s">
        <v>1736</v>
      </c>
      <c r="E565" s="567">
        <v>20679.689999999999</v>
      </c>
      <c r="F565" s="567">
        <v>20679.689999999999</v>
      </c>
      <c r="G565" s="564">
        <f t="shared" si="16"/>
        <v>0</v>
      </c>
      <c r="H565" s="564">
        <v>20679.689999999999</v>
      </c>
      <c r="I565" s="564">
        <v>20679.689999999999</v>
      </c>
      <c r="J565" s="564">
        <f t="shared" si="17"/>
        <v>0</v>
      </c>
    </row>
    <row r="566" spans="1:10" s="498" customFormat="1" ht="15.75" thickBot="1" x14ac:dyDescent="0.3">
      <c r="A566" s="530">
        <v>563</v>
      </c>
      <c r="B566" s="565" t="s">
        <v>1737</v>
      </c>
      <c r="C566" s="566" t="s">
        <v>1738</v>
      </c>
      <c r="D566" s="563" t="s">
        <v>1739</v>
      </c>
      <c r="E566" s="567">
        <v>36637.39</v>
      </c>
      <c r="F566" s="567">
        <v>36637.39</v>
      </c>
      <c r="G566" s="564">
        <f t="shared" si="16"/>
        <v>0</v>
      </c>
      <c r="H566" s="564">
        <v>36637.39</v>
      </c>
      <c r="I566" s="564">
        <v>36637.39</v>
      </c>
      <c r="J566" s="564">
        <f t="shared" si="17"/>
        <v>0</v>
      </c>
    </row>
    <row r="567" spans="1:10" s="498" customFormat="1" ht="15.75" thickBot="1" x14ac:dyDescent="0.3">
      <c r="A567" s="530">
        <v>564</v>
      </c>
      <c r="B567" s="565" t="s">
        <v>1740</v>
      </c>
      <c r="C567" s="566" t="s">
        <v>1741</v>
      </c>
      <c r="D567" s="563" t="s">
        <v>1742</v>
      </c>
      <c r="E567" s="567">
        <v>60761.26</v>
      </c>
      <c r="F567" s="567">
        <v>60761.26</v>
      </c>
      <c r="G567" s="564">
        <f t="shared" si="16"/>
        <v>0</v>
      </c>
      <c r="H567" s="564">
        <v>60761.26</v>
      </c>
      <c r="I567" s="564">
        <v>60761.26</v>
      </c>
      <c r="J567" s="564">
        <f t="shared" si="17"/>
        <v>0</v>
      </c>
    </row>
    <row r="568" spans="1:10" s="498" customFormat="1" ht="15.75" thickBot="1" x14ac:dyDescent="0.3">
      <c r="A568" s="530">
        <v>565</v>
      </c>
      <c r="B568" s="565" t="s">
        <v>1743</v>
      </c>
      <c r="C568" s="566" t="s">
        <v>1744</v>
      </c>
      <c r="D568" s="563" t="s">
        <v>1745</v>
      </c>
      <c r="E568" s="567">
        <v>64445.65</v>
      </c>
      <c r="F568" s="567">
        <v>64445.65</v>
      </c>
      <c r="G568" s="564">
        <f t="shared" si="16"/>
        <v>0</v>
      </c>
      <c r="H568" s="564">
        <v>64445.65</v>
      </c>
      <c r="I568" s="564">
        <v>64445.65</v>
      </c>
      <c r="J568" s="564">
        <f t="shared" si="17"/>
        <v>0</v>
      </c>
    </row>
    <row r="569" spans="1:10" s="498" customFormat="1" ht="15.75" thickBot="1" x14ac:dyDescent="0.3">
      <c r="A569" s="530">
        <v>566</v>
      </c>
      <c r="B569" s="565" t="s">
        <v>1746</v>
      </c>
      <c r="C569" s="566" t="s">
        <v>1747</v>
      </c>
      <c r="D569" s="563" t="s">
        <v>1748</v>
      </c>
      <c r="E569" s="567">
        <v>54300</v>
      </c>
      <c r="F569" s="567">
        <v>54300</v>
      </c>
      <c r="G569" s="564">
        <f t="shared" si="16"/>
        <v>0</v>
      </c>
      <c r="H569" s="564">
        <v>54300</v>
      </c>
      <c r="I569" s="564">
        <v>54300</v>
      </c>
      <c r="J569" s="564">
        <f t="shared" si="17"/>
        <v>0</v>
      </c>
    </row>
    <row r="570" spans="1:10" s="498" customFormat="1" ht="15.75" thickBot="1" x14ac:dyDescent="0.3">
      <c r="A570" s="530">
        <v>567</v>
      </c>
      <c r="B570" s="565" t="s">
        <v>1749</v>
      </c>
      <c r="C570" s="566" t="s">
        <v>1750</v>
      </c>
      <c r="D570" s="563" t="s">
        <v>1751</v>
      </c>
      <c r="E570" s="567">
        <v>94623.22</v>
      </c>
      <c r="F570" s="567">
        <v>94623.22</v>
      </c>
      <c r="G570" s="564">
        <f t="shared" si="16"/>
        <v>0</v>
      </c>
      <c r="H570" s="564">
        <v>94623.22</v>
      </c>
      <c r="I570" s="564">
        <v>94623.22</v>
      </c>
      <c r="J570" s="564">
        <f t="shared" si="17"/>
        <v>0</v>
      </c>
    </row>
    <row r="571" spans="1:10" s="498" customFormat="1" ht="15.75" thickBot="1" x14ac:dyDescent="0.3">
      <c r="A571" s="530">
        <v>568</v>
      </c>
      <c r="B571" s="565" t="s">
        <v>1752</v>
      </c>
      <c r="C571" s="566" t="s">
        <v>1753</v>
      </c>
      <c r="D571" s="563" t="s">
        <v>1754</v>
      </c>
      <c r="E571" s="567">
        <v>55658.37</v>
      </c>
      <c r="F571" s="567">
        <v>55658.37</v>
      </c>
      <c r="G571" s="564">
        <f t="shared" si="16"/>
        <v>0</v>
      </c>
      <c r="H571" s="564">
        <v>55658.37</v>
      </c>
      <c r="I571" s="564">
        <v>55658.37</v>
      </c>
      <c r="J571" s="564">
        <f t="shared" si="17"/>
        <v>0</v>
      </c>
    </row>
    <row r="572" spans="1:10" s="498" customFormat="1" ht="15.75" thickBot="1" x14ac:dyDescent="0.3">
      <c r="A572" s="530">
        <v>569</v>
      </c>
      <c r="B572" s="565" t="s">
        <v>1755</v>
      </c>
      <c r="C572" s="566" t="s">
        <v>1756</v>
      </c>
      <c r="D572" s="563" t="s">
        <v>1757</v>
      </c>
      <c r="E572" s="567">
        <v>71266.23</v>
      </c>
      <c r="F572" s="567">
        <v>71266.23</v>
      </c>
      <c r="G572" s="564">
        <f t="shared" si="16"/>
        <v>0</v>
      </c>
      <c r="H572" s="564">
        <v>71266.23</v>
      </c>
      <c r="I572" s="564">
        <v>71266.23</v>
      </c>
      <c r="J572" s="564">
        <f t="shared" si="17"/>
        <v>0</v>
      </c>
    </row>
    <row r="573" spans="1:10" s="498" customFormat="1" ht="15.75" thickBot="1" x14ac:dyDescent="0.3">
      <c r="A573" s="530">
        <v>570</v>
      </c>
      <c r="B573" s="565" t="s">
        <v>1758</v>
      </c>
      <c r="C573" s="566" t="s">
        <v>1759</v>
      </c>
      <c r="D573" s="563" t="s">
        <v>1760</v>
      </c>
      <c r="E573" s="567">
        <v>45784.35</v>
      </c>
      <c r="F573" s="567">
        <v>45784.35</v>
      </c>
      <c r="G573" s="564">
        <f t="shared" si="16"/>
        <v>0</v>
      </c>
      <c r="H573" s="564">
        <v>45784.35</v>
      </c>
      <c r="I573" s="564">
        <v>45784.35</v>
      </c>
      <c r="J573" s="564">
        <f t="shared" si="17"/>
        <v>0</v>
      </c>
    </row>
    <row r="574" spans="1:10" s="498" customFormat="1" ht="15.75" thickBot="1" x14ac:dyDescent="0.3">
      <c r="A574" s="530">
        <v>571</v>
      </c>
      <c r="B574" s="565" t="s">
        <v>1758</v>
      </c>
      <c r="C574" s="566" t="s">
        <v>1761</v>
      </c>
      <c r="D574" s="563" t="s">
        <v>1762</v>
      </c>
      <c r="E574" s="567">
        <v>45784.35</v>
      </c>
      <c r="F574" s="567">
        <v>45784.35</v>
      </c>
      <c r="G574" s="564">
        <f t="shared" si="16"/>
        <v>0</v>
      </c>
      <c r="H574" s="564">
        <v>45784.35</v>
      </c>
      <c r="I574" s="564">
        <v>45784.35</v>
      </c>
      <c r="J574" s="564">
        <f t="shared" si="17"/>
        <v>0</v>
      </c>
    </row>
    <row r="575" spans="1:10" s="498" customFormat="1" ht="15.75" thickBot="1" x14ac:dyDescent="0.3">
      <c r="A575" s="530">
        <v>572</v>
      </c>
      <c r="B575" s="565" t="s">
        <v>1758</v>
      </c>
      <c r="C575" s="566" t="s">
        <v>1763</v>
      </c>
      <c r="D575" s="563" t="s">
        <v>1764</v>
      </c>
      <c r="E575" s="567">
        <v>45784.37</v>
      </c>
      <c r="F575" s="567">
        <v>45784.37</v>
      </c>
      <c r="G575" s="564">
        <f t="shared" si="16"/>
        <v>0</v>
      </c>
      <c r="H575" s="564">
        <v>45784.37</v>
      </c>
      <c r="I575" s="564">
        <v>45784.37</v>
      </c>
      <c r="J575" s="564">
        <f t="shared" si="17"/>
        <v>0</v>
      </c>
    </row>
    <row r="576" spans="1:10" s="498" customFormat="1" ht="15.75" thickBot="1" x14ac:dyDescent="0.3">
      <c r="A576" s="530">
        <v>573</v>
      </c>
      <c r="B576" s="565" t="s">
        <v>1765</v>
      </c>
      <c r="C576" s="566" t="s">
        <v>1766</v>
      </c>
      <c r="D576" s="563" t="s">
        <v>1767</v>
      </c>
      <c r="E576" s="567">
        <v>89437.119999999995</v>
      </c>
      <c r="F576" s="567">
        <v>89437.119999999995</v>
      </c>
      <c r="G576" s="564">
        <f t="shared" si="16"/>
        <v>0</v>
      </c>
      <c r="H576" s="564">
        <v>89437.119999999995</v>
      </c>
      <c r="I576" s="564">
        <v>89437.119999999995</v>
      </c>
      <c r="J576" s="564">
        <f t="shared" si="17"/>
        <v>0</v>
      </c>
    </row>
    <row r="577" spans="1:10" s="498" customFormat="1" ht="15.75" thickBot="1" x14ac:dyDescent="0.3">
      <c r="A577" s="530">
        <v>574</v>
      </c>
      <c r="B577" s="565" t="s">
        <v>1768</v>
      </c>
      <c r="C577" s="566" t="s">
        <v>1769</v>
      </c>
      <c r="D577" s="563" t="s">
        <v>1770</v>
      </c>
      <c r="E577" s="567">
        <v>53524.800000000003</v>
      </c>
      <c r="F577" s="567">
        <v>53524.800000000003</v>
      </c>
      <c r="G577" s="564">
        <f t="shared" si="16"/>
        <v>0</v>
      </c>
      <c r="H577" s="564">
        <v>53524.800000000003</v>
      </c>
      <c r="I577" s="564">
        <v>53524.800000000003</v>
      </c>
      <c r="J577" s="564">
        <f t="shared" si="17"/>
        <v>0</v>
      </c>
    </row>
    <row r="578" spans="1:10" s="498" customFormat="1" ht="15.75" thickBot="1" x14ac:dyDescent="0.3">
      <c r="A578" s="530">
        <v>575</v>
      </c>
      <c r="B578" s="565" t="s">
        <v>1771</v>
      </c>
      <c r="C578" s="566" t="s">
        <v>1772</v>
      </c>
      <c r="D578" s="563" t="s">
        <v>1773</v>
      </c>
      <c r="E578" s="567">
        <v>76908.81</v>
      </c>
      <c r="F578" s="567">
        <v>76908.81</v>
      </c>
      <c r="G578" s="564">
        <f t="shared" si="16"/>
        <v>0</v>
      </c>
      <c r="H578" s="564">
        <v>76908.81</v>
      </c>
      <c r="I578" s="564">
        <v>76908.81</v>
      </c>
      <c r="J578" s="564">
        <f t="shared" si="17"/>
        <v>0</v>
      </c>
    </row>
    <row r="579" spans="1:10" s="498" customFormat="1" ht="15.75" thickBot="1" x14ac:dyDescent="0.3">
      <c r="A579" s="530">
        <v>576</v>
      </c>
      <c r="B579" s="565" t="s">
        <v>1640</v>
      </c>
      <c r="C579" s="566" t="s">
        <v>1774</v>
      </c>
      <c r="D579" s="563" t="s">
        <v>1775</v>
      </c>
      <c r="E579" s="567">
        <v>48226.27</v>
      </c>
      <c r="F579" s="567">
        <v>48226.27</v>
      </c>
      <c r="G579" s="564">
        <f t="shared" si="16"/>
        <v>0</v>
      </c>
      <c r="H579" s="564">
        <v>48226.27</v>
      </c>
      <c r="I579" s="564">
        <v>48226.27</v>
      </c>
      <c r="J579" s="564">
        <f t="shared" si="17"/>
        <v>0</v>
      </c>
    </row>
    <row r="580" spans="1:10" s="498" customFormat="1" ht="15.75" thickBot="1" x14ac:dyDescent="0.3">
      <c r="A580" s="530">
        <v>577</v>
      </c>
      <c r="B580" s="565" t="s">
        <v>1640</v>
      </c>
      <c r="C580" s="566" t="s">
        <v>1776</v>
      </c>
      <c r="D580" s="563" t="s">
        <v>1777</v>
      </c>
      <c r="E580" s="567">
        <v>1992</v>
      </c>
      <c r="F580" s="567">
        <v>1992</v>
      </c>
      <c r="G580" s="564">
        <f t="shared" ref="G580:G643" si="18">E580-F580</f>
        <v>0</v>
      </c>
      <c r="H580" s="564">
        <v>0</v>
      </c>
      <c r="I580" s="564">
        <v>0</v>
      </c>
      <c r="J580" s="564">
        <f t="shared" ref="J580:J643" si="19">H580-I580</f>
        <v>0</v>
      </c>
    </row>
    <row r="581" spans="1:10" s="498" customFormat="1" ht="15.75" thickBot="1" x14ac:dyDescent="0.3">
      <c r="A581" s="530">
        <v>578</v>
      </c>
      <c r="B581" s="565" t="s">
        <v>1778</v>
      </c>
      <c r="C581" s="566" t="s">
        <v>1779</v>
      </c>
      <c r="D581" s="563" t="s">
        <v>1780</v>
      </c>
      <c r="E581" s="567">
        <v>5310</v>
      </c>
      <c r="F581" s="567">
        <v>5310</v>
      </c>
      <c r="G581" s="564">
        <f t="shared" si="18"/>
        <v>0</v>
      </c>
      <c r="H581" s="564">
        <v>0</v>
      </c>
      <c r="I581" s="564">
        <v>0</v>
      </c>
      <c r="J581" s="564">
        <f t="shared" si="19"/>
        <v>0</v>
      </c>
    </row>
    <row r="582" spans="1:10" s="498" customFormat="1" ht="15.75" thickBot="1" x14ac:dyDescent="0.3">
      <c r="A582" s="530">
        <v>579</v>
      </c>
      <c r="B582" s="565" t="s">
        <v>1781</v>
      </c>
      <c r="C582" s="566" t="s">
        <v>1782</v>
      </c>
      <c r="D582" s="563" t="s">
        <v>1783</v>
      </c>
      <c r="E582" s="567">
        <v>20700</v>
      </c>
      <c r="F582" s="567">
        <v>20700</v>
      </c>
      <c r="G582" s="564">
        <f t="shared" si="18"/>
        <v>0</v>
      </c>
      <c r="H582" s="564">
        <v>17739.900000000001</v>
      </c>
      <c r="I582" s="564">
        <v>17739.900000000001</v>
      </c>
      <c r="J582" s="564">
        <f t="shared" si="19"/>
        <v>0</v>
      </c>
    </row>
    <row r="583" spans="1:10" s="498" customFormat="1" ht="15.75" thickBot="1" x14ac:dyDescent="0.3">
      <c r="A583" s="530">
        <v>580</v>
      </c>
      <c r="B583" s="565" t="s">
        <v>1640</v>
      </c>
      <c r="C583" s="566" t="s">
        <v>1784</v>
      </c>
      <c r="D583" s="563" t="s">
        <v>1785</v>
      </c>
      <c r="E583" s="567">
        <v>10950</v>
      </c>
      <c r="F583" s="567">
        <v>10950</v>
      </c>
      <c r="G583" s="564">
        <f t="shared" si="18"/>
        <v>0</v>
      </c>
      <c r="H583" s="564">
        <v>0</v>
      </c>
      <c r="I583" s="564">
        <v>0</v>
      </c>
      <c r="J583" s="564">
        <f t="shared" si="19"/>
        <v>0</v>
      </c>
    </row>
    <row r="584" spans="1:10" s="498" customFormat="1" ht="15.75" thickBot="1" x14ac:dyDescent="0.3">
      <c r="A584" s="530">
        <v>581</v>
      </c>
      <c r="B584" s="565" t="s">
        <v>1670</v>
      </c>
      <c r="C584" s="566" t="s">
        <v>1786</v>
      </c>
      <c r="D584" s="563" t="s">
        <v>1787</v>
      </c>
      <c r="E584" s="567">
        <v>49620</v>
      </c>
      <c r="F584" s="567">
        <v>49620</v>
      </c>
      <c r="G584" s="564">
        <f t="shared" si="18"/>
        <v>0</v>
      </c>
      <c r="H584" s="564">
        <v>45981.2</v>
      </c>
      <c r="I584" s="564">
        <v>45981.2</v>
      </c>
      <c r="J584" s="564">
        <f t="shared" si="19"/>
        <v>0</v>
      </c>
    </row>
    <row r="585" spans="1:10" s="498" customFormat="1" ht="15.75" thickBot="1" x14ac:dyDescent="0.3">
      <c r="A585" s="530">
        <v>582</v>
      </c>
      <c r="B585" s="565" t="s">
        <v>793</v>
      </c>
      <c r="C585" s="566" t="s">
        <v>1788</v>
      </c>
      <c r="D585" s="563" t="s">
        <v>1789</v>
      </c>
      <c r="E585" s="567">
        <v>51221</v>
      </c>
      <c r="F585" s="567">
        <v>51221</v>
      </c>
      <c r="G585" s="564">
        <f t="shared" si="18"/>
        <v>0</v>
      </c>
      <c r="H585" s="564">
        <v>51221</v>
      </c>
      <c r="I585" s="564">
        <v>51221</v>
      </c>
      <c r="J585" s="564">
        <f t="shared" si="19"/>
        <v>0</v>
      </c>
    </row>
    <row r="586" spans="1:10" s="498" customFormat="1" ht="15.75" thickBot="1" x14ac:dyDescent="0.3">
      <c r="A586" s="530">
        <v>583</v>
      </c>
      <c r="B586" s="565" t="s">
        <v>1637</v>
      </c>
      <c r="C586" s="566" t="s">
        <v>1790</v>
      </c>
      <c r="D586" s="563" t="s">
        <v>1791</v>
      </c>
      <c r="E586" s="567">
        <v>975</v>
      </c>
      <c r="F586" s="567">
        <v>975</v>
      </c>
      <c r="G586" s="564">
        <f t="shared" si="18"/>
        <v>0</v>
      </c>
      <c r="H586" s="564">
        <v>0</v>
      </c>
      <c r="I586" s="564">
        <v>0</v>
      </c>
      <c r="J586" s="564">
        <f t="shared" si="19"/>
        <v>0</v>
      </c>
    </row>
    <row r="587" spans="1:10" s="498" customFormat="1" ht="15.75" thickBot="1" x14ac:dyDescent="0.3">
      <c r="A587" s="530">
        <v>584</v>
      </c>
      <c r="B587" s="565" t="s">
        <v>1667</v>
      </c>
      <c r="C587" s="566" t="s">
        <v>1792</v>
      </c>
      <c r="D587" s="563" t="s">
        <v>1793</v>
      </c>
      <c r="E587" s="567">
        <v>63580.09</v>
      </c>
      <c r="F587" s="567">
        <v>63580.09</v>
      </c>
      <c r="G587" s="564">
        <f t="shared" si="18"/>
        <v>0</v>
      </c>
      <c r="H587" s="564">
        <v>63580.09</v>
      </c>
      <c r="I587" s="564">
        <v>63580.09</v>
      </c>
      <c r="J587" s="564">
        <f t="shared" si="19"/>
        <v>0</v>
      </c>
    </row>
    <row r="588" spans="1:10" s="498" customFormat="1" ht="15.75" thickBot="1" x14ac:dyDescent="0.3">
      <c r="A588" s="530">
        <v>585</v>
      </c>
      <c r="B588" s="565" t="s">
        <v>793</v>
      </c>
      <c r="C588" s="566" t="s">
        <v>1794</v>
      </c>
      <c r="D588" s="563" t="s">
        <v>1795</v>
      </c>
      <c r="E588" s="567">
        <v>93943.53</v>
      </c>
      <c r="F588" s="567">
        <v>93943.53</v>
      </c>
      <c r="G588" s="564">
        <f t="shared" si="18"/>
        <v>0</v>
      </c>
      <c r="H588" s="564">
        <v>93943.53</v>
      </c>
      <c r="I588" s="564">
        <v>93943.53</v>
      </c>
      <c r="J588" s="564">
        <f t="shared" si="19"/>
        <v>0</v>
      </c>
    </row>
    <row r="589" spans="1:10" s="498" customFormat="1" ht="15.75" thickBot="1" x14ac:dyDescent="0.3">
      <c r="A589" s="530">
        <v>586</v>
      </c>
      <c r="B589" s="565" t="s">
        <v>1796</v>
      </c>
      <c r="C589" s="566" t="s">
        <v>1797</v>
      </c>
      <c r="D589" s="563" t="s">
        <v>1798</v>
      </c>
      <c r="E589" s="567">
        <v>42369.1</v>
      </c>
      <c r="F589" s="567">
        <v>42369.1</v>
      </c>
      <c r="G589" s="564">
        <f t="shared" si="18"/>
        <v>0</v>
      </c>
      <c r="H589" s="564">
        <v>42369.1</v>
      </c>
      <c r="I589" s="564">
        <v>42369.1</v>
      </c>
      <c r="J589" s="564">
        <f t="shared" si="19"/>
        <v>0</v>
      </c>
    </row>
    <row r="590" spans="1:10" s="498" customFormat="1" ht="15.75" thickBot="1" x14ac:dyDescent="0.3">
      <c r="A590" s="530">
        <v>587</v>
      </c>
      <c r="B590" s="565" t="s">
        <v>1799</v>
      </c>
      <c r="C590" s="566" t="s">
        <v>1800</v>
      </c>
      <c r="D590" s="563" t="s">
        <v>1801</v>
      </c>
      <c r="E590" s="567">
        <v>84134.34</v>
      </c>
      <c r="F590" s="567">
        <v>84134.34</v>
      </c>
      <c r="G590" s="564">
        <f t="shared" si="18"/>
        <v>0</v>
      </c>
      <c r="H590" s="564">
        <v>84134.34</v>
      </c>
      <c r="I590" s="564">
        <v>84134.34</v>
      </c>
      <c r="J590" s="564">
        <f t="shared" si="19"/>
        <v>0</v>
      </c>
    </row>
    <row r="591" spans="1:10" s="498" customFormat="1" ht="15.75" thickBot="1" x14ac:dyDescent="0.3">
      <c r="A591" s="530">
        <v>588</v>
      </c>
      <c r="B591" s="565" t="s">
        <v>768</v>
      </c>
      <c r="C591" s="566" t="s">
        <v>1802</v>
      </c>
      <c r="D591" s="563" t="s">
        <v>1803</v>
      </c>
      <c r="E591" s="567">
        <v>67668.070000000007</v>
      </c>
      <c r="F591" s="567">
        <v>67668.070000000007</v>
      </c>
      <c r="G591" s="564">
        <f t="shared" si="18"/>
        <v>0</v>
      </c>
      <c r="H591" s="564">
        <v>67668.070000000007</v>
      </c>
      <c r="I591" s="564">
        <v>67668.070000000007</v>
      </c>
      <c r="J591" s="564">
        <f t="shared" si="19"/>
        <v>0</v>
      </c>
    </row>
    <row r="592" spans="1:10" s="498" customFormat="1" ht="15.75" thickBot="1" x14ac:dyDescent="0.3">
      <c r="A592" s="530">
        <v>589</v>
      </c>
      <c r="B592" s="565" t="s">
        <v>1804</v>
      </c>
      <c r="C592" s="566" t="s">
        <v>1805</v>
      </c>
      <c r="D592" s="563" t="s">
        <v>1806</v>
      </c>
      <c r="E592" s="567">
        <v>69790.22</v>
      </c>
      <c r="F592" s="567">
        <v>69790.22</v>
      </c>
      <c r="G592" s="564">
        <f t="shared" si="18"/>
        <v>0</v>
      </c>
      <c r="H592" s="564">
        <v>69790.22</v>
      </c>
      <c r="I592" s="564">
        <v>69790.22</v>
      </c>
      <c r="J592" s="564">
        <f t="shared" si="19"/>
        <v>0</v>
      </c>
    </row>
    <row r="593" spans="1:10" s="498" customFormat="1" ht="15.75" thickBot="1" x14ac:dyDescent="0.3">
      <c r="A593" s="530">
        <v>590</v>
      </c>
      <c r="B593" s="565" t="s">
        <v>1804</v>
      </c>
      <c r="C593" s="566" t="s">
        <v>1807</v>
      </c>
      <c r="D593" s="563" t="s">
        <v>1808</v>
      </c>
      <c r="E593" s="567">
        <v>69790.22</v>
      </c>
      <c r="F593" s="567">
        <v>69790.22</v>
      </c>
      <c r="G593" s="564">
        <f t="shared" si="18"/>
        <v>0</v>
      </c>
      <c r="H593" s="564">
        <v>69790.22</v>
      </c>
      <c r="I593" s="564">
        <v>69790.22</v>
      </c>
      <c r="J593" s="564">
        <f t="shared" si="19"/>
        <v>0</v>
      </c>
    </row>
    <row r="594" spans="1:10" s="498" customFormat="1" ht="15.75" thickBot="1" x14ac:dyDescent="0.3">
      <c r="A594" s="530">
        <v>591</v>
      </c>
      <c r="B594" s="565" t="s">
        <v>1809</v>
      </c>
      <c r="C594" s="566" t="s">
        <v>1810</v>
      </c>
      <c r="D594" s="563" t="s">
        <v>1811</v>
      </c>
      <c r="E594" s="567">
        <v>37622.49</v>
      </c>
      <c r="F594" s="567">
        <v>37622.49</v>
      </c>
      <c r="G594" s="564">
        <f t="shared" si="18"/>
        <v>0</v>
      </c>
      <c r="H594" s="564">
        <v>37622.49</v>
      </c>
      <c r="I594" s="564">
        <v>37622.49</v>
      </c>
      <c r="J594" s="564">
        <f t="shared" si="19"/>
        <v>0</v>
      </c>
    </row>
    <row r="595" spans="1:10" s="498" customFormat="1" ht="15.75" thickBot="1" x14ac:dyDescent="0.3">
      <c r="A595" s="530">
        <v>592</v>
      </c>
      <c r="B595" s="565" t="s">
        <v>1737</v>
      </c>
      <c r="C595" s="566" t="s">
        <v>1812</v>
      </c>
      <c r="D595" s="563" t="s">
        <v>1813</v>
      </c>
      <c r="E595" s="567">
        <v>36637.39</v>
      </c>
      <c r="F595" s="567">
        <v>36637.39</v>
      </c>
      <c r="G595" s="564">
        <f t="shared" si="18"/>
        <v>0</v>
      </c>
      <c r="H595" s="564">
        <v>36637.39</v>
      </c>
      <c r="I595" s="564">
        <v>36637.39</v>
      </c>
      <c r="J595" s="564">
        <f t="shared" si="19"/>
        <v>0</v>
      </c>
    </row>
    <row r="596" spans="1:10" s="498" customFormat="1" ht="15.75" thickBot="1" x14ac:dyDescent="0.3">
      <c r="A596" s="530">
        <v>593</v>
      </c>
      <c r="B596" s="565" t="s">
        <v>1737</v>
      </c>
      <c r="C596" s="566" t="s">
        <v>1814</v>
      </c>
      <c r="D596" s="563" t="s">
        <v>1815</v>
      </c>
      <c r="E596" s="567">
        <v>36637.39</v>
      </c>
      <c r="F596" s="567">
        <v>36637.39</v>
      </c>
      <c r="G596" s="564">
        <f t="shared" si="18"/>
        <v>0</v>
      </c>
      <c r="H596" s="564">
        <v>36637.39</v>
      </c>
      <c r="I596" s="564">
        <v>36637.39</v>
      </c>
      <c r="J596" s="564">
        <f t="shared" si="19"/>
        <v>0</v>
      </c>
    </row>
    <row r="597" spans="1:10" s="498" customFormat="1" ht="15.75" thickBot="1" x14ac:dyDescent="0.3">
      <c r="A597" s="530">
        <v>594</v>
      </c>
      <c r="B597" s="565" t="s">
        <v>1816</v>
      </c>
      <c r="C597" s="566" t="s">
        <v>1817</v>
      </c>
      <c r="D597" s="563" t="s">
        <v>1818</v>
      </c>
      <c r="E597" s="567">
        <v>26673.01</v>
      </c>
      <c r="F597" s="567">
        <v>26673.01</v>
      </c>
      <c r="G597" s="564">
        <f t="shared" si="18"/>
        <v>0</v>
      </c>
      <c r="H597" s="564">
        <v>26673.01</v>
      </c>
      <c r="I597" s="564">
        <v>26673.01</v>
      </c>
      <c r="J597" s="564">
        <f t="shared" si="19"/>
        <v>0</v>
      </c>
    </row>
    <row r="598" spans="1:10" s="498" customFormat="1" ht="15.75" thickBot="1" x14ac:dyDescent="0.3">
      <c r="A598" s="530">
        <v>595</v>
      </c>
      <c r="B598" s="565" t="s">
        <v>1819</v>
      </c>
      <c r="C598" s="566" t="s">
        <v>1820</v>
      </c>
      <c r="D598" s="563" t="s">
        <v>1821</v>
      </c>
      <c r="E598" s="567">
        <v>56737.760000000002</v>
      </c>
      <c r="F598" s="567">
        <v>56737.760000000002</v>
      </c>
      <c r="G598" s="564">
        <f t="shared" si="18"/>
        <v>0</v>
      </c>
      <c r="H598" s="564">
        <v>56737.760000000002</v>
      </c>
      <c r="I598" s="564">
        <v>56737.760000000002</v>
      </c>
      <c r="J598" s="564">
        <f t="shared" si="19"/>
        <v>0</v>
      </c>
    </row>
    <row r="599" spans="1:10" s="498" customFormat="1" ht="15.75" thickBot="1" x14ac:dyDescent="0.3">
      <c r="A599" s="530">
        <v>596</v>
      </c>
      <c r="B599" s="565" t="s">
        <v>1822</v>
      </c>
      <c r="C599" s="566" t="s">
        <v>1823</v>
      </c>
      <c r="D599" s="563" t="s">
        <v>1824</v>
      </c>
      <c r="E599" s="567">
        <v>63848.3</v>
      </c>
      <c r="F599" s="567">
        <v>63848.3</v>
      </c>
      <c r="G599" s="564">
        <f t="shared" si="18"/>
        <v>0</v>
      </c>
      <c r="H599" s="564">
        <v>63848.3</v>
      </c>
      <c r="I599" s="564">
        <v>63848.3</v>
      </c>
      <c r="J599" s="564">
        <f t="shared" si="19"/>
        <v>0</v>
      </c>
    </row>
    <row r="600" spans="1:10" s="498" customFormat="1" ht="15.75" thickBot="1" x14ac:dyDescent="0.3">
      <c r="A600" s="530">
        <v>597</v>
      </c>
      <c r="B600" s="565" t="s">
        <v>768</v>
      </c>
      <c r="C600" s="566" t="s">
        <v>1825</v>
      </c>
      <c r="D600" s="563" t="s">
        <v>1826</v>
      </c>
      <c r="E600" s="567">
        <v>67668.08</v>
      </c>
      <c r="F600" s="567">
        <v>67668.08</v>
      </c>
      <c r="G600" s="564">
        <f t="shared" si="18"/>
        <v>0</v>
      </c>
      <c r="H600" s="564">
        <v>67668.08</v>
      </c>
      <c r="I600" s="564">
        <v>67668.08</v>
      </c>
      <c r="J600" s="564">
        <f t="shared" si="19"/>
        <v>0</v>
      </c>
    </row>
    <row r="601" spans="1:10" s="498" customFormat="1" ht="15.75" thickBot="1" x14ac:dyDescent="0.3">
      <c r="A601" s="530">
        <v>598</v>
      </c>
      <c r="B601" s="565" t="s">
        <v>1827</v>
      </c>
      <c r="C601" s="566" t="s">
        <v>1828</v>
      </c>
      <c r="D601" s="563" t="s">
        <v>1829</v>
      </c>
      <c r="E601" s="567">
        <v>64278.05</v>
      </c>
      <c r="F601" s="567">
        <v>64278.05</v>
      </c>
      <c r="G601" s="564">
        <f t="shared" si="18"/>
        <v>0</v>
      </c>
      <c r="H601" s="564">
        <v>64278.05</v>
      </c>
      <c r="I601" s="564">
        <v>64278.05</v>
      </c>
      <c r="J601" s="564">
        <f t="shared" si="19"/>
        <v>0</v>
      </c>
    </row>
    <row r="602" spans="1:10" s="498" customFormat="1" ht="15.75" thickBot="1" x14ac:dyDescent="0.3">
      <c r="A602" s="530">
        <v>599</v>
      </c>
      <c r="B602" s="565" t="s">
        <v>1830</v>
      </c>
      <c r="C602" s="566" t="s">
        <v>1831</v>
      </c>
      <c r="D602" s="563" t="s">
        <v>1832</v>
      </c>
      <c r="E602" s="567">
        <v>71527.61</v>
      </c>
      <c r="F602" s="567">
        <v>71527.61</v>
      </c>
      <c r="G602" s="564">
        <f t="shared" si="18"/>
        <v>0</v>
      </c>
      <c r="H602" s="564">
        <v>71527.61</v>
      </c>
      <c r="I602" s="564">
        <v>71527.61</v>
      </c>
      <c r="J602" s="564">
        <f t="shared" si="19"/>
        <v>0</v>
      </c>
    </row>
    <row r="603" spans="1:10" s="498" customFormat="1" ht="15.75" thickBot="1" x14ac:dyDescent="0.3">
      <c r="A603" s="530">
        <v>600</v>
      </c>
      <c r="B603" s="565" t="s">
        <v>1833</v>
      </c>
      <c r="C603" s="566" t="s">
        <v>1834</v>
      </c>
      <c r="D603" s="563" t="s">
        <v>1835</v>
      </c>
      <c r="E603" s="567">
        <v>61650.07</v>
      </c>
      <c r="F603" s="567">
        <v>61650.05</v>
      </c>
      <c r="G603" s="564">
        <f t="shared" si="18"/>
        <v>0.02</v>
      </c>
      <c r="H603" s="564">
        <v>61650.07</v>
      </c>
      <c r="I603" s="564">
        <v>61650.05</v>
      </c>
      <c r="J603" s="564">
        <f t="shared" si="19"/>
        <v>0.02</v>
      </c>
    </row>
    <row r="604" spans="1:10" s="498" customFormat="1" ht="15.75" thickBot="1" x14ac:dyDescent="0.3">
      <c r="A604" s="530">
        <v>601</v>
      </c>
      <c r="B604" s="565" t="s">
        <v>1836</v>
      </c>
      <c r="C604" s="566" t="s">
        <v>1837</v>
      </c>
      <c r="D604" s="563" t="s">
        <v>1838</v>
      </c>
      <c r="E604" s="567">
        <v>98106.3</v>
      </c>
      <c r="F604" s="567">
        <v>98106.3</v>
      </c>
      <c r="G604" s="564">
        <f t="shared" si="18"/>
        <v>0</v>
      </c>
      <c r="H604" s="564">
        <v>98106.3</v>
      </c>
      <c r="I604" s="564">
        <v>98106.3</v>
      </c>
      <c r="J604" s="564">
        <f t="shared" si="19"/>
        <v>0</v>
      </c>
    </row>
    <row r="605" spans="1:10" s="498" customFormat="1" ht="15.75" thickBot="1" x14ac:dyDescent="0.3">
      <c r="A605" s="530">
        <v>602</v>
      </c>
      <c r="B605" s="565" t="s">
        <v>1407</v>
      </c>
      <c r="C605" s="566" t="s">
        <v>1839</v>
      </c>
      <c r="D605" s="563" t="s">
        <v>1840</v>
      </c>
      <c r="E605" s="567">
        <v>22620.62</v>
      </c>
      <c r="F605" s="567">
        <v>22620.62</v>
      </c>
      <c r="G605" s="564">
        <f t="shared" si="18"/>
        <v>0</v>
      </c>
      <c r="H605" s="564">
        <v>22620.62</v>
      </c>
      <c r="I605" s="564">
        <v>22620.62</v>
      </c>
      <c r="J605" s="564">
        <f t="shared" si="19"/>
        <v>0</v>
      </c>
    </row>
    <row r="606" spans="1:10" s="498" customFormat="1" ht="15.75" thickBot="1" x14ac:dyDescent="0.3">
      <c r="A606" s="530">
        <v>603</v>
      </c>
      <c r="B606" s="565" t="s">
        <v>1381</v>
      </c>
      <c r="C606" s="566" t="s">
        <v>1841</v>
      </c>
      <c r="D606" s="563" t="s">
        <v>1842</v>
      </c>
      <c r="E606" s="567">
        <v>15274</v>
      </c>
      <c r="F606" s="567">
        <v>15274</v>
      </c>
      <c r="G606" s="564">
        <f t="shared" si="18"/>
        <v>0</v>
      </c>
      <c r="H606" s="564">
        <v>15274</v>
      </c>
      <c r="I606" s="564">
        <v>15274</v>
      </c>
      <c r="J606" s="564">
        <f t="shared" si="19"/>
        <v>0</v>
      </c>
    </row>
    <row r="607" spans="1:10" s="498" customFormat="1" ht="15.75" thickBot="1" x14ac:dyDescent="0.3">
      <c r="A607" s="530">
        <v>604</v>
      </c>
      <c r="B607" s="565" t="s">
        <v>1407</v>
      </c>
      <c r="C607" s="566" t="s">
        <v>1843</v>
      </c>
      <c r="D607" s="563" t="s">
        <v>1844</v>
      </c>
      <c r="E607" s="567">
        <v>22577.32</v>
      </c>
      <c r="F607" s="567">
        <v>22577.32</v>
      </c>
      <c r="G607" s="564">
        <f t="shared" si="18"/>
        <v>0</v>
      </c>
      <c r="H607" s="564">
        <v>22577.32</v>
      </c>
      <c r="I607" s="564">
        <v>22577.32</v>
      </c>
      <c r="J607" s="564">
        <f t="shared" si="19"/>
        <v>0</v>
      </c>
    </row>
    <row r="608" spans="1:10" s="498" customFormat="1" ht="15.75" thickBot="1" x14ac:dyDescent="0.3">
      <c r="A608" s="530">
        <v>605</v>
      </c>
      <c r="B608" s="565" t="s">
        <v>1845</v>
      </c>
      <c r="C608" s="566" t="s">
        <v>1846</v>
      </c>
      <c r="D608" s="563" t="s">
        <v>1847</v>
      </c>
      <c r="E608" s="567">
        <v>5150</v>
      </c>
      <c r="F608" s="567">
        <v>5150</v>
      </c>
      <c r="G608" s="564">
        <f t="shared" si="18"/>
        <v>0</v>
      </c>
      <c r="H608" s="564">
        <v>0</v>
      </c>
      <c r="I608" s="564">
        <v>0</v>
      </c>
      <c r="J608" s="564">
        <f t="shared" si="19"/>
        <v>0</v>
      </c>
    </row>
    <row r="609" spans="1:10" s="498" customFormat="1" ht="15.75" thickBot="1" x14ac:dyDescent="0.3">
      <c r="A609" s="530">
        <v>606</v>
      </c>
      <c r="B609" s="565" t="s">
        <v>1407</v>
      </c>
      <c r="C609" s="566" t="s">
        <v>1848</v>
      </c>
      <c r="D609" s="563" t="s">
        <v>1849</v>
      </c>
      <c r="E609" s="567">
        <v>22577.32</v>
      </c>
      <c r="F609" s="567">
        <v>22577.32</v>
      </c>
      <c r="G609" s="564">
        <f t="shared" si="18"/>
        <v>0</v>
      </c>
      <c r="H609" s="564">
        <v>22577.32</v>
      </c>
      <c r="I609" s="564">
        <v>22577.32</v>
      </c>
      <c r="J609" s="564">
        <f t="shared" si="19"/>
        <v>0</v>
      </c>
    </row>
    <row r="610" spans="1:10" s="498" customFormat="1" ht="15.75" thickBot="1" x14ac:dyDescent="0.3">
      <c r="A610" s="530">
        <v>607</v>
      </c>
      <c r="B610" s="565" t="s">
        <v>1371</v>
      </c>
      <c r="C610" s="566" t="s">
        <v>1850</v>
      </c>
      <c r="D610" s="563" t="s">
        <v>1851</v>
      </c>
      <c r="E610" s="567">
        <v>4080</v>
      </c>
      <c r="F610" s="567">
        <v>4080</v>
      </c>
      <c r="G610" s="564">
        <f t="shared" si="18"/>
        <v>0</v>
      </c>
      <c r="H610" s="564">
        <v>0</v>
      </c>
      <c r="I610" s="564">
        <v>0</v>
      </c>
      <c r="J610" s="564">
        <f t="shared" si="19"/>
        <v>0</v>
      </c>
    </row>
    <row r="611" spans="1:10" s="498" customFormat="1" ht="15.75" thickBot="1" x14ac:dyDescent="0.3">
      <c r="A611" s="530">
        <v>608</v>
      </c>
      <c r="B611" s="565" t="s">
        <v>1852</v>
      </c>
      <c r="C611" s="566" t="s">
        <v>1853</v>
      </c>
      <c r="D611" s="563" t="s">
        <v>1854</v>
      </c>
      <c r="E611" s="567">
        <v>31166</v>
      </c>
      <c r="F611" s="567">
        <v>31166</v>
      </c>
      <c r="G611" s="564">
        <f t="shared" si="18"/>
        <v>0</v>
      </c>
      <c r="H611" s="564">
        <v>31166</v>
      </c>
      <c r="I611" s="564">
        <v>31166</v>
      </c>
      <c r="J611" s="564">
        <f t="shared" si="19"/>
        <v>0</v>
      </c>
    </row>
    <row r="612" spans="1:10" s="498" customFormat="1" ht="15.75" thickBot="1" x14ac:dyDescent="0.3">
      <c r="A612" s="530">
        <v>609</v>
      </c>
      <c r="B612" s="565" t="s">
        <v>1374</v>
      </c>
      <c r="C612" s="566" t="s">
        <v>1855</v>
      </c>
      <c r="D612" s="563" t="s">
        <v>1856</v>
      </c>
      <c r="E612" s="567">
        <v>21747</v>
      </c>
      <c r="F612" s="567">
        <v>21747</v>
      </c>
      <c r="G612" s="564">
        <f t="shared" si="18"/>
        <v>0</v>
      </c>
      <c r="H612" s="564">
        <v>21747</v>
      </c>
      <c r="I612" s="564">
        <v>21747</v>
      </c>
      <c r="J612" s="564">
        <f t="shared" si="19"/>
        <v>0</v>
      </c>
    </row>
    <row r="613" spans="1:10" s="498" customFormat="1" ht="15.75" thickBot="1" x14ac:dyDescent="0.3">
      <c r="A613" s="530">
        <v>610</v>
      </c>
      <c r="B613" s="565" t="s">
        <v>1407</v>
      </c>
      <c r="C613" s="566" t="s">
        <v>1857</v>
      </c>
      <c r="D613" s="563" t="s">
        <v>1858</v>
      </c>
      <c r="E613" s="567">
        <v>19290.29</v>
      </c>
      <c r="F613" s="567">
        <v>19290.29</v>
      </c>
      <c r="G613" s="564">
        <f t="shared" si="18"/>
        <v>0</v>
      </c>
      <c r="H613" s="564">
        <v>19290.29</v>
      </c>
      <c r="I613" s="564">
        <v>19290.29</v>
      </c>
      <c r="J613" s="564">
        <f t="shared" si="19"/>
        <v>0</v>
      </c>
    </row>
    <row r="614" spans="1:10" s="498" customFormat="1" ht="15.75" thickBot="1" x14ac:dyDescent="0.3">
      <c r="A614" s="530">
        <v>611</v>
      </c>
      <c r="B614" s="565" t="s">
        <v>1859</v>
      </c>
      <c r="C614" s="566" t="s">
        <v>1860</v>
      </c>
      <c r="D614" s="563" t="s">
        <v>1861</v>
      </c>
      <c r="E614" s="567">
        <v>17676</v>
      </c>
      <c r="F614" s="567">
        <v>17676</v>
      </c>
      <c r="G614" s="564">
        <f t="shared" si="18"/>
        <v>0</v>
      </c>
      <c r="H614" s="564">
        <v>0</v>
      </c>
      <c r="I614" s="564">
        <v>0</v>
      </c>
      <c r="J614" s="564">
        <f t="shared" si="19"/>
        <v>0</v>
      </c>
    </row>
    <row r="615" spans="1:10" s="498" customFormat="1" ht="15.75" thickBot="1" x14ac:dyDescent="0.3">
      <c r="A615" s="530">
        <v>612</v>
      </c>
      <c r="B615" s="565" t="s">
        <v>1862</v>
      </c>
      <c r="C615" s="566" t="s">
        <v>1863</v>
      </c>
      <c r="D615" s="563" t="s">
        <v>1864</v>
      </c>
      <c r="E615" s="567">
        <v>40852</v>
      </c>
      <c r="F615" s="567">
        <v>40852</v>
      </c>
      <c r="G615" s="564">
        <f t="shared" si="18"/>
        <v>0</v>
      </c>
      <c r="H615" s="564">
        <v>18225</v>
      </c>
      <c r="I615" s="564">
        <v>18225</v>
      </c>
      <c r="J615" s="564">
        <f t="shared" si="19"/>
        <v>0</v>
      </c>
    </row>
    <row r="616" spans="1:10" s="498" customFormat="1" ht="15.75" thickBot="1" x14ac:dyDescent="0.3">
      <c r="A616" s="530">
        <v>613</v>
      </c>
      <c r="B616" s="565" t="s">
        <v>1865</v>
      </c>
      <c r="C616" s="566" t="s">
        <v>1866</v>
      </c>
      <c r="D616" s="563" t="s">
        <v>1867</v>
      </c>
      <c r="E616" s="567">
        <v>6176</v>
      </c>
      <c r="F616" s="567">
        <v>6176</v>
      </c>
      <c r="G616" s="564">
        <f t="shared" si="18"/>
        <v>0</v>
      </c>
      <c r="H616" s="564">
        <v>0</v>
      </c>
      <c r="I616" s="564">
        <v>0</v>
      </c>
      <c r="J616" s="564">
        <f t="shared" si="19"/>
        <v>0</v>
      </c>
    </row>
    <row r="617" spans="1:10" s="498" customFormat="1" ht="15.75" thickBot="1" x14ac:dyDescent="0.3">
      <c r="A617" s="530">
        <v>614</v>
      </c>
      <c r="B617" s="565" t="s">
        <v>1868</v>
      </c>
      <c r="C617" s="566" t="s">
        <v>1869</v>
      </c>
      <c r="D617" s="563" t="s">
        <v>1870</v>
      </c>
      <c r="E617" s="567">
        <v>3228</v>
      </c>
      <c r="F617" s="567">
        <v>3228</v>
      </c>
      <c r="G617" s="564">
        <f t="shared" si="18"/>
        <v>0</v>
      </c>
      <c r="H617" s="564">
        <v>0</v>
      </c>
      <c r="I617" s="564">
        <v>0</v>
      </c>
      <c r="J617" s="564">
        <f t="shared" si="19"/>
        <v>0</v>
      </c>
    </row>
    <row r="618" spans="1:10" s="498" customFormat="1" ht="15.75" thickBot="1" x14ac:dyDescent="0.3">
      <c r="A618" s="530">
        <v>615</v>
      </c>
      <c r="B618" s="565" t="s">
        <v>1871</v>
      </c>
      <c r="C618" s="566" t="s">
        <v>1872</v>
      </c>
      <c r="D618" s="563" t="s">
        <v>1873</v>
      </c>
      <c r="E618" s="567">
        <v>11120</v>
      </c>
      <c r="F618" s="567">
        <v>11120</v>
      </c>
      <c r="G618" s="564">
        <f t="shared" si="18"/>
        <v>0</v>
      </c>
      <c r="H618" s="564">
        <v>0</v>
      </c>
      <c r="I618" s="564">
        <v>0</v>
      </c>
      <c r="J618" s="564">
        <f t="shared" si="19"/>
        <v>0</v>
      </c>
    </row>
    <row r="619" spans="1:10" s="498" customFormat="1" ht="15.75" thickBot="1" x14ac:dyDescent="0.3">
      <c r="A619" s="530">
        <v>616</v>
      </c>
      <c r="B619" s="565" t="s">
        <v>1874</v>
      </c>
      <c r="C619" s="566" t="s">
        <v>1875</v>
      </c>
      <c r="D619" s="563" t="s">
        <v>1876</v>
      </c>
      <c r="E619" s="567">
        <v>2627</v>
      </c>
      <c r="F619" s="567">
        <v>2627</v>
      </c>
      <c r="G619" s="564">
        <f t="shared" si="18"/>
        <v>0</v>
      </c>
      <c r="H619" s="564">
        <v>0</v>
      </c>
      <c r="I619" s="564">
        <v>0</v>
      </c>
      <c r="J619" s="564">
        <f t="shared" si="19"/>
        <v>0</v>
      </c>
    </row>
    <row r="620" spans="1:10" s="498" customFormat="1" ht="15.75" thickBot="1" x14ac:dyDescent="0.3">
      <c r="A620" s="530">
        <v>617</v>
      </c>
      <c r="B620" s="565" t="s">
        <v>1877</v>
      </c>
      <c r="C620" s="566" t="s">
        <v>1878</v>
      </c>
      <c r="D620" s="563" t="s">
        <v>1879</v>
      </c>
      <c r="E620" s="567">
        <v>2998</v>
      </c>
      <c r="F620" s="567">
        <v>2998</v>
      </c>
      <c r="G620" s="564">
        <f t="shared" si="18"/>
        <v>0</v>
      </c>
      <c r="H620" s="564">
        <v>0</v>
      </c>
      <c r="I620" s="564">
        <v>0</v>
      </c>
      <c r="J620" s="564">
        <f t="shared" si="19"/>
        <v>0</v>
      </c>
    </row>
    <row r="621" spans="1:10" s="498" customFormat="1" ht="15.75" thickBot="1" x14ac:dyDescent="0.3">
      <c r="A621" s="530">
        <v>618</v>
      </c>
      <c r="B621" s="565" t="s">
        <v>1880</v>
      </c>
      <c r="C621" s="566" t="s">
        <v>1881</v>
      </c>
      <c r="D621" s="563" t="s">
        <v>1882</v>
      </c>
      <c r="E621" s="567">
        <v>17320</v>
      </c>
      <c r="F621" s="567">
        <v>17320</v>
      </c>
      <c r="G621" s="564">
        <f t="shared" si="18"/>
        <v>0</v>
      </c>
      <c r="H621" s="564">
        <v>0</v>
      </c>
      <c r="I621" s="564">
        <v>0</v>
      </c>
      <c r="J621" s="564">
        <f t="shared" si="19"/>
        <v>0</v>
      </c>
    </row>
    <row r="622" spans="1:10" s="498" customFormat="1" ht="15.75" thickBot="1" x14ac:dyDescent="0.3">
      <c r="A622" s="530">
        <v>619</v>
      </c>
      <c r="B622" s="565" t="s">
        <v>1883</v>
      </c>
      <c r="C622" s="566" t="s">
        <v>1884</v>
      </c>
      <c r="D622" s="563" t="s">
        <v>1885</v>
      </c>
      <c r="E622" s="567">
        <v>42256</v>
      </c>
      <c r="F622" s="567">
        <v>42256</v>
      </c>
      <c r="G622" s="564">
        <f t="shared" si="18"/>
        <v>0</v>
      </c>
      <c r="H622" s="564">
        <v>0</v>
      </c>
      <c r="I622" s="564">
        <v>0</v>
      </c>
      <c r="J622" s="564">
        <f t="shared" si="19"/>
        <v>0</v>
      </c>
    </row>
    <row r="623" spans="1:10" s="498" customFormat="1" ht="15.75" thickBot="1" x14ac:dyDescent="0.3">
      <c r="A623" s="530">
        <v>620</v>
      </c>
      <c r="B623" s="565" t="s">
        <v>1886</v>
      </c>
      <c r="C623" s="566" t="s">
        <v>1887</v>
      </c>
      <c r="D623" s="563" t="s">
        <v>1888</v>
      </c>
      <c r="E623" s="567">
        <v>7890</v>
      </c>
      <c r="F623" s="567">
        <v>7890</v>
      </c>
      <c r="G623" s="564">
        <f t="shared" si="18"/>
        <v>0</v>
      </c>
      <c r="H623" s="564">
        <v>0</v>
      </c>
      <c r="I623" s="564">
        <v>0</v>
      </c>
      <c r="J623" s="564">
        <f t="shared" si="19"/>
        <v>0</v>
      </c>
    </row>
    <row r="624" spans="1:10" s="498" customFormat="1" ht="15.75" thickBot="1" x14ac:dyDescent="0.3">
      <c r="A624" s="530">
        <v>621</v>
      </c>
      <c r="B624" s="565" t="s">
        <v>1889</v>
      </c>
      <c r="C624" s="566" t="s">
        <v>1890</v>
      </c>
      <c r="D624" s="563" t="s">
        <v>1891</v>
      </c>
      <c r="E624" s="567">
        <v>7452</v>
      </c>
      <c r="F624" s="567">
        <v>7452</v>
      </c>
      <c r="G624" s="564">
        <f t="shared" si="18"/>
        <v>0</v>
      </c>
      <c r="H624" s="564">
        <v>0</v>
      </c>
      <c r="I624" s="564">
        <v>0</v>
      </c>
      <c r="J624" s="564">
        <f t="shared" si="19"/>
        <v>0</v>
      </c>
    </row>
    <row r="625" spans="1:10" s="498" customFormat="1" ht="15.75" thickBot="1" x14ac:dyDescent="0.3">
      <c r="A625" s="530">
        <v>622</v>
      </c>
      <c r="B625" s="565" t="s">
        <v>1865</v>
      </c>
      <c r="C625" s="566" t="s">
        <v>1892</v>
      </c>
      <c r="D625" s="563" t="s">
        <v>1893</v>
      </c>
      <c r="E625" s="567">
        <v>6636</v>
      </c>
      <c r="F625" s="567">
        <v>6636</v>
      </c>
      <c r="G625" s="564">
        <f t="shared" si="18"/>
        <v>0</v>
      </c>
      <c r="H625" s="564">
        <v>0</v>
      </c>
      <c r="I625" s="564">
        <v>0</v>
      </c>
      <c r="J625" s="564">
        <f t="shared" si="19"/>
        <v>0</v>
      </c>
    </row>
    <row r="626" spans="1:10" s="498" customFormat="1" ht="15.75" thickBot="1" x14ac:dyDescent="0.3">
      <c r="A626" s="530">
        <v>623</v>
      </c>
      <c r="B626" s="565" t="s">
        <v>1894</v>
      </c>
      <c r="C626" s="566" t="s">
        <v>1895</v>
      </c>
      <c r="D626" s="563" t="s">
        <v>1896</v>
      </c>
      <c r="E626" s="567">
        <v>12418</v>
      </c>
      <c r="F626" s="567">
        <v>12418</v>
      </c>
      <c r="G626" s="564">
        <f t="shared" si="18"/>
        <v>0</v>
      </c>
      <c r="H626" s="564">
        <v>0</v>
      </c>
      <c r="I626" s="564">
        <v>0</v>
      </c>
      <c r="J626" s="564">
        <f t="shared" si="19"/>
        <v>0</v>
      </c>
    </row>
    <row r="627" spans="1:10" s="498" customFormat="1" ht="15.75" thickBot="1" x14ac:dyDescent="0.3">
      <c r="A627" s="530">
        <v>624</v>
      </c>
      <c r="B627" s="565" t="s">
        <v>1897</v>
      </c>
      <c r="C627" s="566" t="s">
        <v>1898</v>
      </c>
      <c r="D627" s="563" t="s">
        <v>1899</v>
      </c>
      <c r="E627" s="567">
        <v>10819</v>
      </c>
      <c r="F627" s="567">
        <v>10819</v>
      </c>
      <c r="G627" s="564">
        <f t="shared" si="18"/>
        <v>0</v>
      </c>
      <c r="H627" s="564">
        <v>0</v>
      </c>
      <c r="I627" s="564">
        <v>0</v>
      </c>
      <c r="J627" s="564">
        <f t="shared" si="19"/>
        <v>0</v>
      </c>
    </row>
    <row r="628" spans="1:10" s="498" customFormat="1" ht="15.75" thickBot="1" x14ac:dyDescent="0.3">
      <c r="A628" s="530">
        <v>625</v>
      </c>
      <c r="B628" s="565" t="s">
        <v>1897</v>
      </c>
      <c r="C628" s="566" t="s">
        <v>1900</v>
      </c>
      <c r="D628" s="563" t="s">
        <v>1901</v>
      </c>
      <c r="E628" s="567">
        <v>10819</v>
      </c>
      <c r="F628" s="567">
        <v>10819</v>
      </c>
      <c r="G628" s="564">
        <f t="shared" si="18"/>
        <v>0</v>
      </c>
      <c r="H628" s="564">
        <v>0</v>
      </c>
      <c r="I628" s="564">
        <v>0</v>
      </c>
      <c r="J628" s="564">
        <f t="shared" si="19"/>
        <v>0</v>
      </c>
    </row>
    <row r="629" spans="1:10" s="498" customFormat="1" ht="15.75" thickBot="1" x14ac:dyDescent="0.3">
      <c r="A629" s="530">
        <v>626</v>
      </c>
      <c r="B629" s="565" t="s">
        <v>1902</v>
      </c>
      <c r="C629" s="566" t="s">
        <v>1903</v>
      </c>
      <c r="D629" s="563" t="s">
        <v>1904</v>
      </c>
      <c r="E629" s="567">
        <v>3322</v>
      </c>
      <c r="F629" s="567">
        <v>3322</v>
      </c>
      <c r="G629" s="564">
        <f t="shared" si="18"/>
        <v>0</v>
      </c>
      <c r="H629" s="564">
        <v>0</v>
      </c>
      <c r="I629" s="564">
        <v>0</v>
      </c>
      <c r="J629" s="564">
        <f t="shared" si="19"/>
        <v>0</v>
      </c>
    </row>
    <row r="630" spans="1:10" s="498" customFormat="1" ht="15.75" thickBot="1" x14ac:dyDescent="0.3">
      <c r="A630" s="530">
        <v>627</v>
      </c>
      <c r="B630" s="565" t="s">
        <v>1905</v>
      </c>
      <c r="C630" s="566" t="s">
        <v>1906</v>
      </c>
      <c r="D630" s="563" t="s">
        <v>1907</v>
      </c>
      <c r="E630" s="567">
        <v>3322</v>
      </c>
      <c r="F630" s="567">
        <v>3322</v>
      </c>
      <c r="G630" s="564">
        <f t="shared" si="18"/>
        <v>0</v>
      </c>
      <c r="H630" s="564">
        <v>0</v>
      </c>
      <c r="I630" s="564">
        <v>0</v>
      </c>
      <c r="J630" s="564">
        <f t="shared" si="19"/>
        <v>0</v>
      </c>
    </row>
    <row r="631" spans="1:10" s="498" customFormat="1" ht="15.75" thickBot="1" x14ac:dyDescent="0.3">
      <c r="A631" s="530">
        <v>628</v>
      </c>
      <c r="B631" s="565" t="s">
        <v>1908</v>
      </c>
      <c r="C631" s="566" t="s">
        <v>1909</v>
      </c>
      <c r="D631" s="563" t="s">
        <v>1910</v>
      </c>
      <c r="E631" s="567">
        <v>4750</v>
      </c>
      <c r="F631" s="567">
        <v>4750</v>
      </c>
      <c r="G631" s="564">
        <f t="shared" si="18"/>
        <v>0</v>
      </c>
      <c r="H631" s="564">
        <v>0</v>
      </c>
      <c r="I631" s="564">
        <v>0</v>
      </c>
      <c r="J631" s="564">
        <f t="shared" si="19"/>
        <v>0</v>
      </c>
    </row>
    <row r="632" spans="1:10" s="498" customFormat="1" ht="15.75" thickBot="1" x14ac:dyDescent="0.3">
      <c r="A632" s="530">
        <v>629</v>
      </c>
      <c r="B632" s="565" t="s">
        <v>1911</v>
      </c>
      <c r="C632" s="566" t="s">
        <v>1912</v>
      </c>
      <c r="D632" s="563" t="s">
        <v>1913</v>
      </c>
      <c r="E632" s="567">
        <v>8209</v>
      </c>
      <c r="F632" s="567">
        <v>8209</v>
      </c>
      <c r="G632" s="564">
        <f t="shared" si="18"/>
        <v>0</v>
      </c>
      <c r="H632" s="564">
        <v>0</v>
      </c>
      <c r="I632" s="564">
        <v>0</v>
      </c>
      <c r="J632" s="564">
        <f t="shared" si="19"/>
        <v>0</v>
      </c>
    </row>
    <row r="633" spans="1:10" s="498" customFormat="1" ht="15.75" thickBot="1" x14ac:dyDescent="0.3">
      <c r="A633" s="530">
        <v>630</v>
      </c>
      <c r="B633" s="565" t="s">
        <v>1652</v>
      </c>
      <c r="C633" s="566" t="s">
        <v>1914</v>
      </c>
      <c r="D633" s="563" t="s">
        <v>1915</v>
      </c>
      <c r="E633" s="567">
        <v>4405</v>
      </c>
      <c r="F633" s="567">
        <v>4405</v>
      </c>
      <c r="G633" s="564">
        <f t="shared" si="18"/>
        <v>0</v>
      </c>
      <c r="H633" s="564">
        <v>0</v>
      </c>
      <c r="I633" s="564">
        <v>0</v>
      </c>
      <c r="J633" s="564">
        <f t="shared" si="19"/>
        <v>0</v>
      </c>
    </row>
    <row r="634" spans="1:10" s="498" customFormat="1" ht="15.75" thickBot="1" x14ac:dyDescent="0.3">
      <c r="A634" s="530">
        <v>631</v>
      </c>
      <c r="B634" s="565" t="s">
        <v>1631</v>
      </c>
      <c r="C634" s="566" t="s">
        <v>1916</v>
      </c>
      <c r="D634" s="563" t="s">
        <v>1917</v>
      </c>
      <c r="E634" s="567">
        <v>1097</v>
      </c>
      <c r="F634" s="567">
        <v>1097</v>
      </c>
      <c r="G634" s="564">
        <f t="shared" si="18"/>
        <v>0</v>
      </c>
      <c r="H634" s="564">
        <v>0</v>
      </c>
      <c r="I634" s="564">
        <v>0</v>
      </c>
      <c r="J634" s="564">
        <f t="shared" si="19"/>
        <v>0</v>
      </c>
    </row>
    <row r="635" spans="1:10" s="498" customFormat="1" ht="15.75" thickBot="1" x14ac:dyDescent="0.3">
      <c r="A635" s="530">
        <v>632</v>
      </c>
      <c r="B635" s="565" t="s">
        <v>1652</v>
      </c>
      <c r="C635" s="566" t="s">
        <v>1918</v>
      </c>
      <c r="D635" s="563" t="s">
        <v>1919</v>
      </c>
      <c r="E635" s="567">
        <v>1641</v>
      </c>
      <c r="F635" s="567">
        <v>1641</v>
      </c>
      <c r="G635" s="564">
        <f t="shared" si="18"/>
        <v>0</v>
      </c>
      <c r="H635" s="564">
        <v>0</v>
      </c>
      <c r="I635" s="564">
        <v>0</v>
      </c>
      <c r="J635" s="564">
        <f t="shared" si="19"/>
        <v>0</v>
      </c>
    </row>
    <row r="636" spans="1:10" s="498" customFormat="1" ht="15.75" thickBot="1" x14ac:dyDescent="0.3">
      <c r="A636" s="530">
        <v>633</v>
      </c>
      <c r="B636" s="565" t="s">
        <v>1652</v>
      </c>
      <c r="C636" s="566" t="s">
        <v>1920</v>
      </c>
      <c r="D636" s="563" t="s">
        <v>1921</v>
      </c>
      <c r="E636" s="567">
        <v>3271</v>
      </c>
      <c r="F636" s="567">
        <v>3271</v>
      </c>
      <c r="G636" s="564">
        <f t="shared" si="18"/>
        <v>0</v>
      </c>
      <c r="H636" s="564">
        <v>0</v>
      </c>
      <c r="I636" s="564">
        <v>0</v>
      </c>
      <c r="J636" s="564">
        <f t="shared" si="19"/>
        <v>0</v>
      </c>
    </row>
    <row r="637" spans="1:10" s="498" customFormat="1" ht="15.75" thickBot="1" x14ac:dyDescent="0.3">
      <c r="A637" s="530">
        <v>634</v>
      </c>
      <c r="B637" s="565" t="s">
        <v>1652</v>
      </c>
      <c r="C637" s="566" t="s">
        <v>1922</v>
      </c>
      <c r="D637" s="563" t="s">
        <v>1923</v>
      </c>
      <c r="E637" s="567">
        <v>3275</v>
      </c>
      <c r="F637" s="567">
        <v>3275</v>
      </c>
      <c r="G637" s="564">
        <f t="shared" si="18"/>
        <v>0</v>
      </c>
      <c r="H637" s="564">
        <v>0</v>
      </c>
      <c r="I637" s="564">
        <v>0</v>
      </c>
      <c r="J637" s="564">
        <f t="shared" si="19"/>
        <v>0</v>
      </c>
    </row>
    <row r="638" spans="1:10" s="498" customFormat="1" ht="15.75" thickBot="1" x14ac:dyDescent="0.3">
      <c r="A638" s="530">
        <v>635</v>
      </c>
      <c r="B638" s="565" t="s">
        <v>1652</v>
      </c>
      <c r="C638" s="566" t="s">
        <v>1924</v>
      </c>
      <c r="D638" s="563" t="s">
        <v>1925</v>
      </c>
      <c r="E638" s="567">
        <v>2915</v>
      </c>
      <c r="F638" s="567">
        <v>2915</v>
      </c>
      <c r="G638" s="564">
        <f t="shared" si="18"/>
        <v>0</v>
      </c>
      <c r="H638" s="564">
        <v>0</v>
      </c>
      <c r="I638" s="564">
        <v>0</v>
      </c>
      <c r="J638" s="564">
        <f t="shared" si="19"/>
        <v>0</v>
      </c>
    </row>
    <row r="639" spans="1:10" s="498" customFormat="1" ht="15.75" thickBot="1" x14ac:dyDescent="0.3">
      <c r="A639" s="530">
        <v>636</v>
      </c>
      <c r="B639" s="565" t="s">
        <v>1652</v>
      </c>
      <c r="C639" s="566" t="s">
        <v>1926</v>
      </c>
      <c r="D639" s="563" t="s">
        <v>1927</v>
      </c>
      <c r="E639" s="567">
        <v>2911</v>
      </c>
      <c r="F639" s="567">
        <v>2911</v>
      </c>
      <c r="G639" s="564">
        <f t="shared" si="18"/>
        <v>0</v>
      </c>
      <c r="H639" s="564">
        <v>0</v>
      </c>
      <c r="I639" s="564">
        <v>0</v>
      </c>
      <c r="J639" s="564">
        <f t="shared" si="19"/>
        <v>0</v>
      </c>
    </row>
    <row r="640" spans="1:10" s="498" customFormat="1" ht="15.75" thickBot="1" x14ac:dyDescent="0.3">
      <c r="A640" s="530">
        <v>637</v>
      </c>
      <c r="B640" s="565" t="s">
        <v>1928</v>
      </c>
      <c r="C640" s="566" t="s">
        <v>1929</v>
      </c>
      <c r="D640" s="563" t="s">
        <v>1930</v>
      </c>
      <c r="E640" s="567">
        <v>2826</v>
      </c>
      <c r="F640" s="567">
        <v>2826</v>
      </c>
      <c r="G640" s="564">
        <f t="shared" si="18"/>
        <v>0</v>
      </c>
      <c r="H640" s="564">
        <v>0</v>
      </c>
      <c r="I640" s="564">
        <v>0</v>
      </c>
      <c r="J640" s="564">
        <f t="shared" si="19"/>
        <v>0</v>
      </c>
    </row>
    <row r="641" spans="1:10" s="498" customFormat="1" ht="15.75" thickBot="1" x14ac:dyDescent="0.3">
      <c r="A641" s="530">
        <v>638</v>
      </c>
      <c r="B641" s="565" t="s">
        <v>1931</v>
      </c>
      <c r="C641" s="566" t="s">
        <v>1932</v>
      </c>
      <c r="D641" s="563" t="s">
        <v>1933</v>
      </c>
      <c r="E641" s="567">
        <v>3484</v>
      </c>
      <c r="F641" s="567">
        <v>3484</v>
      </c>
      <c r="G641" s="564">
        <f t="shared" si="18"/>
        <v>0</v>
      </c>
      <c r="H641" s="564">
        <v>0</v>
      </c>
      <c r="I641" s="564">
        <v>0</v>
      </c>
      <c r="J641" s="564">
        <f t="shared" si="19"/>
        <v>0</v>
      </c>
    </row>
    <row r="642" spans="1:10" s="498" customFormat="1" ht="15.75" thickBot="1" x14ac:dyDescent="0.3">
      <c r="A642" s="530">
        <v>639</v>
      </c>
      <c r="B642" s="565" t="s">
        <v>1934</v>
      </c>
      <c r="C642" s="566" t="s">
        <v>1935</v>
      </c>
      <c r="D642" s="563" t="s">
        <v>1936</v>
      </c>
      <c r="E642" s="567">
        <v>9890</v>
      </c>
      <c r="F642" s="567">
        <v>9890</v>
      </c>
      <c r="G642" s="564">
        <f t="shared" si="18"/>
        <v>0</v>
      </c>
      <c r="H642" s="564">
        <v>0</v>
      </c>
      <c r="I642" s="564">
        <v>0</v>
      </c>
      <c r="J642" s="564">
        <f t="shared" si="19"/>
        <v>0</v>
      </c>
    </row>
    <row r="643" spans="1:10" s="498" customFormat="1" ht="15.75" thickBot="1" x14ac:dyDescent="0.3">
      <c r="A643" s="530">
        <v>640</v>
      </c>
      <c r="B643" s="565" t="s">
        <v>1937</v>
      </c>
      <c r="C643" s="566" t="s">
        <v>1938</v>
      </c>
      <c r="D643" s="563" t="s">
        <v>1939</v>
      </c>
      <c r="E643" s="567">
        <v>3815</v>
      </c>
      <c r="F643" s="567">
        <v>3815</v>
      </c>
      <c r="G643" s="564">
        <f t="shared" si="18"/>
        <v>0</v>
      </c>
      <c r="H643" s="564">
        <v>0</v>
      </c>
      <c r="I643" s="564">
        <v>0</v>
      </c>
      <c r="J643" s="564">
        <f t="shared" si="19"/>
        <v>0</v>
      </c>
    </row>
    <row r="644" spans="1:10" s="498" customFormat="1" ht="15.75" thickBot="1" x14ac:dyDescent="0.3">
      <c r="A644" s="530">
        <v>641</v>
      </c>
      <c r="B644" s="565" t="s">
        <v>563</v>
      </c>
      <c r="C644" s="566" t="s">
        <v>1940</v>
      </c>
      <c r="D644" s="563" t="s">
        <v>1941</v>
      </c>
      <c r="E644" s="567">
        <v>17561</v>
      </c>
      <c r="F644" s="567">
        <v>17561</v>
      </c>
      <c r="G644" s="564">
        <f t="shared" ref="G644:G707" si="20">E644-F644</f>
        <v>0</v>
      </c>
      <c r="H644" s="564">
        <v>0</v>
      </c>
      <c r="I644" s="564">
        <v>0</v>
      </c>
      <c r="J644" s="564">
        <f t="shared" ref="J644:J707" si="21">H644-I644</f>
        <v>0</v>
      </c>
    </row>
    <row r="645" spans="1:10" s="498" customFormat="1" ht="15.75" thickBot="1" x14ac:dyDescent="0.3">
      <c r="A645" s="530">
        <v>642</v>
      </c>
      <c r="B645" s="565" t="s">
        <v>1416</v>
      </c>
      <c r="C645" s="566" t="s">
        <v>1942</v>
      </c>
      <c r="D645" s="563" t="s">
        <v>1943</v>
      </c>
      <c r="E645" s="567">
        <v>21293.99</v>
      </c>
      <c r="F645" s="567">
        <v>21293.99</v>
      </c>
      <c r="G645" s="564">
        <f t="shared" si="20"/>
        <v>0</v>
      </c>
      <c r="H645" s="564">
        <v>0</v>
      </c>
      <c r="I645" s="564">
        <v>0</v>
      </c>
      <c r="J645" s="564">
        <f t="shared" si="21"/>
        <v>0</v>
      </c>
    </row>
    <row r="646" spans="1:10" s="498" customFormat="1" ht="15.75" thickBot="1" x14ac:dyDescent="0.3">
      <c r="A646" s="530">
        <v>643</v>
      </c>
      <c r="B646" s="565" t="s">
        <v>1944</v>
      </c>
      <c r="C646" s="566" t="s">
        <v>1945</v>
      </c>
      <c r="D646" s="563" t="s">
        <v>1946</v>
      </c>
      <c r="E646" s="567">
        <v>63638.78</v>
      </c>
      <c r="F646" s="567">
        <v>54547.56</v>
      </c>
      <c r="G646" s="564">
        <f t="shared" si="20"/>
        <v>9091.2199999999993</v>
      </c>
      <c r="H646" s="564">
        <v>63638.78</v>
      </c>
      <c r="I646" s="564">
        <v>54547.56</v>
      </c>
      <c r="J646" s="564">
        <f t="shared" si="21"/>
        <v>9091.2199999999993</v>
      </c>
    </row>
    <row r="647" spans="1:10" s="498" customFormat="1" ht="15.75" thickBot="1" x14ac:dyDescent="0.3">
      <c r="A647" s="530">
        <v>644</v>
      </c>
      <c r="B647" s="565" t="s">
        <v>1371</v>
      </c>
      <c r="C647" s="566" t="s">
        <v>1947</v>
      </c>
      <c r="D647" s="563" t="s">
        <v>1948</v>
      </c>
      <c r="E647" s="567">
        <v>5610</v>
      </c>
      <c r="F647" s="567">
        <v>5610</v>
      </c>
      <c r="G647" s="564">
        <f t="shared" si="20"/>
        <v>0</v>
      </c>
      <c r="H647" s="564">
        <v>0</v>
      </c>
      <c r="I647" s="564">
        <v>0</v>
      </c>
      <c r="J647" s="564">
        <f t="shared" si="21"/>
        <v>0</v>
      </c>
    </row>
    <row r="648" spans="1:10" s="498" customFormat="1" ht="15.75" thickBot="1" x14ac:dyDescent="0.3">
      <c r="A648" s="530">
        <v>645</v>
      </c>
      <c r="B648" s="565" t="s">
        <v>1949</v>
      </c>
      <c r="C648" s="566" t="s">
        <v>1950</v>
      </c>
      <c r="D648" s="563" t="s">
        <v>1951</v>
      </c>
      <c r="E648" s="567">
        <v>64022.6</v>
      </c>
      <c r="F648" s="567">
        <v>64022.6</v>
      </c>
      <c r="G648" s="564">
        <f t="shared" si="20"/>
        <v>0</v>
      </c>
      <c r="H648" s="564">
        <v>64022.6</v>
      </c>
      <c r="I648" s="564">
        <v>64022.6</v>
      </c>
      <c r="J648" s="564">
        <f t="shared" si="21"/>
        <v>0</v>
      </c>
    </row>
    <row r="649" spans="1:10" s="498" customFormat="1" ht="15.75" thickBot="1" x14ac:dyDescent="0.3">
      <c r="A649" s="530">
        <v>646</v>
      </c>
      <c r="B649" s="565" t="s">
        <v>1952</v>
      </c>
      <c r="C649" s="566" t="s">
        <v>1953</v>
      </c>
      <c r="D649" s="563" t="s">
        <v>1954</v>
      </c>
      <c r="E649" s="567">
        <v>2514</v>
      </c>
      <c r="F649" s="567">
        <v>2514</v>
      </c>
      <c r="G649" s="564">
        <f t="shared" si="20"/>
        <v>0</v>
      </c>
      <c r="H649" s="564">
        <v>0</v>
      </c>
      <c r="I649" s="564">
        <v>0</v>
      </c>
      <c r="J649" s="564">
        <f t="shared" si="21"/>
        <v>0</v>
      </c>
    </row>
    <row r="650" spans="1:10" s="498" customFormat="1" ht="15.75" thickBot="1" x14ac:dyDescent="0.3">
      <c r="A650" s="530">
        <v>647</v>
      </c>
      <c r="B650" s="565" t="s">
        <v>1955</v>
      </c>
      <c r="C650" s="566" t="s">
        <v>1956</v>
      </c>
      <c r="D650" s="563" t="s">
        <v>1957</v>
      </c>
      <c r="E650" s="567">
        <v>16809</v>
      </c>
      <c r="F650" s="567">
        <v>16809</v>
      </c>
      <c r="G650" s="564">
        <f t="shared" si="20"/>
        <v>0</v>
      </c>
      <c r="H650" s="564">
        <v>0</v>
      </c>
      <c r="I650" s="564">
        <v>0</v>
      </c>
      <c r="J650" s="564">
        <f t="shared" si="21"/>
        <v>0</v>
      </c>
    </row>
    <row r="651" spans="1:10" s="498" customFormat="1" ht="15.75" thickBot="1" x14ac:dyDescent="0.3">
      <c r="A651" s="530">
        <v>648</v>
      </c>
      <c r="B651" s="565" t="s">
        <v>1958</v>
      </c>
      <c r="C651" s="566" t="s">
        <v>1959</v>
      </c>
      <c r="D651" s="563" t="s">
        <v>1960</v>
      </c>
      <c r="E651" s="567">
        <v>2520</v>
      </c>
      <c r="F651" s="567">
        <v>2520</v>
      </c>
      <c r="G651" s="564">
        <f t="shared" si="20"/>
        <v>0</v>
      </c>
      <c r="H651" s="564">
        <v>0</v>
      </c>
      <c r="I651" s="564">
        <v>0</v>
      </c>
      <c r="J651" s="564">
        <f t="shared" si="21"/>
        <v>0</v>
      </c>
    </row>
    <row r="652" spans="1:10" s="498" customFormat="1" ht="15.75" thickBot="1" x14ac:dyDescent="0.3">
      <c r="A652" s="530">
        <v>649</v>
      </c>
      <c r="B652" s="565" t="s">
        <v>1958</v>
      </c>
      <c r="C652" s="566" t="s">
        <v>1961</v>
      </c>
      <c r="D652" s="563" t="s">
        <v>1962</v>
      </c>
      <c r="E652" s="567">
        <v>2520</v>
      </c>
      <c r="F652" s="567">
        <v>2520</v>
      </c>
      <c r="G652" s="564">
        <f t="shared" si="20"/>
        <v>0</v>
      </c>
      <c r="H652" s="564">
        <v>0</v>
      </c>
      <c r="I652" s="564">
        <v>0</v>
      </c>
      <c r="J652" s="564">
        <f t="shared" si="21"/>
        <v>0</v>
      </c>
    </row>
    <row r="653" spans="1:10" s="498" customFormat="1" ht="15.75" thickBot="1" x14ac:dyDescent="0.3">
      <c r="A653" s="530">
        <v>650</v>
      </c>
      <c r="B653" s="565" t="s">
        <v>1955</v>
      </c>
      <c r="C653" s="566" t="s">
        <v>1963</v>
      </c>
      <c r="D653" s="563" t="s">
        <v>1964</v>
      </c>
      <c r="E653" s="567">
        <v>48888</v>
      </c>
      <c r="F653" s="567">
        <v>48888</v>
      </c>
      <c r="G653" s="564">
        <f t="shared" si="20"/>
        <v>0</v>
      </c>
      <c r="H653" s="564">
        <v>0</v>
      </c>
      <c r="I653" s="564">
        <v>0</v>
      </c>
      <c r="J653" s="564">
        <f t="shared" si="21"/>
        <v>0</v>
      </c>
    </row>
    <row r="654" spans="1:10" s="498" customFormat="1" ht="15.75" thickBot="1" x14ac:dyDescent="0.3">
      <c r="A654" s="530">
        <v>651</v>
      </c>
      <c r="B654" s="565" t="s">
        <v>1965</v>
      </c>
      <c r="C654" s="566" t="s">
        <v>1966</v>
      </c>
      <c r="D654" s="563" t="s">
        <v>1967</v>
      </c>
      <c r="E654" s="567">
        <v>98929.96</v>
      </c>
      <c r="F654" s="567">
        <v>83226.78</v>
      </c>
      <c r="G654" s="564">
        <f t="shared" si="20"/>
        <v>15703.18</v>
      </c>
      <c r="H654" s="564">
        <v>98929.96</v>
      </c>
      <c r="I654" s="564">
        <v>83226.78</v>
      </c>
      <c r="J654" s="564">
        <f t="shared" si="21"/>
        <v>15703.18</v>
      </c>
    </row>
    <row r="655" spans="1:10" s="498" customFormat="1" ht="15.75" thickBot="1" x14ac:dyDescent="0.3">
      <c r="A655" s="530">
        <v>652</v>
      </c>
      <c r="B655" s="565" t="s">
        <v>1631</v>
      </c>
      <c r="C655" s="566" t="s">
        <v>1968</v>
      </c>
      <c r="D655" s="563" t="s">
        <v>1969</v>
      </c>
      <c r="E655" s="567">
        <v>14800</v>
      </c>
      <c r="F655" s="567">
        <v>14800</v>
      </c>
      <c r="G655" s="564">
        <f t="shared" si="20"/>
        <v>0</v>
      </c>
      <c r="H655" s="564">
        <v>10038.1</v>
      </c>
      <c r="I655" s="564">
        <v>10038.1</v>
      </c>
      <c r="J655" s="564">
        <f t="shared" si="21"/>
        <v>0</v>
      </c>
    </row>
    <row r="656" spans="1:10" s="498" customFormat="1" ht="15.75" thickBot="1" x14ac:dyDescent="0.3">
      <c r="A656" s="530">
        <v>653</v>
      </c>
      <c r="B656" s="565" t="s">
        <v>1781</v>
      </c>
      <c r="C656" s="566" t="s">
        <v>1970</v>
      </c>
      <c r="D656" s="563" t="s">
        <v>1971</v>
      </c>
      <c r="E656" s="567">
        <v>15270</v>
      </c>
      <c r="F656" s="567">
        <v>15270</v>
      </c>
      <c r="G656" s="564">
        <f t="shared" si="20"/>
        <v>0</v>
      </c>
      <c r="H656" s="564">
        <v>13086.39</v>
      </c>
      <c r="I656" s="564">
        <v>13086.39</v>
      </c>
      <c r="J656" s="564">
        <f t="shared" si="21"/>
        <v>0</v>
      </c>
    </row>
    <row r="657" spans="1:10" s="498" customFormat="1" ht="15.75" thickBot="1" x14ac:dyDescent="0.3">
      <c r="A657" s="530">
        <v>654</v>
      </c>
      <c r="B657" s="565" t="s">
        <v>539</v>
      </c>
      <c r="C657" s="566" t="s">
        <v>1972</v>
      </c>
      <c r="D657" s="563" t="s">
        <v>1973</v>
      </c>
      <c r="E657" s="567">
        <v>26349</v>
      </c>
      <c r="F657" s="567">
        <v>26349</v>
      </c>
      <c r="G657" s="564">
        <f t="shared" si="20"/>
        <v>0</v>
      </c>
      <c r="H657" s="564">
        <v>26349</v>
      </c>
      <c r="I657" s="564">
        <v>26349</v>
      </c>
      <c r="J657" s="564">
        <f t="shared" si="21"/>
        <v>0</v>
      </c>
    </row>
    <row r="658" spans="1:10" s="498" customFormat="1" ht="15.75" thickBot="1" x14ac:dyDescent="0.3">
      <c r="A658" s="530">
        <v>655</v>
      </c>
      <c r="B658" s="565" t="s">
        <v>539</v>
      </c>
      <c r="C658" s="566" t="s">
        <v>1974</v>
      </c>
      <c r="D658" s="563" t="s">
        <v>1975</v>
      </c>
      <c r="E658" s="567">
        <v>26349</v>
      </c>
      <c r="F658" s="567">
        <v>26349</v>
      </c>
      <c r="G658" s="564">
        <f t="shared" si="20"/>
        <v>0</v>
      </c>
      <c r="H658" s="564">
        <v>26349</v>
      </c>
      <c r="I658" s="564">
        <v>26349</v>
      </c>
      <c r="J658" s="564">
        <f t="shared" si="21"/>
        <v>0</v>
      </c>
    </row>
    <row r="659" spans="1:10" s="498" customFormat="1" ht="15.75" thickBot="1" x14ac:dyDescent="0.3">
      <c r="A659" s="530">
        <v>656</v>
      </c>
      <c r="B659" s="565" t="s">
        <v>1374</v>
      </c>
      <c r="C659" s="566" t="s">
        <v>1976</v>
      </c>
      <c r="D659" s="563" t="s">
        <v>1977</v>
      </c>
      <c r="E659" s="567">
        <v>21747</v>
      </c>
      <c r="F659" s="567">
        <v>21747</v>
      </c>
      <c r="G659" s="564">
        <f t="shared" si="20"/>
        <v>0</v>
      </c>
      <c r="H659" s="564">
        <v>21747</v>
      </c>
      <c r="I659" s="564">
        <v>21747</v>
      </c>
      <c r="J659" s="564">
        <f t="shared" si="21"/>
        <v>0</v>
      </c>
    </row>
    <row r="660" spans="1:10" s="498" customFormat="1" ht="15.75" thickBot="1" x14ac:dyDescent="0.3">
      <c r="A660" s="530">
        <v>657</v>
      </c>
      <c r="B660" s="565" t="s">
        <v>1374</v>
      </c>
      <c r="C660" s="566" t="s">
        <v>1978</v>
      </c>
      <c r="D660" s="563" t="s">
        <v>1979</v>
      </c>
      <c r="E660" s="567">
        <v>19358</v>
      </c>
      <c r="F660" s="567">
        <v>19358</v>
      </c>
      <c r="G660" s="564">
        <f t="shared" si="20"/>
        <v>0</v>
      </c>
      <c r="H660" s="564">
        <v>19358</v>
      </c>
      <c r="I660" s="564">
        <v>19358</v>
      </c>
      <c r="J660" s="564">
        <f t="shared" si="21"/>
        <v>0</v>
      </c>
    </row>
    <row r="661" spans="1:10" s="498" customFormat="1" ht="15.75" thickBot="1" x14ac:dyDescent="0.3">
      <c r="A661" s="530">
        <v>658</v>
      </c>
      <c r="B661" s="565" t="s">
        <v>1980</v>
      </c>
      <c r="C661" s="566" t="s">
        <v>1981</v>
      </c>
      <c r="D661" s="563" t="s">
        <v>1982</v>
      </c>
      <c r="E661" s="567">
        <v>61212.5</v>
      </c>
      <c r="F661" s="567">
        <v>61212.5</v>
      </c>
      <c r="G661" s="564">
        <f t="shared" si="20"/>
        <v>0</v>
      </c>
      <c r="H661" s="564">
        <v>61212.5</v>
      </c>
      <c r="I661" s="564">
        <v>61212.5</v>
      </c>
      <c r="J661" s="564">
        <f t="shared" si="21"/>
        <v>0</v>
      </c>
    </row>
    <row r="662" spans="1:10" s="498" customFormat="1" ht="15.75" thickBot="1" x14ac:dyDescent="0.3">
      <c r="A662" s="530">
        <v>659</v>
      </c>
      <c r="B662" s="565" t="s">
        <v>1631</v>
      </c>
      <c r="C662" s="566" t="s">
        <v>1983</v>
      </c>
      <c r="D662" s="563" t="s">
        <v>1984</v>
      </c>
      <c r="E662" s="567">
        <v>993</v>
      </c>
      <c r="F662" s="567">
        <v>993</v>
      </c>
      <c r="G662" s="564">
        <f t="shared" si="20"/>
        <v>0</v>
      </c>
      <c r="H662" s="564">
        <v>0</v>
      </c>
      <c r="I662" s="564">
        <v>0</v>
      </c>
      <c r="J662" s="564">
        <f t="shared" si="21"/>
        <v>0</v>
      </c>
    </row>
    <row r="663" spans="1:10" s="498" customFormat="1" ht="15.75" thickBot="1" x14ac:dyDescent="0.3">
      <c r="A663" s="530">
        <v>660</v>
      </c>
      <c r="B663" s="565" t="s">
        <v>1652</v>
      </c>
      <c r="C663" s="566" t="s">
        <v>1985</v>
      </c>
      <c r="D663" s="563" t="s">
        <v>1986</v>
      </c>
      <c r="E663" s="567">
        <v>278</v>
      </c>
      <c r="F663" s="567">
        <v>278</v>
      </c>
      <c r="G663" s="564">
        <f t="shared" si="20"/>
        <v>0</v>
      </c>
      <c r="H663" s="564">
        <v>0</v>
      </c>
      <c r="I663" s="564">
        <v>0</v>
      </c>
      <c r="J663" s="564">
        <f t="shared" si="21"/>
        <v>0</v>
      </c>
    </row>
    <row r="664" spans="1:10" s="498" customFormat="1" ht="15.75" thickBot="1" x14ac:dyDescent="0.3">
      <c r="A664" s="530">
        <v>661</v>
      </c>
      <c r="B664" s="565" t="s">
        <v>1987</v>
      </c>
      <c r="C664" s="566" t="s">
        <v>1988</v>
      </c>
      <c r="D664" s="563" t="s">
        <v>1989</v>
      </c>
      <c r="E664" s="567">
        <v>1500</v>
      </c>
      <c r="F664" s="567">
        <v>1500</v>
      </c>
      <c r="G664" s="564">
        <f t="shared" si="20"/>
        <v>0</v>
      </c>
      <c r="H664" s="564">
        <v>0</v>
      </c>
      <c r="I664" s="564">
        <v>0</v>
      </c>
      <c r="J664" s="564">
        <f t="shared" si="21"/>
        <v>0</v>
      </c>
    </row>
    <row r="665" spans="1:10" s="498" customFormat="1" ht="15.75" thickBot="1" x14ac:dyDescent="0.3">
      <c r="A665" s="530">
        <v>662</v>
      </c>
      <c r="B665" s="565" t="s">
        <v>1987</v>
      </c>
      <c r="C665" s="566" t="s">
        <v>1990</v>
      </c>
      <c r="D665" s="563" t="s">
        <v>1991</v>
      </c>
      <c r="E665" s="567">
        <v>1500</v>
      </c>
      <c r="F665" s="567">
        <v>1500</v>
      </c>
      <c r="G665" s="564">
        <f t="shared" si="20"/>
        <v>0</v>
      </c>
      <c r="H665" s="564">
        <v>0</v>
      </c>
      <c r="I665" s="564">
        <v>0</v>
      </c>
      <c r="J665" s="564">
        <f t="shared" si="21"/>
        <v>0</v>
      </c>
    </row>
    <row r="666" spans="1:10" s="498" customFormat="1" ht="15.75" thickBot="1" x14ac:dyDescent="0.3">
      <c r="A666" s="530">
        <v>663</v>
      </c>
      <c r="B666" s="565" t="s">
        <v>1992</v>
      </c>
      <c r="C666" s="566" t="s">
        <v>1993</v>
      </c>
      <c r="D666" s="563" t="s">
        <v>1994</v>
      </c>
      <c r="E666" s="567">
        <v>1982</v>
      </c>
      <c r="F666" s="567">
        <v>1982</v>
      </c>
      <c r="G666" s="564">
        <f t="shared" si="20"/>
        <v>0</v>
      </c>
      <c r="H666" s="564">
        <v>0</v>
      </c>
      <c r="I666" s="564">
        <v>0</v>
      </c>
      <c r="J666" s="564">
        <f t="shared" si="21"/>
        <v>0</v>
      </c>
    </row>
    <row r="667" spans="1:10" s="498" customFormat="1" ht="15.75" thickBot="1" x14ac:dyDescent="0.3">
      <c r="A667" s="530">
        <v>664</v>
      </c>
      <c r="B667" s="565" t="s">
        <v>574</v>
      </c>
      <c r="C667" s="566" t="s">
        <v>1995</v>
      </c>
      <c r="D667" s="563" t="s">
        <v>1996</v>
      </c>
      <c r="E667" s="567">
        <v>2318</v>
      </c>
      <c r="F667" s="567">
        <v>2318</v>
      </c>
      <c r="G667" s="564">
        <f t="shared" si="20"/>
        <v>0</v>
      </c>
      <c r="H667" s="564">
        <v>0</v>
      </c>
      <c r="I667" s="564">
        <v>0</v>
      </c>
      <c r="J667" s="564">
        <f t="shared" si="21"/>
        <v>0</v>
      </c>
    </row>
    <row r="668" spans="1:10" s="498" customFormat="1" ht="15.75" thickBot="1" x14ac:dyDescent="0.3">
      <c r="A668" s="530">
        <v>665</v>
      </c>
      <c r="B668" s="565" t="s">
        <v>1997</v>
      </c>
      <c r="C668" s="566" t="s">
        <v>1998</v>
      </c>
      <c r="D668" s="563" t="s">
        <v>1999</v>
      </c>
      <c r="E668" s="567">
        <v>6000</v>
      </c>
      <c r="F668" s="567">
        <v>6000</v>
      </c>
      <c r="G668" s="564">
        <f t="shared" si="20"/>
        <v>0</v>
      </c>
      <c r="H668" s="564">
        <v>0</v>
      </c>
      <c r="I668" s="564">
        <v>0</v>
      </c>
      <c r="J668" s="564">
        <f t="shared" si="21"/>
        <v>0</v>
      </c>
    </row>
    <row r="669" spans="1:10" s="498" customFormat="1" ht="15.75" thickBot="1" x14ac:dyDescent="0.3">
      <c r="A669" s="530">
        <v>666</v>
      </c>
      <c r="B669" s="565" t="s">
        <v>1374</v>
      </c>
      <c r="C669" s="566" t="s">
        <v>2000</v>
      </c>
      <c r="D669" s="563" t="s">
        <v>2001</v>
      </c>
      <c r="E669" s="567">
        <v>23242.87</v>
      </c>
      <c r="F669" s="567">
        <v>23242.87</v>
      </c>
      <c r="G669" s="564">
        <f t="shared" si="20"/>
        <v>0</v>
      </c>
      <c r="H669" s="564">
        <v>23242.87</v>
      </c>
      <c r="I669" s="564">
        <v>23242.87</v>
      </c>
      <c r="J669" s="564">
        <f t="shared" si="21"/>
        <v>0</v>
      </c>
    </row>
    <row r="670" spans="1:10" s="498" customFormat="1" ht="15.75" thickBot="1" x14ac:dyDescent="0.3">
      <c r="A670" s="530">
        <v>667</v>
      </c>
      <c r="B670" s="565" t="s">
        <v>2002</v>
      </c>
      <c r="C670" s="566" t="s">
        <v>2003</v>
      </c>
      <c r="D670" s="563" t="s">
        <v>2004</v>
      </c>
      <c r="E670" s="567">
        <v>1992</v>
      </c>
      <c r="F670" s="567">
        <v>1992</v>
      </c>
      <c r="G670" s="564">
        <f t="shared" si="20"/>
        <v>0</v>
      </c>
      <c r="H670" s="564">
        <v>0</v>
      </c>
      <c r="I670" s="564">
        <v>0</v>
      </c>
      <c r="J670" s="564">
        <f t="shared" si="21"/>
        <v>0</v>
      </c>
    </row>
    <row r="671" spans="1:10" s="498" customFormat="1" ht="15.75" thickBot="1" x14ac:dyDescent="0.3">
      <c r="A671" s="530">
        <v>668</v>
      </c>
      <c r="B671" s="565" t="s">
        <v>2005</v>
      </c>
      <c r="C671" s="566" t="s">
        <v>2006</v>
      </c>
      <c r="D671" s="563" t="s">
        <v>2007</v>
      </c>
      <c r="E671" s="567">
        <v>2931</v>
      </c>
      <c r="F671" s="567">
        <v>2931</v>
      </c>
      <c r="G671" s="564">
        <f t="shared" si="20"/>
        <v>0</v>
      </c>
      <c r="H671" s="564">
        <v>0</v>
      </c>
      <c r="I671" s="564">
        <v>0</v>
      </c>
      <c r="J671" s="564">
        <f t="shared" si="21"/>
        <v>0</v>
      </c>
    </row>
    <row r="672" spans="1:10" s="498" customFormat="1" ht="15.75" thickBot="1" x14ac:dyDescent="0.3">
      <c r="A672" s="530">
        <v>669</v>
      </c>
      <c r="B672" s="565" t="s">
        <v>2008</v>
      </c>
      <c r="C672" s="566" t="s">
        <v>2009</v>
      </c>
      <c r="D672" s="563" t="s">
        <v>2010</v>
      </c>
      <c r="E672" s="567">
        <v>7600</v>
      </c>
      <c r="F672" s="567">
        <v>7600</v>
      </c>
      <c r="G672" s="564">
        <f t="shared" si="20"/>
        <v>0</v>
      </c>
      <c r="H672" s="564">
        <v>0</v>
      </c>
      <c r="I672" s="564">
        <v>0</v>
      </c>
      <c r="J672" s="564">
        <f t="shared" si="21"/>
        <v>0</v>
      </c>
    </row>
    <row r="673" spans="1:10" s="498" customFormat="1" ht="15.75" thickBot="1" x14ac:dyDescent="0.3">
      <c r="A673" s="530">
        <v>670</v>
      </c>
      <c r="B673" s="565" t="s">
        <v>1640</v>
      </c>
      <c r="C673" s="566" t="s">
        <v>2011</v>
      </c>
      <c r="D673" s="563" t="s">
        <v>2012</v>
      </c>
      <c r="E673" s="567">
        <v>1200</v>
      </c>
      <c r="F673" s="567">
        <v>1200</v>
      </c>
      <c r="G673" s="564">
        <f t="shared" si="20"/>
        <v>0</v>
      </c>
      <c r="H673" s="564">
        <v>0</v>
      </c>
      <c r="I673" s="564">
        <v>0</v>
      </c>
      <c r="J673" s="564">
        <f t="shared" si="21"/>
        <v>0</v>
      </c>
    </row>
    <row r="674" spans="1:10" s="498" customFormat="1" ht="15.75" thickBot="1" x14ac:dyDescent="0.3">
      <c r="A674" s="530">
        <v>671</v>
      </c>
      <c r="B674" s="565" t="s">
        <v>1640</v>
      </c>
      <c r="C674" s="566" t="s">
        <v>2013</v>
      </c>
      <c r="D674" s="563" t="s">
        <v>2014</v>
      </c>
      <c r="E674" s="567">
        <v>1200</v>
      </c>
      <c r="F674" s="567">
        <v>1200</v>
      </c>
      <c r="G674" s="564">
        <f t="shared" si="20"/>
        <v>0</v>
      </c>
      <c r="H674" s="564">
        <v>0</v>
      </c>
      <c r="I674" s="564">
        <v>0</v>
      </c>
      <c r="J674" s="564">
        <f t="shared" si="21"/>
        <v>0</v>
      </c>
    </row>
    <row r="675" spans="1:10" s="498" customFormat="1" ht="15.75" thickBot="1" x14ac:dyDescent="0.3">
      <c r="A675" s="530">
        <v>672</v>
      </c>
      <c r="B675" s="565" t="s">
        <v>1371</v>
      </c>
      <c r="C675" s="566" t="s">
        <v>2015</v>
      </c>
      <c r="D675" s="563" t="s">
        <v>2016</v>
      </c>
      <c r="E675" s="567">
        <v>4080</v>
      </c>
      <c r="F675" s="567">
        <v>4080</v>
      </c>
      <c r="G675" s="564">
        <f t="shared" si="20"/>
        <v>0</v>
      </c>
      <c r="H675" s="564">
        <v>0</v>
      </c>
      <c r="I675" s="564">
        <v>0</v>
      </c>
      <c r="J675" s="564">
        <f t="shared" si="21"/>
        <v>0</v>
      </c>
    </row>
    <row r="676" spans="1:10" s="498" customFormat="1" ht="15.75" thickBot="1" x14ac:dyDescent="0.3">
      <c r="A676" s="530">
        <v>673</v>
      </c>
      <c r="B676" s="565" t="s">
        <v>1374</v>
      </c>
      <c r="C676" s="566" t="s">
        <v>2017</v>
      </c>
      <c r="D676" s="563" t="s">
        <v>2018</v>
      </c>
      <c r="E676" s="567">
        <v>23242.880000000001</v>
      </c>
      <c r="F676" s="567">
        <v>23242.880000000001</v>
      </c>
      <c r="G676" s="564">
        <f t="shared" si="20"/>
        <v>0</v>
      </c>
      <c r="H676" s="564">
        <v>23242.880000000001</v>
      </c>
      <c r="I676" s="564">
        <v>23242.880000000001</v>
      </c>
      <c r="J676" s="564">
        <f t="shared" si="21"/>
        <v>0</v>
      </c>
    </row>
    <row r="677" spans="1:10" s="498" customFormat="1" ht="15.75" thickBot="1" x14ac:dyDescent="0.3">
      <c r="A677" s="530">
        <v>674</v>
      </c>
      <c r="B677" s="565" t="s">
        <v>2019</v>
      </c>
      <c r="C677" s="566" t="s">
        <v>2020</v>
      </c>
      <c r="D677" s="563" t="s">
        <v>2021</v>
      </c>
      <c r="E677" s="567">
        <v>23600</v>
      </c>
      <c r="F677" s="567">
        <v>23600</v>
      </c>
      <c r="G677" s="564">
        <f t="shared" si="20"/>
        <v>0</v>
      </c>
      <c r="H677" s="564">
        <v>0</v>
      </c>
      <c r="I677" s="564">
        <v>0</v>
      </c>
      <c r="J677" s="564">
        <f t="shared" si="21"/>
        <v>0</v>
      </c>
    </row>
    <row r="678" spans="1:10" s="498" customFormat="1" ht="15.75" thickBot="1" x14ac:dyDescent="0.3">
      <c r="A678" s="530">
        <v>675</v>
      </c>
      <c r="B678" s="565" t="s">
        <v>1371</v>
      </c>
      <c r="C678" s="566" t="s">
        <v>2022</v>
      </c>
      <c r="D678" s="563" t="s">
        <v>2023</v>
      </c>
      <c r="E678" s="567">
        <v>5610</v>
      </c>
      <c r="F678" s="567">
        <v>5610</v>
      </c>
      <c r="G678" s="564">
        <f t="shared" si="20"/>
        <v>0</v>
      </c>
      <c r="H678" s="564">
        <v>0</v>
      </c>
      <c r="I678" s="564">
        <v>0</v>
      </c>
      <c r="J678" s="564">
        <f t="shared" si="21"/>
        <v>0</v>
      </c>
    </row>
    <row r="679" spans="1:10" s="498" customFormat="1" ht="15.75" thickBot="1" x14ac:dyDescent="0.3">
      <c r="A679" s="530">
        <v>676</v>
      </c>
      <c r="B679" s="565" t="s">
        <v>2024</v>
      </c>
      <c r="C679" s="566" t="s">
        <v>2025</v>
      </c>
      <c r="D679" s="563" t="s">
        <v>2026</v>
      </c>
      <c r="E679" s="567">
        <v>5400</v>
      </c>
      <c r="F679" s="567">
        <v>5400</v>
      </c>
      <c r="G679" s="564">
        <f t="shared" si="20"/>
        <v>0</v>
      </c>
      <c r="H679" s="564">
        <v>0</v>
      </c>
      <c r="I679" s="564">
        <v>0</v>
      </c>
      <c r="J679" s="564">
        <f t="shared" si="21"/>
        <v>0</v>
      </c>
    </row>
    <row r="680" spans="1:10" s="498" customFormat="1" ht="15.75" thickBot="1" x14ac:dyDescent="0.3">
      <c r="A680" s="530">
        <v>677</v>
      </c>
      <c r="B680" s="565" t="s">
        <v>1371</v>
      </c>
      <c r="C680" s="566" t="s">
        <v>2027</v>
      </c>
      <c r="D680" s="563" t="s">
        <v>2028</v>
      </c>
      <c r="E680" s="567">
        <v>1106</v>
      </c>
      <c r="F680" s="567">
        <v>1106</v>
      </c>
      <c r="G680" s="564">
        <f t="shared" si="20"/>
        <v>0</v>
      </c>
      <c r="H680" s="564">
        <v>0</v>
      </c>
      <c r="I680" s="564">
        <v>0</v>
      </c>
      <c r="J680" s="564">
        <f t="shared" si="21"/>
        <v>0</v>
      </c>
    </row>
    <row r="681" spans="1:10" s="498" customFormat="1" ht="15.75" thickBot="1" x14ac:dyDescent="0.3">
      <c r="A681" s="530">
        <v>678</v>
      </c>
      <c r="B681" s="565" t="s">
        <v>1374</v>
      </c>
      <c r="C681" s="566" t="s">
        <v>2029</v>
      </c>
      <c r="D681" s="563" t="s">
        <v>2030</v>
      </c>
      <c r="E681" s="567">
        <v>31792</v>
      </c>
      <c r="F681" s="567">
        <v>31792</v>
      </c>
      <c r="G681" s="564">
        <f t="shared" si="20"/>
        <v>0</v>
      </c>
      <c r="H681" s="564">
        <v>31792</v>
      </c>
      <c r="I681" s="564">
        <v>31792</v>
      </c>
      <c r="J681" s="564">
        <f t="shared" si="21"/>
        <v>0</v>
      </c>
    </row>
    <row r="682" spans="1:10" s="498" customFormat="1" ht="15.75" thickBot="1" x14ac:dyDescent="0.3">
      <c r="A682" s="530">
        <v>679</v>
      </c>
      <c r="B682" s="565" t="s">
        <v>2031</v>
      </c>
      <c r="C682" s="566" t="s">
        <v>2032</v>
      </c>
      <c r="D682" s="563" t="s">
        <v>2033</v>
      </c>
      <c r="E682" s="567">
        <v>70430.58</v>
      </c>
      <c r="F682" s="567">
        <v>70430.58</v>
      </c>
      <c r="G682" s="564">
        <f t="shared" si="20"/>
        <v>0</v>
      </c>
      <c r="H682" s="564">
        <v>70430.58</v>
      </c>
      <c r="I682" s="564">
        <v>70430.58</v>
      </c>
      <c r="J682" s="564">
        <f t="shared" si="21"/>
        <v>0</v>
      </c>
    </row>
    <row r="683" spans="1:10" s="498" customFormat="1" ht="15.75" thickBot="1" x14ac:dyDescent="0.3">
      <c r="A683" s="530">
        <v>680</v>
      </c>
      <c r="B683" s="565" t="s">
        <v>1374</v>
      </c>
      <c r="C683" s="566" t="s">
        <v>2034</v>
      </c>
      <c r="D683" s="563" t="s">
        <v>2035</v>
      </c>
      <c r="E683" s="567">
        <v>20893.77</v>
      </c>
      <c r="F683" s="567">
        <v>20893.77</v>
      </c>
      <c r="G683" s="564">
        <f t="shared" si="20"/>
        <v>0</v>
      </c>
      <c r="H683" s="564">
        <v>20893.77</v>
      </c>
      <c r="I683" s="564">
        <v>20893.77</v>
      </c>
      <c r="J683" s="564">
        <f t="shared" si="21"/>
        <v>0</v>
      </c>
    </row>
    <row r="684" spans="1:10" s="498" customFormat="1" ht="15.75" thickBot="1" x14ac:dyDescent="0.3">
      <c r="A684" s="530">
        <v>681</v>
      </c>
      <c r="B684" s="565" t="s">
        <v>2036</v>
      </c>
      <c r="C684" s="566" t="s">
        <v>2037</v>
      </c>
      <c r="D684" s="563" t="s">
        <v>2038</v>
      </c>
      <c r="E684" s="567">
        <v>1106</v>
      </c>
      <c r="F684" s="567">
        <v>1106</v>
      </c>
      <c r="G684" s="564">
        <f t="shared" si="20"/>
        <v>0</v>
      </c>
      <c r="H684" s="564">
        <v>0</v>
      </c>
      <c r="I684" s="564">
        <v>0</v>
      </c>
      <c r="J684" s="564">
        <f t="shared" si="21"/>
        <v>0</v>
      </c>
    </row>
    <row r="685" spans="1:10" s="498" customFormat="1" ht="15.75" thickBot="1" x14ac:dyDescent="0.3">
      <c r="A685" s="530">
        <v>682</v>
      </c>
      <c r="B685" s="565" t="s">
        <v>2039</v>
      </c>
      <c r="C685" s="566" t="s">
        <v>2040</v>
      </c>
      <c r="D685" s="563" t="s">
        <v>2041</v>
      </c>
      <c r="E685" s="567">
        <v>12515</v>
      </c>
      <c r="F685" s="567">
        <v>12515</v>
      </c>
      <c r="G685" s="564">
        <f t="shared" si="20"/>
        <v>0</v>
      </c>
      <c r="H685" s="564">
        <v>0</v>
      </c>
      <c r="I685" s="564">
        <v>0</v>
      </c>
      <c r="J685" s="564">
        <f t="shared" si="21"/>
        <v>0</v>
      </c>
    </row>
    <row r="686" spans="1:10" s="498" customFormat="1" ht="15.75" thickBot="1" x14ac:dyDescent="0.3">
      <c r="A686" s="530">
        <v>683</v>
      </c>
      <c r="B686" s="565" t="s">
        <v>1374</v>
      </c>
      <c r="C686" s="566" t="s">
        <v>2042</v>
      </c>
      <c r="D686" s="563" t="s">
        <v>2043</v>
      </c>
      <c r="E686" s="567">
        <v>23242.880000000001</v>
      </c>
      <c r="F686" s="567">
        <v>23242.880000000001</v>
      </c>
      <c r="G686" s="564">
        <f t="shared" si="20"/>
        <v>0</v>
      </c>
      <c r="H686" s="564">
        <v>23242.880000000001</v>
      </c>
      <c r="I686" s="564">
        <v>23242.880000000001</v>
      </c>
      <c r="J686" s="564">
        <f t="shared" si="21"/>
        <v>0</v>
      </c>
    </row>
    <row r="687" spans="1:10" s="498" customFormat="1" ht="15.75" thickBot="1" x14ac:dyDescent="0.3">
      <c r="A687" s="530">
        <v>684</v>
      </c>
      <c r="B687" s="565" t="s">
        <v>1416</v>
      </c>
      <c r="C687" s="566" t="s">
        <v>2044</v>
      </c>
      <c r="D687" s="563" t="s">
        <v>2045</v>
      </c>
      <c r="E687" s="567">
        <v>57644.02</v>
      </c>
      <c r="F687" s="567">
        <v>57644.02</v>
      </c>
      <c r="G687" s="564">
        <f t="shared" si="20"/>
        <v>0</v>
      </c>
      <c r="H687" s="564">
        <v>0</v>
      </c>
      <c r="I687" s="564">
        <v>0</v>
      </c>
      <c r="J687" s="564">
        <f t="shared" si="21"/>
        <v>0</v>
      </c>
    </row>
    <row r="688" spans="1:10" s="498" customFormat="1" ht="15.75" thickBot="1" x14ac:dyDescent="0.3">
      <c r="A688" s="530">
        <v>685</v>
      </c>
      <c r="B688" s="565" t="s">
        <v>1371</v>
      </c>
      <c r="C688" s="566" t="s">
        <v>2046</v>
      </c>
      <c r="D688" s="563" t="s">
        <v>2047</v>
      </c>
      <c r="E688" s="567">
        <v>1156</v>
      </c>
      <c r="F688" s="567">
        <v>1156</v>
      </c>
      <c r="G688" s="564">
        <f t="shared" si="20"/>
        <v>0</v>
      </c>
      <c r="H688" s="564">
        <v>0</v>
      </c>
      <c r="I688" s="564">
        <v>0</v>
      </c>
      <c r="J688" s="564">
        <f t="shared" si="21"/>
        <v>0</v>
      </c>
    </row>
    <row r="689" spans="1:10" s="498" customFormat="1" ht="15.75" thickBot="1" x14ac:dyDescent="0.3">
      <c r="A689" s="530">
        <v>686</v>
      </c>
      <c r="B689" s="565" t="s">
        <v>2048</v>
      </c>
      <c r="C689" s="566" t="s">
        <v>2049</v>
      </c>
      <c r="D689" s="563" t="s">
        <v>2050</v>
      </c>
      <c r="E689" s="567">
        <v>30210</v>
      </c>
      <c r="F689" s="567">
        <v>30210</v>
      </c>
      <c r="G689" s="564">
        <f t="shared" si="20"/>
        <v>0</v>
      </c>
      <c r="H689" s="564">
        <v>30210</v>
      </c>
      <c r="I689" s="564">
        <v>30210</v>
      </c>
      <c r="J689" s="564">
        <f t="shared" si="21"/>
        <v>0</v>
      </c>
    </row>
    <row r="690" spans="1:10" s="498" customFormat="1" ht="15.75" thickBot="1" x14ac:dyDescent="0.3">
      <c r="A690" s="530">
        <v>687</v>
      </c>
      <c r="B690" s="565" t="s">
        <v>2051</v>
      </c>
      <c r="C690" s="566" t="s">
        <v>2052</v>
      </c>
      <c r="D690" s="563" t="s">
        <v>2053</v>
      </c>
      <c r="E690" s="567">
        <v>16932</v>
      </c>
      <c r="F690" s="567">
        <v>16932</v>
      </c>
      <c r="G690" s="564">
        <f t="shared" si="20"/>
        <v>0</v>
      </c>
      <c r="H690" s="564">
        <v>16932</v>
      </c>
      <c r="I690" s="564">
        <v>16932</v>
      </c>
      <c r="J690" s="564">
        <f t="shared" si="21"/>
        <v>0</v>
      </c>
    </row>
    <row r="691" spans="1:10" s="498" customFormat="1" ht="15.75" thickBot="1" x14ac:dyDescent="0.3">
      <c r="A691" s="530">
        <v>688</v>
      </c>
      <c r="B691" s="565" t="s">
        <v>2054</v>
      </c>
      <c r="C691" s="566" t="s">
        <v>2055</v>
      </c>
      <c r="D691" s="563" t="s">
        <v>2056</v>
      </c>
      <c r="E691" s="567">
        <v>46478.05</v>
      </c>
      <c r="F691" s="567">
        <v>46478.05</v>
      </c>
      <c r="G691" s="564">
        <f t="shared" si="20"/>
        <v>0</v>
      </c>
      <c r="H691" s="564">
        <v>46478.05</v>
      </c>
      <c r="I691" s="564">
        <v>46478.05</v>
      </c>
      <c r="J691" s="564">
        <f t="shared" si="21"/>
        <v>0</v>
      </c>
    </row>
    <row r="692" spans="1:10" s="498" customFormat="1" ht="15.75" thickBot="1" x14ac:dyDescent="0.3">
      <c r="A692" s="530">
        <v>689</v>
      </c>
      <c r="B692" s="565" t="s">
        <v>2057</v>
      </c>
      <c r="C692" s="566" t="s">
        <v>2058</v>
      </c>
      <c r="D692" s="563" t="s">
        <v>2059</v>
      </c>
      <c r="E692" s="567">
        <v>5000</v>
      </c>
      <c r="F692" s="567">
        <v>5000</v>
      </c>
      <c r="G692" s="564">
        <f t="shared" si="20"/>
        <v>0</v>
      </c>
      <c r="H692" s="564">
        <v>0</v>
      </c>
      <c r="I692" s="564">
        <v>0</v>
      </c>
      <c r="J692" s="564">
        <f t="shared" si="21"/>
        <v>0</v>
      </c>
    </row>
    <row r="693" spans="1:10" s="498" customFormat="1" ht="15.75" thickBot="1" x14ac:dyDescent="0.3">
      <c r="A693" s="530">
        <v>690</v>
      </c>
      <c r="B693" s="565" t="s">
        <v>1371</v>
      </c>
      <c r="C693" s="566" t="s">
        <v>2060</v>
      </c>
      <c r="D693" s="563" t="s">
        <v>2061</v>
      </c>
      <c r="E693" s="567">
        <v>1106</v>
      </c>
      <c r="F693" s="567">
        <v>1106</v>
      </c>
      <c r="G693" s="564">
        <f t="shared" si="20"/>
        <v>0</v>
      </c>
      <c r="H693" s="564">
        <v>0</v>
      </c>
      <c r="I693" s="564">
        <v>0</v>
      </c>
      <c r="J693" s="564">
        <f t="shared" si="21"/>
        <v>0</v>
      </c>
    </row>
    <row r="694" spans="1:10" s="498" customFormat="1" ht="15.75" thickBot="1" x14ac:dyDescent="0.3">
      <c r="A694" s="530">
        <v>691</v>
      </c>
      <c r="B694" s="565" t="s">
        <v>2062</v>
      </c>
      <c r="C694" s="566" t="s">
        <v>2063</v>
      </c>
      <c r="D694" s="563" t="s">
        <v>2064</v>
      </c>
      <c r="E694" s="567">
        <v>19358</v>
      </c>
      <c r="F694" s="567">
        <v>19358</v>
      </c>
      <c r="G694" s="564">
        <f t="shared" si="20"/>
        <v>0</v>
      </c>
      <c r="H694" s="564">
        <v>19358</v>
      </c>
      <c r="I694" s="564">
        <v>19358</v>
      </c>
      <c r="J694" s="564">
        <f t="shared" si="21"/>
        <v>0</v>
      </c>
    </row>
    <row r="695" spans="1:10" s="498" customFormat="1" ht="15.75" thickBot="1" x14ac:dyDescent="0.3">
      <c r="A695" s="530">
        <v>692</v>
      </c>
      <c r="B695" s="565" t="s">
        <v>1371</v>
      </c>
      <c r="C695" s="566" t="s">
        <v>2065</v>
      </c>
      <c r="D695" s="563" t="s">
        <v>2066</v>
      </c>
      <c r="E695" s="567">
        <v>1106</v>
      </c>
      <c r="F695" s="567">
        <v>1106</v>
      </c>
      <c r="G695" s="564">
        <f t="shared" si="20"/>
        <v>0</v>
      </c>
      <c r="H695" s="564">
        <v>0</v>
      </c>
      <c r="I695" s="564">
        <v>0</v>
      </c>
      <c r="J695" s="564">
        <f t="shared" si="21"/>
        <v>0</v>
      </c>
    </row>
    <row r="696" spans="1:10" s="498" customFormat="1" ht="15.75" thickBot="1" x14ac:dyDescent="0.3">
      <c r="A696" s="530">
        <v>693</v>
      </c>
      <c r="B696" s="565" t="s">
        <v>1365</v>
      </c>
      <c r="C696" s="566" t="s">
        <v>2067</v>
      </c>
      <c r="D696" s="563" t="s">
        <v>2068</v>
      </c>
      <c r="E696" s="567">
        <v>76336</v>
      </c>
      <c r="F696" s="567">
        <v>76336</v>
      </c>
      <c r="G696" s="564">
        <f t="shared" si="20"/>
        <v>0</v>
      </c>
      <c r="H696" s="564">
        <v>72137.52</v>
      </c>
      <c r="I696" s="564">
        <v>72137.52</v>
      </c>
      <c r="J696" s="564">
        <f t="shared" si="21"/>
        <v>0</v>
      </c>
    </row>
    <row r="697" spans="1:10" s="498" customFormat="1" ht="15.75" thickBot="1" x14ac:dyDescent="0.3">
      <c r="A697" s="530">
        <v>694</v>
      </c>
      <c r="B697" s="565" t="s">
        <v>2069</v>
      </c>
      <c r="C697" s="566" t="s">
        <v>2070</v>
      </c>
      <c r="D697" s="563" t="s">
        <v>2071</v>
      </c>
      <c r="E697" s="567">
        <v>25560</v>
      </c>
      <c r="F697" s="567">
        <v>25560</v>
      </c>
      <c r="G697" s="564">
        <f t="shared" si="20"/>
        <v>0</v>
      </c>
      <c r="H697" s="564">
        <v>0</v>
      </c>
      <c r="I697" s="564">
        <v>0</v>
      </c>
      <c r="J697" s="564">
        <f t="shared" si="21"/>
        <v>0</v>
      </c>
    </row>
    <row r="698" spans="1:10" s="498" customFormat="1" ht="15.75" thickBot="1" x14ac:dyDescent="0.3">
      <c r="A698" s="530">
        <v>695</v>
      </c>
      <c r="B698" s="565" t="s">
        <v>1365</v>
      </c>
      <c r="C698" s="566" t="s">
        <v>2072</v>
      </c>
      <c r="D698" s="563" t="s">
        <v>2073</v>
      </c>
      <c r="E698" s="567">
        <v>22970</v>
      </c>
      <c r="F698" s="567">
        <v>22970</v>
      </c>
      <c r="G698" s="564">
        <f t="shared" si="20"/>
        <v>0</v>
      </c>
      <c r="H698" s="564">
        <v>0</v>
      </c>
      <c r="I698" s="564">
        <v>0</v>
      </c>
      <c r="J698" s="564">
        <f t="shared" si="21"/>
        <v>0</v>
      </c>
    </row>
    <row r="699" spans="1:10" s="498" customFormat="1" ht="15.75" thickBot="1" x14ac:dyDescent="0.3">
      <c r="A699" s="530">
        <v>696</v>
      </c>
      <c r="B699" s="565" t="s">
        <v>2074</v>
      </c>
      <c r="C699" s="566" t="s">
        <v>2075</v>
      </c>
      <c r="D699" s="563" t="s">
        <v>2076</v>
      </c>
      <c r="E699" s="567">
        <v>84110</v>
      </c>
      <c r="F699" s="567">
        <v>84110</v>
      </c>
      <c r="G699" s="564">
        <f t="shared" si="20"/>
        <v>0</v>
      </c>
      <c r="H699" s="564">
        <v>71002.86</v>
      </c>
      <c r="I699" s="564">
        <v>71002.86</v>
      </c>
      <c r="J699" s="564">
        <f t="shared" si="21"/>
        <v>0</v>
      </c>
    </row>
    <row r="700" spans="1:10" s="498" customFormat="1" ht="15.75" thickBot="1" x14ac:dyDescent="0.3">
      <c r="A700" s="530">
        <v>697</v>
      </c>
      <c r="B700" s="565" t="s">
        <v>2077</v>
      </c>
      <c r="C700" s="566" t="s">
        <v>2078</v>
      </c>
      <c r="D700" s="563" t="s">
        <v>2079</v>
      </c>
      <c r="E700" s="567">
        <v>19237</v>
      </c>
      <c r="F700" s="567">
        <v>19237</v>
      </c>
      <c r="G700" s="564">
        <f t="shared" si="20"/>
        <v>0</v>
      </c>
      <c r="H700" s="564">
        <v>16944.59</v>
      </c>
      <c r="I700" s="564">
        <v>16944.59</v>
      </c>
      <c r="J700" s="564">
        <f t="shared" si="21"/>
        <v>0</v>
      </c>
    </row>
    <row r="701" spans="1:10" s="498" customFormat="1" ht="15.75" thickBot="1" x14ac:dyDescent="0.3">
      <c r="A701" s="530">
        <v>698</v>
      </c>
      <c r="B701" s="565" t="s">
        <v>2077</v>
      </c>
      <c r="C701" s="566" t="s">
        <v>2080</v>
      </c>
      <c r="D701" s="563" t="s">
        <v>2081</v>
      </c>
      <c r="E701" s="567">
        <v>21544</v>
      </c>
      <c r="F701" s="567">
        <v>21544</v>
      </c>
      <c r="G701" s="564">
        <f t="shared" si="20"/>
        <v>0</v>
      </c>
      <c r="H701" s="564">
        <v>21544</v>
      </c>
      <c r="I701" s="564">
        <v>21544</v>
      </c>
      <c r="J701" s="564">
        <f t="shared" si="21"/>
        <v>0</v>
      </c>
    </row>
    <row r="702" spans="1:10" s="498" customFormat="1" ht="15.75" thickBot="1" x14ac:dyDescent="0.3">
      <c r="A702" s="530">
        <v>699</v>
      </c>
      <c r="B702" s="565" t="s">
        <v>2077</v>
      </c>
      <c r="C702" s="566" t="s">
        <v>2082</v>
      </c>
      <c r="D702" s="563" t="s">
        <v>2083</v>
      </c>
      <c r="E702" s="567">
        <v>20266</v>
      </c>
      <c r="F702" s="567">
        <v>20266</v>
      </c>
      <c r="G702" s="564">
        <f t="shared" si="20"/>
        <v>0</v>
      </c>
      <c r="H702" s="564">
        <v>20266</v>
      </c>
      <c r="I702" s="564">
        <v>20266</v>
      </c>
      <c r="J702" s="564">
        <f t="shared" si="21"/>
        <v>0</v>
      </c>
    </row>
    <row r="703" spans="1:10" s="498" customFormat="1" ht="15.75" thickBot="1" x14ac:dyDescent="0.3">
      <c r="A703" s="530">
        <v>700</v>
      </c>
      <c r="B703" s="565" t="s">
        <v>1407</v>
      </c>
      <c r="C703" s="566" t="s">
        <v>2084</v>
      </c>
      <c r="D703" s="563" t="s">
        <v>2085</v>
      </c>
      <c r="E703" s="567">
        <v>22577.32</v>
      </c>
      <c r="F703" s="567">
        <v>22577.32</v>
      </c>
      <c r="G703" s="564">
        <f t="shared" si="20"/>
        <v>0</v>
      </c>
      <c r="H703" s="564">
        <v>22577.32</v>
      </c>
      <c r="I703" s="564">
        <v>22577.32</v>
      </c>
      <c r="J703" s="564">
        <f t="shared" si="21"/>
        <v>0</v>
      </c>
    </row>
    <row r="704" spans="1:10" s="498" customFormat="1" ht="15.75" thickBot="1" x14ac:dyDescent="0.3">
      <c r="A704" s="530">
        <v>701</v>
      </c>
      <c r="B704" s="565" t="s">
        <v>2086</v>
      </c>
      <c r="C704" s="566" t="s">
        <v>2087</v>
      </c>
      <c r="D704" s="563" t="s">
        <v>2088</v>
      </c>
      <c r="E704" s="567">
        <v>12224.08</v>
      </c>
      <c r="F704" s="567">
        <v>12224.08</v>
      </c>
      <c r="G704" s="564">
        <f t="shared" si="20"/>
        <v>0</v>
      </c>
      <c r="H704" s="564">
        <v>12224.08</v>
      </c>
      <c r="I704" s="564">
        <v>12224.08</v>
      </c>
      <c r="J704" s="564">
        <f t="shared" si="21"/>
        <v>0</v>
      </c>
    </row>
    <row r="705" spans="1:10" s="498" customFormat="1" ht="15.75" thickBot="1" x14ac:dyDescent="0.3">
      <c r="A705" s="530">
        <v>702</v>
      </c>
      <c r="B705" s="565" t="s">
        <v>2086</v>
      </c>
      <c r="C705" s="566" t="s">
        <v>2089</v>
      </c>
      <c r="D705" s="563" t="s">
        <v>2090</v>
      </c>
      <c r="E705" s="567">
        <v>12224.09</v>
      </c>
      <c r="F705" s="567">
        <v>12224.09</v>
      </c>
      <c r="G705" s="564">
        <f t="shared" si="20"/>
        <v>0</v>
      </c>
      <c r="H705" s="564">
        <v>12224.09</v>
      </c>
      <c r="I705" s="564">
        <v>12224.09</v>
      </c>
      <c r="J705" s="564">
        <f t="shared" si="21"/>
        <v>0</v>
      </c>
    </row>
    <row r="706" spans="1:10" s="498" customFormat="1" ht="15.75" thickBot="1" x14ac:dyDescent="0.3">
      <c r="A706" s="530">
        <v>703</v>
      </c>
      <c r="B706" s="565" t="s">
        <v>2091</v>
      </c>
      <c r="C706" s="566" t="s">
        <v>2092</v>
      </c>
      <c r="D706" s="563" t="s">
        <v>2093</v>
      </c>
      <c r="E706" s="567">
        <v>4080</v>
      </c>
      <c r="F706" s="567">
        <v>4080</v>
      </c>
      <c r="G706" s="564">
        <f t="shared" si="20"/>
        <v>0</v>
      </c>
      <c r="H706" s="564">
        <v>0</v>
      </c>
      <c r="I706" s="564">
        <v>0</v>
      </c>
      <c r="J706" s="564">
        <f t="shared" si="21"/>
        <v>0</v>
      </c>
    </row>
    <row r="707" spans="1:10" s="498" customFormat="1" ht="15.75" thickBot="1" x14ac:dyDescent="0.3">
      <c r="A707" s="530">
        <v>704</v>
      </c>
      <c r="B707" s="565" t="s">
        <v>1407</v>
      </c>
      <c r="C707" s="566" t="s">
        <v>2094</v>
      </c>
      <c r="D707" s="563" t="s">
        <v>2095</v>
      </c>
      <c r="E707" s="567">
        <v>22923.9</v>
      </c>
      <c r="F707" s="567">
        <v>22923.9</v>
      </c>
      <c r="G707" s="564">
        <f t="shared" si="20"/>
        <v>0</v>
      </c>
      <c r="H707" s="564">
        <v>22923.9</v>
      </c>
      <c r="I707" s="564">
        <v>22923.9</v>
      </c>
      <c r="J707" s="564">
        <f t="shared" si="21"/>
        <v>0</v>
      </c>
    </row>
    <row r="708" spans="1:10" s="498" customFormat="1" ht="15.75" thickBot="1" x14ac:dyDescent="0.3">
      <c r="A708" s="530">
        <v>705</v>
      </c>
      <c r="B708" s="565" t="s">
        <v>1371</v>
      </c>
      <c r="C708" s="566" t="s">
        <v>2096</v>
      </c>
      <c r="D708" s="563" t="s">
        <v>2097</v>
      </c>
      <c r="E708" s="567">
        <v>4760</v>
      </c>
      <c r="F708" s="567">
        <v>4760</v>
      </c>
      <c r="G708" s="564">
        <f t="shared" ref="G708:G771" si="22">E708-F708</f>
        <v>0</v>
      </c>
      <c r="H708" s="564">
        <v>0</v>
      </c>
      <c r="I708" s="564">
        <v>0</v>
      </c>
      <c r="J708" s="564">
        <f t="shared" ref="J708:J771" si="23">H708-I708</f>
        <v>0</v>
      </c>
    </row>
    <row r="709" spans="1:10" s="498" customFormat="1" ht="15.75" thickBot="1" x14ac:dyDescent="0.3">
      <c r="A709" s="530">
        <v>706</v>
      </c>
      <c r="B709" s="565" t="s">
        <v>1374</v>
      </c>
      <c r="C709" s="566" t="s">
        <v>2098</v>
      </c>
      <c r="D709" s="563" t="s">
        <v>2099</v>
      </c>
      <c r="E709" s="567">
        <v>19507.759999999998</v>
      </c>
      <c r="F709" s="567">
        <v>19507.759999999998</v>
      </c>
      <c r="G709" s="564">
        <f t="shared" si="22"/>
        <v>0</v>
      </c>
      <c r="H709" s="564">
        <v>19507.759999999998</v>
      </c>
      <c r="I709" s="564">
        <v>19507.759999999998</v>
      </c>
      <c r="J709" s="564">
        <f t="shared" si="23"/>
        <v>0</v>
      </c>
    </row>
    <row r="710" spans="1:10" s="498" customFormat="1" ht="15.75" thickBot="1" x14ac:dyDescent="0.3">
      <c r="A710" s="530">
        <v>707</v>
      </c>
      <c r="B710" s="565" t="s">
        <v>1371</v>
      </c>
      <c r="C710" s="566" t="s">
        <v>2100</v>
      </c>
      <c r="D710" s="563" t="s">
        <v>2101</v>
      </c>
      <c r="E710" s="567">
        <v>1106</v>
      </c>
      <c r="F710" s="567">
        <v>1106</v>
      </c>
      <c r="G710" s="564">
        <f t="shared" si="22"/>
        <v>0</v>
      </c>
      <c r="H710" s="564">
        <v>0</v>
      </c>
      <c r="I710" s="564">
        <v>0</v>
      </c>
      <c r="J710" s="564">
        <f t="shared" si="23"/>
        <v>0</v>
      </c>
    </row>
    <row r="711" spans="1:10" s="498" customFormat="1" ht="15.75" thickBot="1" x14ac:dyDescent="0.3">
      <c r="A711" s="530">
        <v>708</v>
      </c>
      <c r="B711" s="565" t="s">
        <v>1371</v>
      </c>
      <c r="C711" s="566" t="s">
        <v>2102</v>
      </c>
      <c r="D711" s="563" t="s">
        <v>2103</v>
      </c>
      <c r="E711" s="567">
        <v>1106</v>
      </c>
      <c r="F711" s="567">
        <v>1106</v>
      </c>
      <c r="G711" s="564">
        <f t="shared" si="22"/>
        <v>0</v>
      </c>
      <c r="H711" s="564">
        <v>0</v>
      </c>
      <c r="I711" s="564">
        <v>0</v>
      </c>
      <c r="J711" s="564">
        <f t="shared" si="23"/>
        <v>0</v>
      </c>
    </row>
    <row r="712" spans="1:10" s="498" customFormat="1" ht="15.75" thickBot="1" x14ac:dyDescent="0.3">
      <c r="A712" s="530">
        <v>709</v>
      </c>
      <c r="B712" s="565" t="s">
        <v>1381</v>
      </c>
      <c r="C712" s="566" t="s">
        <v>2104</v>
      </c>
      <c r="D712" s="563" t="s">
        <v>2105</v>
      </c>
      <c r="E712" s="567">
        <v>9717</v>
      </c>
      <c r="F712" s="567">
        <v>9717</v>
      </c>
      <c r="G712" s="564">
        <f t="shared" si="22"/>
        <v>0</v>
      </c>
      <c r="H712" s="564">
        <v>0</v>
      </c>
      <c r="I712" s="564">
        <v>0</v>
      </c>
      <c r="J712" s="564">
        <f t="shared" si="23"/>
        <v>0</v>
      </c>
    </row>
    <row r="713" spans="1:10" s="498" customFormat="1" ht="15.75" thickBot="1" x14ac:dyDescent="0.3">
      <c r="A713" s="530">
        <v>710</v>
      </c>
      <c r="B713" s="565" t="s">
        <v>1374</v>
      </c>
      <c r="C713" s="566" t="s">
        <v>2106</v>
      </c>
      <c r="D713" s="563" t="s">
        <v>2107</v>
      </c>
      <c r="E713" s="567">
        <v>31792</v>
      </c>
      <c r="F713" s="567">
        <v>31792</v>
      </c>
      <c r="G713" s="564">
        <f t="shared" si="22"/>
        <v>0</v>
      </c>
      <c r="H713" s="564">
        <v>31792</v>
      </c>
      <c r="I713" s="564">
        <v>31792</v>
      </c>
      <c r="J713" s="564">
        <f t="shared" si="23"/>
        <v>0</v>
      </c>
    </row>
    <row r="714" spans="1:10" s="498" customFormat="1" ht="15.75" thickBot="1" x14ac:dyDescent="0.3">
      <c r="A714" s="530">
        <v>711</v>
      </c>
      <c r="B714" s="565" t="s">
        <v>1374</v>
      </c>
      <c r="C714" s="566" t="s">
        <v>2108</v>
      </c>
      <c r="D714" s="563" t="s">
        <v>2109</v>
      </c>
      <c r="E714" s="567">
        <v>19358</v>
      </c>
      <c r="F714" s="567">
        <v>19358</v>
      </c>
      <c r="G714" s="564">
        <f t="shared" si="22"/>
        <v>0</v>
      </c>
      <c r="H714" s="564">
        <v>19358</v>
      </c>
      <c r="I714" s="564">
        <v>19358</v>
      </c>
      <c r="J714" s="564">
        <f t="shared" si="23"/>
        <v>0</v>
      </c>
    </row>
    <row r="715" spans="1:10" s="498" customFormat="1" ht="15.75" thickBot="1" x14ac:dyDescent="0.3">
      <c r="A715" s="530">
        <v>712</v>
      </c>
      <c r="B715" s="565" t="s">
        <v>2110</v>
      </c>
      <c r="C715" s="566" t="s">
        <v>2111</v>
      </c>
      <c r="D715" s="563" t="s">
        <v>2112</v>
      </c>
      <c r="E715" s="567">
        <v>49720</v>
      </c>
      <c r="F715" s="567">
        <v>49720</v>
      </c>
      <c r="G715" s="564">
        <f t="shared" si="22"/>
        <v>0</v>
      </c>
      <c r="H715" s="564">
        <v>49720</v>
      </c>
      <c r="I715" s="564">
        <v>49720</v>
      </c>
      <c r="J715" s="564">
        <f t="shared" si="23"/>
        <v>0</v>
      </c>
    </row>
    <row r="716" spans="1:10" s="498" customFormat="1" ht="15.75" thickBot="1" x14ac:dyDescent="0.3">
      <c r="A716" s="530">
        <v>713</v>
      </c>
      <c r="B716" s="565" t="s">
        <v>1374</v>
      </c>
      <c r="C716" s="566" t="s">
        <v>2113</v>
      </c>
      <c r="D716" s="563" t="s">
        <v>2114</v>
      </c>
      <c r="E716" s="567">
        <v>23242.880000000001</v>
      </c>
      <c r="F716" s="567">
        <v>23242.880000000001</v>
      </c>
      <c r="G716" s="564">
        <f t="shared" si="22"/>
        <v>0</v>
      </c>
      <c r="H716" s="564">
        <v>23242.880000000001</v>
      </c>
      <c r="I716" s="564">
        <v>23242.880000000001</v>
      </c>
      <c r="J716" s="564">
        <f t="shared" si="23"/>
        <v>0</v>
      </c>
    </row>
    <row r="717" spans="1:10" s="498" customFormat="1" ht="15.75" thickBot="1" x14ac:dyDescent="0.3">
      <c r="A717" s="530">
        <v>714</v>
      </c>
      <c r="B717" s="565" t="s">
        <v>2115</v>
      </c>
      <c r="C717" s="566" t="s">
        <v>2116</v>
      </c>
      <c r="D717" s="563" t="s">
        <v>2117</v>
      </c>
      <c r="E717" s="567">
        <v>24700</v>
      </c>
      <c r="F717" s="567">
        <v>24700</v>
      </c>
      <c r="G717" s="564">
        <f t="shared" si="22"/>
        <v>0</v>
      </c>
      <c r="H717" s="564">
        <v>24700</v>
      </c>
      <c r="I717" s="564">
        <v>24700</v>
      </c>
      <c r="J717" s="564">
        <f t="shared" si="23"/>
        <v>0</v>
      </c>
    </row>
    <row r="718" spans="1:10" s="498" customFormat="1" ht="15.75" thickBot="1" x14ac:dyDescent="0.3">
      <c r="A718" s="530">
        <v>715</v>
      </c>
      <c r="B718" s="565" t="s">
        <v>2115</v>
      </c>
      <c r="C718" s="566" t="s">
        <v>2118</v>
      </c>
      <c r="D718" s="563" t="s">
        <v>2119</v>
      </c>
      <c r="E718" s="567">
        <v>24700</v>
      </c>
      <c r="F718" s="567">
        <v>24700</v>
      </c>
      <c r="G718" s="564">
        <f t="shared" si="22"/>
        <v>0</v>
      </c>
      <c r="H718" s="564">
        <v>24700</v>
      </c>
      <c r="I718" s="564">
        <v>24700</v>
      </c>
      <c r="J718" s="564">
        <f t="shared" si="23"/>
        <v>0</v>
      </c>
    </row>
    <row r="719" spans="1:10" s="498" customFormat="1" ht="15.75" thickBot="1" x14ac:dyDescent="0.3">
      <c r="A719" s="530">
        <v>716</v>
      </c>
      <c r="B719" s="565" t="s">
        <v>2120</v>
      </c>
      <c r="C719" s="566" t="s">
        <v>2121</v>
      </c>
      <c r="D719" s="563" t="s">
        <v>2122</v>
      </c>
      <c r="E719" s="567">
        <v>49900</v>
      </c>
      <c r="F719" s="567">
        <v>49900</v>
      </c>
      <c r="G719" s="564">
        <f t="shared" si="22"/>
        <v>0</v>
      </c>
      <c r="H719" s="564">
        <v>49900</v>
      </c>
      <c r="I719" s="564">
        <v>49900</v>
      </c>
      <c r="J719" s="564">
        <f t="shared" si="23"/>
        <v>0</v>
      </c>
    </row>
    <row r="720" spans="1:10" s="498" customFormat="1" ht="15.75" thickBot="1" x14ac:dyDescent="0.3">
      <c r="A720" s="530">
        <v>717</v>
      </c>
      <c r="B720" s="565" t="s">
        <v>2120</v>
      </c>
      <c r="C720" s="566" t="s">
        <v>2123</v>
      </c>
      <c r="D720" s="563" t="s">
        <v>2124</v>
      </c>
      <c r="E720" s="567">
        <v>49900</v>
      </c>
      <c r="F720" s="567">
        <v>49900</v>
      </c>
      <c r="G720" s="564">
        <f t="shared" si="22"/>
        <v>0</v>
      </c>
      <c r="H720" s="564">
        <v>49900</v>
      </c>
      <c r="I720" s="564">
        <v>49900</v>
      </c>
      <c r="J720" s="564">
        <f t="shared" si="23"/>
        <v>0</v>
      </c>
    </row>
    <row r="721" spans="1:10" s="498" customFormat="1" ht="15.75" thickBot="1" x14ac:dyDescent="0.3">
      <c r="A721" s="530">
        <v>718</v>
      </c>
      <c r="B721" s="565" t="s">
        <v>2120</v>
      </c>
      <c r="C721" s="566" t="s">
        <v>2125</v>
      </c>
      <c r="D721" s="563" t="s">
        <v>2126</v>
      </c>
      <c r="E721" s="567">
        <v>55500</v>
      </c>
      <c r="F721" s="567">
        <v>55500</v>
      </c>
      <c r="G721" s="564">
        <f t="shared" si="22"/>
        <v>0</v>
      </c>
      <c r="H721" s="564">
        <v>55500</v>
      </c>
      <c r="I721" s="564">
        <v>55500</v>
      </c>
      <c r="J721" s="564">
        <f t="shared" si="23"/>
        <v>0</v>
      </c>
    </row>
    <row r="722" spans="1:10" s="498" customFormat="1" ht="15.75" thickBot="1" x14ac:dyDescent="0.3">
      <c r="A722" s="530">
        <v>719</v>
      </c>
      <c r="B722" s="565" t="s">
        <v>1374</v>
      </c>
      <c r="C722" s="566" t="s">
        <v>2127</v>
      </c>
      <c r="D722" s="563" t="s">
        <v>2128</v>
      </c>
      <c r="E722" s="567">
        <v>21747</v>
      </c>
      <c r="F722" s="567">
        <v>21747</v>
      </c>
      <c r="G722" s="564">
        <f t="shared" si="22"/>
        <v>0</v>
      </c>
      <c r="H722" s="564">
        <v>21747</v>
      </c>
      <c r="I722" s="564">
        <v>21747</v>
      </c>
      <c r="J722" s="564">
        <f t="shared" si="23"/>
        <v>0</v>
      </c>
    </row>
    <row r="723" spans="1:10" s="498" customFormat="1" ht="15.75" thickBot="1" x14ac:dyDescent="0.3">
      <c r="A723" s="530">
        <v>720</v>
      </c>
      <c r="B723" s="565" t="s">
        <v>1374</v>
      </c>
      <c r="C723" s="566" t="s">
        <v>2129</v>
      </c>
      <c r="D723" s="563" t="s">
        <v>2130</v>
      </c>
      <c r="E723" s="567">
        <v>42456.4</v>
      </c>
      <c r="F723" s="567">
        <v>42456.4</v>
      </c>
      <c r="G723" s="564">
        <f t="shared" si="22"/>
        <v>0</v>
      </c>
      <c r="H723" s="564">
        <v>42456.4</v>
      </c>
      <c r="I723" s="564">
        <v>42456.4</v>
      </c>
      <c r="J723" s="564">
        <f t="shared" si="23"/>
        <v>0</v>
      </c>
    </row>
    <row r="724" spans="1:10" s="498" customFormat="1" ht="15.75" thickBot="1" x14ac:dyDescent="0.3">
      <c r="A724" s="530">
        <v>721</v>
      </c>
      <c r="B724" s="565" t="s">
        <v>2131</v>
      </c>
      <c r="C724" s="566" t="s">
        <v>2132</v>
      </c>
      <c r="D724" s="563" t="s">
        <v>2133</v>
      </c>
      <c r="E724" s="567">
        <v>37687.71</v>
      </c>
      <c r="F724" s="567">
        <v>37687.71</v>
      </c>
      <c r="G724" s="564">
        <f t="shared" si="22"/>
        <v>0</v>
      </c>
      <c r="H724" s="564">
        <v>37687.71</v>
      </c>
      <c r="I724" s="564">
        <v>37687.71</v>
      </c>
      <c r="J724" s="564">
        <f t="shared" si="23"/>
        <v>0</v>
      </c>
    </row>
    <row r="725" spans="1:10" s="498" customFormat="1" ht="15.75" thickBot="1" x14ac:dyDescent="0.3">
      <c r="A725" s="530">
        <v>722</v>
      </c>
      <c r="B725" s="565" t="s">
        <v>2134</v>
      </c>
      <c r="C725" s="566" t="s">
        <v>2135</v>
      </c>
      <c r="D725" s="563" t="s">
        <v>2136</v>
      </c>
      <c r="E725" s="567">
        <v>950</v>
      </c>
      <c r="F725" s="567">
        <v>950</v>
      </c>
      <c r="G725" s="564">
        <f t="shared" si="22"/>
        <v>0</v>
      </c>
      <c r="H725" s="564">
        <v>0</v>
      </c>
      <c r="I725" s="564">
        <v>0</v>
      </c>
      <c r="J725" s="564">
        <f t="shared" si="23"/>
        <v>0</v>
      </c>
    </row>
    <row r="726" spans="1:10" s="498" customFormat="1" ht="15.75" thickBot="1" x14ac:dyDescent="0.3">
      <c r="A726" s="530">
        <v>723</v>
      </c>
      <c r="B726" s="565" t="s">
        <v>1371</v>
      </c>
      <c r="C726" s="566" t="s">
        <v>2137</v>
      </c>
      <c r="D726" s="563" t="s">
        <v>2138</v>
      </c>
      <c r="E726" s="567">
        <v>1106</v>
      </c>
      <c r="F726" s="567">
        <v>1106</v>
      </c>
      <c r="G726" s="564">
        <f t="shared" si="22"/>
        <v>0</v>
      </c>
      <c r="H726" s="564">
        <v>0</v>
      </c>
      <c r="I726" s="564">
        <v>0</v>
      </c>
      <c r="J726" s="564">
        <f t="shared" si="23"/>
        <v>0</v>
      </c>
    </row>
    <row r="727" spans="1:10" s="498" customFormat="1" ht="15.75" thickBot="1" x14ac:dyDescent="0.3">
      <c r="A727" s="530">
        <v>724</v>
      </c>
      <c r="B727" s="565" t="s">
        <v>1407</v>
      </c>
      <c r="C727" s="566" t="s">
        <v>2139</v>
      </c>
      <c r="D727" s="563" t="s">
        <v>2140</v>
      </c>
      <c r="E727" s="567">
        <v>22577.32</v>
      </c>
      <c r="F727" s="567">
        <v>22577.32</v>
      </c>
      <c r="G727" s="564">
        <f t="shared" si="22"/>
        <v>0</v>
      </c>
      <c r="H727" s="564">
        <v>22577.32</v>
      </c>
      <c r="I727" s="564">
        <v>22577.32</v>
      </c>
      <c r="J727" s="564">
        <f t="shared" si="23"/>
        <v>0</v>
      </c>
    </row>
    <row r="728" spans="1:10" s="498" customFormat="1" ht="15.75" thickBot="1" x14ac:dyDescent="0.3">
      <c r="A728" s="530">
        <v>725</v>
      </c>
      <c r="B728" s="565" t="s">
        <v>2141</v>
      </c>
      <c r="C728" s="566" t="s">
        <v>2142</v>
      </c>
      <c r="D728" s="563" t="s">
        <v>2143</v>
      </c>
      <c r="E728" s="567">
        <v>46908</v>
      </c>
      <c r="F728" s="567">
        <v>46908</v>
      </c>
      <c r="G728" s="564">
        <f t="shared" si="22"/>
        <v>0</v>
      </c>
      <c r="H728" s="564">
        <v>46908</v>
      </c>
      <c r="I728" s="564">
        <v>46908</v>
      </c>
      <c r="J728" s="564">
        <f t="shared" si="23"/>
        <v>0</v>
      </c>
    </row>
    <row r="729" spans="1:10" s="498" customFormat="1" ht="15.75" thickBot="1" x14ac:dyDescent="0.3">
      <c r="A729" s="530">
        <v>726</v>
      </c>
      <c r="B729" s="565" t="s">
        <v>1371</v>
      </c>
      <c r="C729" s="566" t="s">
        <v>2144</v>
      </c>
      <c r="D729" s="563" t="s">
        <v>2145</v>
      </c>
      <c r="E729" s="567">
        <v>950</v>
      </c>
      <c r="F729" s="567">
        <v>950</v>
      </c>
      <c r="G729" s="564">
        <f t="shared" si="22"/>
        <v>0</v>
      </c>
      <c r="H729" s="564">
        <v>0</v>
      </c>
      <c r="I729" s="564">
        <v>0</v>
      </c>
      <c r="J729" s="564">
        <f t="shared" si="23"/>
        <v>0</v>
      </c>
    </row>
    <row r="730" spans="1:10" s="498" customFormat="1" ht="15.75" thickBot="1" x14ac:dyDescent="0.3">
      <c r="A730" s="530">
        <v>727</v>
      </c>
      <c r="B730" s="565" t="s">
        <v>1407</v>
      </c>
      <c r="C730" s="566" t="s">
        <v>2146</v>
      </c>
      <c r="D730" s="563" t="s">
        <v>2147</v>
      </c>
      <c r="E730" s="567">
        <v>22577.32</v>
      </c>
      <c r="F730" s="567">
        <v>22577.32</v>
      </c>
      <c r="G730" s="564">
        <f t="shared" si="22"/>
        <v>0</v>
      </c>
      <c r="H730" s="564">
        <v>22577.32</v>
      </c>
      <c r="I730" s="564">
        <v>22577.32</v>
      </c>
      <c r="J730" s="564">
        <f t="shared" si="23"/>
        <v>0</v>
      </c>
    </row>
    <row r="731" spans="1:10" s="498" customFormat="1" ht="15.75" thickBot="1" x14ac:dyDescent="0.3">
      <c r="A731" s="530">
        <v>728</v>
      </c>
      <c r="B731" s="565" t="s">
        <v>2141</v>
      </c>
      <c r="C731" s="566" t="s">
        <v>2148</v>
      </c>
      <c r="D731" s="563" t="s">
        <v>2149</v>
      </c>
      <c r="E731" s="567">
        <v>48701.02</v>
      </c>
      <c r="F731" s="567">
        <v>48701.02</v>
      </c>
      <c r="G731" s="564">
        <f t="shared" si="22"/>
        <v>0</v>
      </c>
      <c r="H731" s="564">
        <v>48701.02</v>
      </c>
      <c r="I731" s="564">
        <v>48701.02</v>
      </c>
      <c r="J731" s="564">
        <f t="shared" si="23"/>
        <v>0</v>
      </c>
    </row>
    <row r="732" spans="1:10" s="498" customFormat="1" ht="15.75" thickBot="1" x14ac:dyDescent="0.3">
      <c r="A732" s="530">
        <v>729</v>
      </c>
      <c r="B732" s="565" t="s">
        <v>1371</v>
      </c>
      <c r="C732" s="566" t="s">
        <v>2150</v>
      </c>
      <c r="D732" s="563" t="s">
        <v>2151</v>
      </c>
      <c r="E732" s="567">
        <v>950</v>
      </c>
      <c r="F732" s="567">
        <v>950</v>
      </c>
      <c r="G732" s="564">
        <f t="shared" si="22"/>
        <v>0</v>
      </c>
      <c r="H732" s="564">
        <v>0</v>
      </c>
      <c r="I732" s="564">
        <v>0</v>
      </c>
      <c r="J732" s="564">
        <f t="shared" si="23"/>
        <v>0</v>
      </c>
    </row>
    <row r="733" spans="1:10" s="498" customFormat="1" ht="15.75" thickBot="1" x14ac:dyDescent="0.3">
      <c r="A733" s="530">
        <v>730</v>
      </c>
      <c r="B733" s="565" t="s">
        <v>1407</v>
      </c>
      <c r="C733" s="566" t="s">
        <v>2152</v>
      </c>
      <c r="D733" s="563" t="s">
        <v>2153</v>
      </c>
      <c r="E733" s="567">
        <v>22577.32</v>
      </c>
      <c r="F733" s="567">
        <v>22577.32</v>
      </c>
      <c r="G733" s="564">
        <f t="shared" si="22"/>
        <v>0</v>
      </c>
      <c r="H733" s="564">
        <v>22577.32</v>
      </c>
      <c r="I733" s="564">
        <v>22577.32</v>
      </c>
      <c r="J733" s="564">
        <f t="shared" si="23"/>
        <v>0</v>
      </c>
    </row>
    <row r="734" spans="1:10" s="498" customFormat="1" ht="15.75" thickBot="1" x14ac:dyDescent="0.3">
      <c r="A734" s="530">
        <v>731</v>
      </c>
      <c r="B734" s="565" t="s">
        <v>2141</v>
      </c>
      <c r="C734" s="566" t="s">
        <v>2154</v>
      </c>
      <c r="D734" s="563" t="s">
        <v>2155</v>
      </c>
      <c r="E734" s="567">
        <v>46908</v>
      </c>
      <c r="F734" s="567">
        <v>46908</v>
      </c>
      <c r="G734" s="564">
        <f t="shared" si="22"/>
        <v>0</v>
      </c>
      <c r="H734" s="564">
        <v>46908</v>
      </c>
      <c r="I734" s="564">
        <v>46908</v>
      </c>
      <c r="J734" s="564">
        <f t="shared" si="23"/>
        <v>0</v>
      </c>
    </row>
    <row r="735" spans="1:10" s="498" customFormat="1" ht="15.75" thickBot="1" x14ac:dyDescent="0.3">
      <c r="A735" s="530">
        <v>732</v>
      </c>
      <c r="B735" s="565" t="s">
        <v>2156</v>
      </c>
      <c r="C735" s="566" t="s">
        <v>2157</v>
      </c>
      <c r="D735" s="563" t="s">
        <v>2158</v>
      </c>
      <c r="E735" s="567">
        <v>38551.25</v>
      </c>
      <c r="F735" s="567">
        <v>38551.25</v>
      </c>
      <c r="G735" s="564">
        <f t="shared" si="22"/>
        <v>0</v>
      </c>
      <c r="H735" s="564">
        <v>38551.25</v>
      </c>
      <c r="I735" s="564">
        <v>38551.25</v>
      </c>
      <c r="J735" s="564">
        <f t="shared" si="23"/>
        <v>0</v>
      </c>
    </row>
    <row r="736" spans="1:10" s="498" customFormat="1" ht="15.75" thickBot="1" x14ac:dyDescent="0.3">
      <c r="A736" s="530">
        <v>733</v>
      </c>
      <c r="B736" s="565" t="s">
        <v>1374</v>
      </c>
      <c r="C736" s="566" t="s">
        <v>2159</v>
      </c>
      <c r="D736" s="563" t="s">
        <v>2160</v>
      </c>
      <c r="E736" s="567">
        <v>16713.52</v>
      </c>
      <c r="F736" s="567">
        <v>16713.52</v>
      </c>
      <c r="G736" s="564">
        <f t="shared" si="22"/>
        <v>0</v>
      </c>
      <c r="H736" s="564">
        <v>16713.52</v>
      </c>
      <c r="I736" s="564">
        <v>16713.52</v>
      </c>
      <c r="J736" s="564">
        <f t="shared" si="23"/>
        <v>0</v>
      </c>
    </row>
    <row r="737" spans="1:10" s="498" customFormat="1" ht="15.75" thickBot="1" x14ac:dyDescent="0.3">
      <c r="A737" s="530">
        <v>734</v>
      </c>
      <c r="B737" s="565" t="s">
        <v>1374</v>
      </c>
      <c r="C737" s="566" t="s">
        <v>2161</v>
      </c>
      <c r="D737" s="563" t="s">
        <v>2162</v>
      </c>
      <c r="E737" s="567">
        <v>16713.52</v>
      </c>
      <c r="F737" s="567">
        <v>16713.52</v>
      </c>
      <c r="G737" s="564">
        <f t="shared" si="22"/>
        <v>0</v>
      </c>
      <c r="H737" s="564">
        <v>16713.52</v>
      </c>
      <c r="I737" s="564">
        <v>16713.52</v>
      </c>
      <c r="J737" s="564">
        <f t="shared" si="23"/>
        <v>0</v>
      </c>
    </row>
    <row r="738" spans="1:10" s="498" customFormat="1" ht="15.75" thickBot="1" x14ac:dyDescent="0.3">
      <c r="A738" s="530">
        <v>735</v>
      </c>
      <c r="B738" s="565" t="s">
        <v>2036</v>
      </c>
      <c r="C738" s="566" t="s">
        <v>2163</v>
      </c>
      <c r="D738" s="563" t="s">
        <v>2164</v>
      </c>
      <c r="E738" s="567">
        <v>1106</v>
      </c>
      <c r="F738" s="567">
        <v>1106</v>
      </c>
      <c r="G738" s="564">
        <f t="shared" si="22"/>
        <v>0</v>
      </c>
      <c r="H738" s="564">
        <v>0</v>
      </c>
      <c r="I738" s="564">
        <v>0</v>
      </c>
      <c r="J738" s="564">
        <f t="shared" si="23"/>
        <v>0</v>
      </c>
    </row>
    <row r="739" spans="1:10" s="498" customFormat="1" ht="15.75" thickBot="1" x14ac:dyDescent="0.3">
      <c r="A739" s="530">
        <v>736</v>
      </c>
      <c r="B739" s="565" t="s">
        <v>2165</v>
      </c>
      <c r="C739" s="566" t="s">
        <v>2166</v>
      </c>
      <c r="D739" s="563" t="s">
        <v>2167</v>
      </c>
      <c r="E739" s="567">
        <v>14433</v>
      </c>
      <c r="F739" s="567">
        <v>14433</v>
      </c>
      <c r="G739" s="564">
        <f t="shared" si="22"/>
        <v>0</v>
      </c>
      <c r="H739" s="564">
        <v>0</v>
      </c>
      <c r="I739" s="564">
        <v>0</v>
      </c>
      <c r="J739" s="564">
        <f t="shared" si="23"/>
        <v>0</v>
      </c>
    </row>
    <row r="740" spans="1:10" s="498" customFormat="1" ht="15.75" thickBot="1" x14ac:dyDescent="0.3">
      <c r="A740" s="530">
        <v>737</v>
      </c>
      <c r="B740" s="565" t="s">
        <v>1371</v>
      </c>
      <c r="C740" s="566" t="s">
        <v>2168</v>
      </c>
      <c r="D740" s="563" t="s">
        <v>2169</v>
      </c>
      <c r="E740" s="567">
        <v>11033</v>
      </c>
      <c r="F740" s="567">
        <v>11033</v>
      </c>
      <c r="G740" s="564">
        <f t="shared" si="22"/>
        <v>0</v>
      </c>
      <c r="H740" s="564">
        <v>0</v>
      </c>
      <c r="I740" s="564">
        <v>0</v>
      </c>
      <c r="J740" s="564">
        <f t="shared" si="23"/>
        <v>0</v>
      </c>
    </row>
    <row r="741" spans="1:10" s="498" customFormat="1" ht="15.75" thickBot="1" x14ac:dyDescent="0.3">
      <c r="A741" s="530">
        <v>738</v>
      </c>
      <c r="B741" s="565" t="s">
        <v>2170</v>
      </c>
      <c r="C741" s="566" t="s">
        <v>2171</v>
      </c>
      <c r="D741" s="563" t="s">
        <v>2172</v>
      </c>
      <c r="E741" s="567">
        <v>6420</v>
      </c>
      <c r="F741" s="567">
        <v>6420</v>
      </c>
      <c r="G741" s="564">
        <f t="shared" si="22"/>
        <v>0</v>
      </c>
      <c r="H741" s="564">
        <v>0</v>
      </c>
      <c r="I741" s="564">
        <v>0</v>
      </c>
      <c r="J741" s="564">
        <f t="shared" si="23"/>
        <v>0</v>
      </c>
    </row>
    <row r="742" spans="1:10" s="498" customFormat="1" ht="15.75" thickBot="1" x14ac:dyDescent="0.3">
      <c r="A742" s="530">
        <v>739</v>
      </c>
      <c r="B742" s="565" t="s">
        <v>2165</v>
      </c>
      <c r="C742" s="566" t="s">
        <v>2173</v>
      </c>
      <c r="D742" s="563" t="s">
        <v>2174</v>
      </c>
      <c r="E742" s="567">
        <v>13990</v>
      </c>
      <c r="F742" s="567">
        <v>13990</v>
      </c>
      <c r="G742" s="564">
        <f t="shared" si="22"/>
        <v>0</v>
      </c>
      <c r="H742" s="564">
        <v>0</v>
      </c>
      <c r="I742" s="564">
        <v>0</v>
      </c>
      <c r="J742" s="564">
        <f t="shared" si="23"/>
        <v>0</v>
      </c>
    </row>
    <row r="743" spans="1:10" s="498" customFormat="1" ht="15.75" thickBot="1" x14ac:dyDescent="0.3">
      <c r="A743" s="530">
        <v>740</v>
      </c>
      <c r="B743" s="565" t="s">
        <v>1371</v>
      </c>
      <c r="C743" s="566" t="s">
        <v>2175</v>
      </c>
      <c r="D743" s="563" t="s">
        <v>2176</v>
      </c>
      <c r="E743" s="567">
        <v>5545</v>
      </c>
      <c r="F743" s="567">
        <v>5545</v>
      </c>
      <c r="G743" s="564">
        <f t="shared" si="22"/>
        <v>0</v>
      </c>
      <c r="H743" s="564">
        <v>0</v>
      </c>
      <c r="I743" s="564">
        <v>0</v>
      </c>
      <c r="J743" s="564">
        <f t="shared" si="23"/>
        <v>0</v>
      </c>
    </row>
    <row r="744" spans="1:10" s="498" customFormat="1" ht="15.75" thickBot="1" x14ac:dyDescent="0.3">
      <c r="A744" s="530">
        <v>741</v>
      </c>
      <c r="B744" s="565" t="s">
        <v>2177</v>
      </c>
      <c r="C744" s="566" t="s">
        <v>2178</v>
      </c>
      <c r="D744" s="563" t="s">
        <v>2179</v>
      </c>
      <c r="E744" s="567">
        <v>19358</v>
      </c>
      <c r="F744" s="567">
        <v>19358</v>
      </c>
      <c r="G744" s="564">
        <f t="shared" si="22"/>
        <v>0</v>
      </c>
      <c r="H744" s="564">
        <v>19358</v>
      </c>
      <c r="I744" s="564">
        <v>19358</v>
      </c>
      <c r="J744" s="564">
        <f t="shared" si="23"/>
        <v>0</v>
      </c>
    </row>
    <row r="745" spans="1:10" s="498" customFormat="1" ht="15.75" thickBot="1" x14ac:dyDescent="0.3">
      <c r="A745" s="530">
        <v>742</v>
      </c>
      <c r="B745" s="565" t="s">
        <v>2180</v>
      </c>
      <c r="C745" s="566" t="s">
        <v>2181</v>
      </c>
      <c r="D745" s="563" t="s">
        <v>2182</v>
      </c>
      <c r="E745" s="567">
        <v>22361</v>
      </c>
      <c r="F745" s="567">
        <v>22361</v>
      </c>
      <c r="G745" s="564">
        <f t="shared" si="22"/>
        <v>0</v>
      </c>
      <c r="H745" s="564">
        <v>22361</v>
      </c>
      <c r="I745" s="564">
        <v>22361</v>
      </c>
      <c r="J745" s="564">
        <f t="shared" si="23"/>
        <v>0</v>
      </c>
    </row>
    <row r="746" spans="1:10" s="498" customFormat="1" ht="15.75" thickBot="1" x14ac:dyDescent="0.3">
      <c r="A746" s="530">
        <v>743</v>
      </c>
      <c r="B746" s="565" t="s">
        <v>2183</v>
      </c>
      <c r="C746" s="566" t="s">
        <v>2184</v>
      </c>
      <c r="D746" s="563" t="s">
        <v>2185</v>
      </c>
      <c r="E746" s="567">
        <v>10990</v>
      </c>
      <c r="F746" s="567">
        <v>10990</v>
      </c>
      <c r="G746" s="564">
        <f t="shared" si="22"/>
        <v>0</v>
      </c>
      <c r="H746" s="564">
        <v>10990</v>
      </c>
      <c r="I746" s="564">
        <v>10990</v>
      </c>
      <c r="J746" s="564">
        <f t="shared" si="23"/>
        <v>0</v>
      </c>
    </row>
    <row r="747" spans="1:10" s="498" customFormat="1" ht="15.75" thickBot="1" x14ac:dyDescent="0.3">
      <c r="A747" s="530">
        <v>744</v>
      </c>
      <c r="B747" s="565" t="s">
        <v>2186</v>
      </c>
      <c r="C747" s="566" t="s">
        <v>2187</v>
      </c>
      <c r="D747" s="563" t="s">
        <v>2188</v>
      </c>
      <c r="E747" s="567">
        <v>49854</v>
      </c>
      <c r="F747" s="567">
        <v>49854</v>
      </c>
      <c r="G747" s="564">
        <f t="shared" si="22"/>
        <v>0</v>
      </c>
      <c r="H747" s="564">
        <v>49854</v>
      </c>
      <c r="I747" s="564">
        <v>49854</v>
      </c>
      <c r="J747" s="564">
        <f t="shared" si="23"/>
        <v>0</v>
      </c>
    </row>
    <row r="748" spans="1:10" s="498" customFormat="1" ht="15.75" thickBot="1" x14ac:dyDescent="0.3">
      <c r="A748" s="530">
        <v>745</v>
      </c>
      <c r="B748" s="565" t="s">
        <v>2189</v>
      </c>
      <c r="C748" s="566" t="s">
        <v>2190</v>
      </c>
      <c r="D748" s="563" t="s">
        <v>2191</v>
      </c>
      <c r="E748" s="567">
        <v>59748</v>
      </c>
      <c r="F748" s="567">
        <v>59748</v>
      </c>
      <c r="G748" s="564">
        <f t="shared" si="22"/>
        <v>0</v>
      </c>
      <c r="H748" s="564">
        <v>59748</v>
      </c>
      <c r="I748" s="564">
        <v>59748</v>
      </c>
      <c r="J748" s="564">
        <f t="shared" si="23"/>
        <v>0</v>
      </c>
    </row>
    <row r="749" spans="1:10" s="498" customFormat="1" ht="15.75" thickBot="1" x14ac:dyDescent="0.3">
      <c r="A749" s="530">
        <v>746</v>
      </c>
      <c r="B749" s="565" t="s">
        <v>2192</v>
      </c>
      <c r="C749" s="566" t="s">
        <v>2193</v>
      </c>
      <c r="D749" s="563" t="s">
        <v>2194</v>
      </c>
      <c r="E749" s="567">
        <v>78217.070000000007</v>
      </c>
      <c r="F749" s="567">
        <v>78217.070000000007</v>
      </c>
      <c r="G749" s="564">
        <f t="shared" si="22"/>
        <v>0</v>
      </c>
      <c r="H749" s="564">
        <v>78217.070000000007</v>
      </c>
      <c r="I749" s="564">
        <v>78217.070000000007</v>
      </c>
      <c r="J749" s="564">
        <f t="shared" si="23"/>
        <v>0</v>
      </c>
    </row>
    <row r="750" spans="1:10" s="498" customFormat="1" ht="15.75" thickBot="1" x14ac:dyDescent="0.3">
      <c r="A750" s="530">
        <v>747</v>
      </c>
      <c r="B750" s="565" t="s">
        <v>2195</v>
      </c>
      <c r="C750" s="566" t="s">
        <v>2196</v>
      </c>
      <c r="D750" s="563" t="s">
        <v>2197</v>
      </c>
      <c r="E750" s="567">
        <v>3496</v>
      </c>
      <c r="F750" s="567">
        <v>3496</v>
      </c>
      <c r="G750" s="564">
        <f t="shared" si="22"/>
        <v>0</v>
      </c>
      <c r="H750" s="564">
        <v>0</v>
      </c>
      <c r="I750" s="564">
        <v>0</v>
      </c>
      <c r="J750" s="564">
        <f t="shared" si="23"/>
        <v>0</v>
      </c>
    </row>
    <row r="751" spans="1:10" s="498" customFormat="1" ht="15.75" thickBot="1" x14ac:dyDescent="0.3">
      <c r="A751" s="530">
        <v>748</v>
      </c>
      <c r="B751" s="565" t="s">
        <v>1371</v>
      </c>
      <c r="C751" s="566" t="s">
        <v>2198</v>
      </c>
      <c r="D751" s="563" t="s">
        <v>2199</v>
      </c>
      <c r="E751" s="567">
        <v>4080</v>
      </c>
      <c r="F751" s="567">
        <v>4080</v>
      </c>
      <c r="G751" s="564">
        <f t="shared" si="22"/>
        <v>0</v>
      </c>
      <c r="H751" s="564">
        <v>0</v>
      </c>
      <c r="I751" s="564">
        <v>0</v>
      </c>
      <c r="J751" s="564">
        <f t="shared" si="23"/>
        <v>0</v>
      </c>
    </row>
    <row r="752" spans="1:10" s="498" customFormat="1" ht="15.75" thickBot="1" x14ac:dyDescent="0.3">
      <c r="A752" s="530">
        <v>749</v>
      </c>
      <c r="B752" s="565" t="s">
        <v>1374</v>
      </c>
      <c r="C752" s="566" t="s">
        <v>2200</v>
      </c>
      <c r="D752" s="563" t="s">
        <v>2201</v>
      </c>
      <c r="E752" s="567">
        <v>19358</v>
      </c>
      <c r="F752" s="567">
        <v>19358</v>
      </c>
      <c r="G752" s="564">
        <f t="shared" si="22"/>
        <v>0</v>
      </c>
      <c r="H752" s="564">
        <v>19358</v>
      </c>
      <c r="I752" s="564">
        <v>19358</v>
      </c>
      <c r="J752" s="564">
        <f t="shared" si="23"/>
        <v>0</v>
      </c>
    </row>
    <row r="753" spans="1:10" s="498" customFormat="1" ht="15.75" thickBot="1" x14ac:dyDescent="0.3">
      <c r="A753" s="530">
        <v>750</v>
      </c>
      <c r="B753" s="565" t="s">
        <v>1374</v>
      </c>
      <c r="C753" s="566" t="s">
        <v>2202</v>
      </c>
      <c r="D753" s="563" t="s">
        <v>2203</v>
      </c>
      <c r="E753" s="567">
        <v>21747</v>
      </c>
      <c r="F753" s="567">
        <v>21747</v>
      </c>
      <c r="G753" s="564">
        <f t="shared" si="22"/>
        <v>0</v>
      </c>
      <c r="H753" s="564">
        <v>21747</v>
      </c>
      <c r="I753" s="564">
        <v>21747</v>
      </c>
      <c r="J753" s="564">
        <f t="shared" si="23"/>
        <v>0</v>
      </c>
    </row>
    <row r="754" spans="1:10" s="498" customFormat="1" ht="15.75" thickBot="1" x14ac:dyDescent="0.3">
      <c r="A754" s="530">
        <v>751</v>
      </c>
      <c r="B754" s="565" t="s">
        <v>1416</v>
      </c>
      <c r="C754" s="566" t="s">
        <v>2204</v>
      </c>
      <c r="D754" s="563" t="s">
        <v>2205</v>
      </c>
      <c r="E754" s="567">
        <v>42940.03</v>
      </c>
      <c r="F754" s="567">
        <v>42940.03</v>
      </c>
      <c r="G754" s="564">
        <f t="shared" si="22"/>
        <v>0</v>
      </c>
      <c r="H754" s="564">
        <v>0</v>
      </c>
      <c r="I754" s="564">
        <v>0</v>
      </c>
      <c r="J754" s="564">
        <f t="shared" si="23"/>
        <v>0</v>
      </c>
    </row>
    <row r="755" spans="1:10" s="498" customFormat="1" ht="15.75" thickBot="1" x14ac:dyDescent="0.3">
      <c r="A755" s="530">
        <v>752</v>
      </c>
      <c r="B755" s="565" t="s">
        <v>1407</v>
      </c>
      <c r="C755" s="566" t="s">
        <v>2206</v>
      </c>
      <c r="D755" s="563" t="s">
        <v>2207</v>
      </c>
      <c r="E755" s="567">
        <v>22577.32</v>
      </c>
      <c r="F755" s="567">
        <v>22577.32</v>
      </c>
      <c r="G755" s="564">
        <f t="shared" si="22"/>
        <v>0</v>
      </c>
      <c r="H755" s="564">
        <v>22577.32</v>
      </c>
      <c r="I755" s="564">
        <v>22577.32</v>
      </c>
      <c r="J755" s="564">
        <f t="shared" si="23"/>
        <v>0</v>
      </c>
    </row>
    <row r="756" spans="1:10" s="498" customFormat="1" ht="15.75" thickBot="1" x14ac:dyDescent="0.3">
      <c r="A756" s="530">
        <v>753</v>
      </c>
      <c r="B756" s="565" t="s">
        <v>2208</v>
      </c>
      <c r="C756" s="566" t="s">
        <v>2209</v>
      </c>
      <c r="D756" s="563" t="s">
        <v>2210</v>
      </c>
      <c r="E756" s="567">
        <v>5590</v>
      </c>
      <c r="F756" s="567">
        <v>5590</v>
      </c>
      <c r="G756" s="564">
        <f t="shared" si="22"/>
        <v>0</v>
      </c>
      <c r="H756" s="564">
        <v>0</v>
      </c>
      <c r="I756" s="564">
        <v>0</v>
      </c>
      <c r="J756" s="564">
        <f t="shared" si="23"/>
        <v>0</v>
      </c>
    </row>
    <row r="757" spans="1:10" s="498" customFormat="1" ht="15.75" thickBot="1" x14ac:dyDescent="0.3">
      <c r="A757" s="530">
        <v>754</v>
      </c>
      <c r="B757" s="565" t="s">
        <v>2211</v>
      </c>
      <c r="C757" s="566" t="s">
        <v>2212</v>
      </c>
      <c r="D757" s="563" t="s">
        <v>2213</v>
      </c>
      <c r="E757" s="567">
        <v>20176</v>
      </c>
      <c r="F757" s="567">
        <v>20176</v>
      </c>
      <c r="G757" s="564">
        <f t="shared" si="22"/>
        <v>0</v>
      </c>
      <c r="H757" s="564">
        <v>0</v>
      </c>
      <c r="I757" s="564">
        <v>0</v>
      </c>
      <c r="J757" s="564">
        <f t="shared" si="23"/>
        <v>0</v>
      </c>
    </row>
    <row r="758" spans="1:10" s="498" customFormat="1" ht="15.75" thickBot="1" x14ac:dyDescent="0.3">
      <c r="A758" s="530">
        <v>755</v>
      </c>
      <c r="B758" s="565" t="s">
        <v>2211</v>
      </c>
      <c r="C758" s="566" t="s">
        <v>2214</v>
      </c>
      <c r="D758" s="563" t="s">
        <v>2215</v>
      </c>
      <c r="E758" s="567">
        <v>20176</v>
      </c>
      <c r="F758" s="567">
        <v>20176</v>
      </c>
      <c r="G758" s="564">
        <f t="shared" si="22"/>
        <v>0</v>
      </c>
      <c r="H758" s="564">
        <v>0</v>
      </c>
      <c r="I758" s="564">
        <v>0</v>
      </c>
      <c r="J758" s="564">
        <f t="shared" si="23"/>
        <v>0</v>
      </c>
    </row>
    <row r="759" spans="1:10" s="498" customFormat="1" ht="15.75" thickBot="1" x14ac:dyDescent="0.3">
      <c r="A759" s="530">
        <v>756</v>
      </c>
      <c r="B759" s="565" t="s">
        <v>2216</v>
      </c>
      <c r="C759" s="566" t="s">
        <v>2217</v>
      </c>
      <c r="D759" s="563" t="s">
        <v>2218</v>
      </c>
      <c r="E759" s="567">
        <v>20176</v>
      </c>
      <c r="F759" s="567">
        <v>20176</v>
      </c>
      <c r="G759" s="564">
        <f t="shared" si="22"/>
        <v>0</v>
      </c>
      <c r="H759" s="564">
        <v>0</v>
      </c>
      <c r="I759" s="564">
        <v>0</v>
      </c>
      <c r="J759" s="564">
        <f t="shared" si="23"/>
        <v>0</v>
      </c>
    </row>
    <row r="760" spans="1:10" s="498" customFormat="1" ht="15.75" thickBot="1" x14ac:dyDescent="0.3">
      <c r="A760" s="530">
        <v>757</v>
      </c>
      <c r="B760" s="565" t="s">
        <v>1374</v>
      </c>
      <c r="C760" s="566" t="s">
        <v>2219</v>
      </c>
      <c r="D760" s="563" t="s">
        <v>2220</v>
      </c>
      <c r="E760" s="567">
        <v>19358</v>
      </c>
      <c r="F760" s="567">
        <v>19358</v>
      </c>
      <c r="G760" s="564">
        <f t="shared" si="22"/>
        <v>0</v>
      </c>
      <c r="H760" s="564">
        <v>19358</v>
      </c>
      <c r="I760" s="564">
        <v>19358</v>
      </c>
      <c r="J760" s="564">
        <f t="shared" si="23"/>
        <v>0</v>
      </c>
    </row>
    <row r="761" spans="1:10" s="498" customFormat="1" ht="15.75" thickBot="1" x14ac:dyDescent="0.3">
      <c r="A761" s="530">
        <v>758</v>
      </c>
      <c r="B761" s="565" t="s">
        <v>2221</v>
      </c>
      <c r="C761" s="566" t="s">
        <v>2222</v>
      </c>
      <c r="D761" s="563" t="s">
        <v>2223</v>
      </c>
      <c r="E761" s="567">
        <v>35840</v>
      </c>
      <c r="F761" s="567">
        <v>35840</v>
      </c>
      <c r="G761" s="564">
        <f t="shared" si="22"/>
        <v>0</v>
      </c>
      <c r="H761" s="564">
        <v>35840</v>
      </c>
      <c r="I761" s="564">
        <v>35840</v>
      </c>
      <c r="J761" s="564">
        <f t="shared" si="23"/>
        <v>0</v>
      </c>
    </row>
    <row r="762" spans="1:10" s="498" customFormat="1" ht="15.75" thickBot="1" x14ac:dyDescent="0.3">
      <c r="A762" s="530">
        <v>759</v>
      </c>
      <c r="B762" s="565" t="s">
        <v>2224</v>
      </c>
      <c r="C762" s="566" t="s">
        <v>2225</v>
      </c>
      <c r="D762" s="563" t="s">
        <v>2226</v>
      </c>
      <c r="E762" s="567">
        <v>5262</v>
      </c>
      <c r="F762" s="567">
        <v>5262</v>
      </c>
      <c r="G762" s="564">
        <f t="shared" si="22"/>
        <v>0</v>
      </c>
      <c r="H762" s="564">
        <v>0</v>
      </c>
      <c r="I762" s="564">
        <v>0</v>
      </c>
      <c r="J762" s="564">
        <f t="shared" si="23"/>
        <v>0</v>
      </c>
    </row>
    <row r="763" spans="1:10" s="498" customFormat="1" ht="15.75" thickBot="1" x14ac:dyDescent="0.3">
      <c r="A763" s="530">
        <v>760</v>
      </c>
      <c r="B763" s="565" t="s">
        <v>2224</v>
      </c>
      <c r="C763" s="566" t="s">
        <v>2227</v>
      </c>
      <c r="D763" s="563" t="s">
        <v>2228</v>
      </c>
      <c r="E763" s="567">
        <v>5262</v>
      </c>
      <c r="F763" s="567">
        <v>5262</v>
      </c>
      <c r="G763" s="564">
        <f t="shared" si="22"/>
        <v>0</v>
      </c>
      <c r="H763" s="564">
        <v>0</v>
      </c>
      <c r="I763" s="564">
        <v>0</v>
      </c>
      <c r="J763" s="564">
        <f t="shared" si="23"/>
        <v>0</v>
      </c>
    </row>
    <row r="764" spans="1:10" s="498" customFormat="1" ht="15.75" thickBot="1" x14ac:dyDescent="0.3">
      <c r="A764" s="530">
        <v>761</v>
      </c>
      <c r="B764" s="565" t="s">
        <v>2224</v>
      </c>
      <c r="C764" s="566" t="s">
        <v>2229</v>
      </c>
      <c r="D764" s="563" t="s">
        <v>2230</v>
      </c>
      <c r="E764" s="567">
        <v>5262</v>
      </c>
      <c r="F764" s="567">
        <v>5262</v>
      </c>
      <c r="G764" s="564">
        <f t="shared" si="22"/>
        <v>0</v>
      </c>
      <c r="H764" s="564">
        <v>0</v>
      </c>
      <c r="I764" s="564">
        <v>0</v>
      </c>
      <c r="J764" s="564">
        <f t="shared" si="23"/>
        <v>0</v>
      </c>
    </row>
    <row r="765" spans="1:10" s="498" customFormat="1" ht="15.75" thickBot="1" x14ac:dyDescent="0.3">
      <c r="A765" s="530">
        <v>762</v>
      </c>
      <c r="B765" s="565" t="s">
        <v>2224</v>
      </c>
      <c r="C765" s="566" t="s">
        <v>2231</v>
      </c>
      <c r="D765" s="563" t="s">
        <v>2232</v>
      </c>
      <c r="E765" s="567">
        <v>5262</v>
      </c>
      <c r="F765" s="567">
        <v>5262</v>
      </c>
      <c r="G765" s="564">
        <f t="shared" si="22"/>
        <v>0</v>
      </c>
      <c r="H765" s="564">
        <v>0</v>
      </c>
      <c r="I765" s="564">
        <v>0</v>
      </c>
      <c r="J765" s="564">
        <f t="shared" si="23"/>
        <v>0</v>
      </c>
    </row>
    <row r="766" spans="1:10" s="498" customFormat="1" ht="15.75" thickBot="1" x14ac:dyDescent="0.3">
      <c r="A766" s="530">
        <v>763</v>
      </c>
      <c r="B766" s="565" t="s">
        <v>2224</v>
      </c>
      <c r="C766" s="566" t="s">
        <v>2233</v>
      </c>
      <c r="D766" s="563" t="s">
        <v>2234</v>
      </c>
      <c r="E766" s="567">
        <v>5262</v>
      </c>
      <c r="F766" s="567">
        <v>5262</v>
      </c>
      <c r="G766" s="564">
        <f t="shared" si="22"/>
        <v>0</v>
      </c>
      <c r="H766" s="564">
        <v>0</v>
      </c>
      <c r="I766" s="564">
        <v>0</v>
      </c>
      <c r="J766" s="564">
        <f t="shared" si="23"/>
        <v>0</v>
      </c>
    </row>
    <row r="767" spans="1:10" s="498" customFormat="1" ht="15.75" thickBot="1" x14ac:dyDescent="0.3">
      <c r="A767" s="530">
        <v>764</v>
      </c>
      <c r="B767" s="565" t="s">
        <v>2235</v>
      </c>
      <c r="C767" s="566" t="s">
        <v>2236</v>
      </c>
      <c r="D767" s="563" t="s">
        <v>2237</v>
      </c>
      <c r="E767" s="567">
        <v>3222</v>
      </c>
      <c r="F767" s="567">
        <v>3222</v>
      </c>
      <c r="G767" s="564">
        <f t="shared" si="22"/>
        <v>0</v>
      </c>
      <c r="H767" s="564">
        <v>0</v>
      </c>
      <c r="I767" s="564">
        <v>0</v>
      </c>
      <c r="J767" s="564">
        <f t="shared" si="23"/>
        <v>0</v>
      </c>
    </row>
    <row r="768" spans="1:10" s="498" customFormat="1" ht="15.75" thickBot="1" x14ac:dyDescent="0.3">
      <c r="A768" s="530">
        <v>765</v>
      </c>
      <c r="B768" s="565" t="s">
        <v>1407</v>
      </c>
      <c r="C768" s="566" t="s">
        <v>2238</v>
      </c>
      <c r="D768" s="563" t="s">
        <v>2239</v>
      </c>
      <c r="E768" s="567">
        <v>22577.32</v>
      </c>
      <c r="F768" s="567">
        <v>22577.32</v>
      </c>
      <c r="G768" s="564">
        <f t="shared" si="22"/>
        <v>0</v>
      </c>
      <c r="H768" s="564">
        <v>22577.32</v>
      </c>
      <c r="I768" s="564">
        <v>22577.32</v>
      </c>
      <c r="J768" s="564">
        <f t="shared" si="23"/>
        <v>0</v>
      </c>
    </row>
    <row r="769" spans="1:10" s="498" customFormat="1" ht="15.75" thickBot="1" x14ac:dyDescent="0.3">
      <c r="A769" s="530">
        <v>766</v>
      </c>
      <c r="B769" s="565" t="s">
        <v>2240</v>
      </c>
      <c r="C769" s="566" t="s">
        <v>2241</v>
      </c>
      <c r="D769" s="563" t="s">
        <v>2242</v>
      </c>
      <c r="E769" s="567">
        <v>27032</v>
      </c>
      <c r="F769" s="567">
        <v>27032</v>
      </c>
      <c r="G769" s="564">
        <f t="shared" si="22"/>
        <v>0</v>
      </c>
      <c r="H769" s="564">
        <v>27032</v>
      </c>
      <c r="I769" s="564">
        <v>27032</v>
      </c>
      <c r="J769" s="564">
        <f t="shared" si="23"/>
        <v>0</v>
      </c>
    </row>
    <row r="770" spans="1:10" s="498" customFormat="1" ht="15.75" thickBot="1" x14ac:dyDescent="0.3">
      <c r="A770" s="530">
        <v>767</v>
      </c>
      <c r="B770" s="565" t="s">
        <v>2243</v>
      </c>
      <c r="C770" s="566" t="s">
        <v>2244</v>
      </c>
      <c r="D770" s="563" t="s">
        <v>2245</v>
      </c>
      <c r="E770" s="567">
        <v>7500</v>
      </c>
      <c r="F770" s="567">
        <v>7500</v>
      </c>
      <c r="G770" s="564">
        <f t="shared" si="22"/>
        <v>0</v>
      </c>
      <c r="H770" s="564">
        <v>0</v>
      </c>
      <c r="I770" s="564">
        <v>0</v>
      </c>
      <c r="J770" s="564">
        <f t="shared" si="23"/>
        <v>0</v>
      </c>
    </row>
    <row r="771" spans="1:10" s="498" customFormat="1" ht="15.75" thickBot="1" x14ac:dyDescent="0.3">
      <c r="A771" s="530">
        <v>768</v>
      </c>
      <c r="B771" s="565" t="s">
        <v>2246</v>
      </c>
      <c r="C771" s="566" t="s">
        <v>2247</v>
      </c>
      <c r="D771" s="563" t="s">
        <v>2248</v>
      </c>
      <c r="E771" s="567">
        <v>4500</v>
      </c>
      <c r="F771" s="567">
        <v>4500</v>
      </c>
      <c r="G771" s="564">
        <f t="shared" si="22"/>
        <v>0</v>
      </c>
      <c r="H771" s="564">
        <v>0</v>
      </c>
      <c r="I771" s="564">
        <v>0</v>
      </c>
      <c r="J771" s="564">
        <f t="shared" si="23"/>
        <v>0</v>
      </c>
    </row>
    <row r="772" spans="1:10" s="498" customFormat="1" ht="15.75" thickBot="1" x14ac:dyDescent="0.3">
      <c r="A772" s="530">
        <v>769</v>
      </c>
      <c r="B772" s="565" t="s">
        <v>2249</v>
      </c>
      <c r="C772" s="566" t="s">
        <v>2250</v>
      </c>
      <c r="D772" s="563" t="s">
        <v>2251</v>
      </c>
      <c r="E772" s="567">
        <v>39200</v>
      </c>
      <c r="F772" s="567">
        <v>39200</v>
      </c>
      <c r="G772" s="564">
        <f t="shared" ref="G772:G835" si="24">E772-F772</f>
        <v>0</v>
      </c>
      <c r="H772" s="564">
        <v>30053.33</v>
      </c>
      <c r="I772" s="564">
        <v>30053.33</v>
      </c>
      <c r="J772" s="564">
        <f t="shared" ref="J772:J835" si="25">H772-I772</f>
        <v>0</v>
      </c>
    </row>
    <row r="773" spans="1:10" s="498" customFormat="1" ht="15.75" thickBot="1" x14ac:dyDescent="0.3">
      <c r="A773" s="530">
        <v>770</v>
      </c>
      <c r="B773" s="565" t="s">
        <v>2249</v>
      </c>
      <c r="C773" s="566" t="s">
        <v>2252</v>
      </c>
      <c r="D773" s="563" t="s">
        <v>2253</v>
      </c>
      <c r="E773" s="567">
        <v>39200</v>
      </c>
      <c r="F773" s="567">
        <v>39200</v>
      </c>
      <c r="G773" s="564">
        <f t="shared" si="24"/>
        <v>0</v>
      </c>
      <c r="H773" s="564">
        <v>30053.33</v>
      </c>
      <c r="I773" s="564">
        <v>30053.33</v>
      </c>
      <c r="J773" s="564">
        <f t="shared" si="25"/>
        <v>0</v>
      </c>
    </row>
    <row r="774" spans="1:10" s="498" customFormat="1" ht="15.75" thickBot="1" x14ac:dyDescent="0.3">
      <c r="A774" s="530">
        <v>771</v>
      </c>
      <c r="B774" s="565" t="s">
        <v>2249</v>
      </c>
      <c r="C774" s="566" t="s">
        <v>2254</v>
      </c>
      <c r="D774" s="563" t="s">
        <v>2255</v>
      </c>
      <c r="E774" s="567">
        <v>39200</v>
      </c>
      <c r="F774" s="567">
        <v>39200</v>
      </c>
      <c r="G774" s="564">
        <f t="shared" si="24"/>
        <v>0</v>
      </c>
      <c r="H774" s="564">
        <v>30053.33</v>
      </c>
      <c r="I774" s="564">
        <v>30053.33</v>
      </c>
      <c r="J774" s="564">
        <f t="shared" si="25"/>
        <v>0</v>
      </c>
    </row>
    <row r="775" spans="1:10" s="498" customFormat="1" ht="15.75" thickBot="1" x14ac:dyDescent="0.3">
      <c r="A775" s="530">
        <v>772</v>
      </c>
      <c r="B775" s="565" t="s">
        <v>2256</v>
      </c>
      <c r="C775" s="566" t="s">
        <v>2257</v>
      </c>
      <c r="D775" s="563" t="s">
        <v>2258</v>
      </c>
      <c r="E775" s="567">
        <v>10800</v>
      </c>
      <c r="F775" s="567">
        <v>10800</v>
      </c>
      <c r="G775" s="564">
        <f t="shared" si="24"/>
        <v>0</v>
      </c>
      <c r="H775" s="564">
        <v>10800</v>
      </c>
      <c r="I775" s="564">
        <v>10800</v>
      </c>
      <c r="J775" s="564">
        <f t="shared" si="25"/>
        <v>0</v>
      </c>
    </row>
    <row r="776" spans="1:10" s="498" customFormat="1" ht="15.75" thickBot="1" x14ac:dyDescent="0.3">
      <c r="A776" s="530">
        <v>773</v>
      </c>
      <c r="B776" s="565" t="s">
        <v>2259</v>
      </c>
      <c r="C776" s="566" t="s">
        <v>2260</v>
      </c>
      <c r="D776" s="563" t="s">
        <v>2261</v>
      </c>
      <c r="E776" s="567">
        <v>13834</v>
      </c>
      <c r="F776" s="567">
        <v>13834</v>
      </c>
      <c r="G776" s="564">
        <f t="shared" si="24"/>
        <v>0</v>
      </c>
      <c r="H776" s="564">
        <v>13834</v>
      </c>
      <c r="I776" s="564">
        <v>13834</v>
      </c>
      <c r="J776" s="564">
        <f t="shared" si="25"/>
        <v>0</v>
      </c>
    </row>
    <row r="777" spans="1:10" s="498" customFormat="1" ht="15.75" thickBot="1" x14ac:dyDescent="0.3">
      <c r="A777" s="530">
        <v>774</v>
      </c>
      <c r="B777" s="565" t="s">
        <v>2262</v>
      </c>
      <c r="C777" s="566" t="s">
        <v>2263</v>
      </c>
      <c r="D777" s="563" t="s">
        <v>2264</v>
      </c>
      <c r="E777" s="567">
        <v>5830</v>
      </c>
      <c r="F777" s="567">
        <v>5830</v>
      </c>
      <c r="G777" s="564">
        <f t="shared" si="24"/>
        <v>0</v>
      </c>
      <c r="H777" s="564">
        <v>0</v>
      </c>
      <c r="I777" s="564">
        <v>0</v>
      </c>
      <c r="J777" s="564">
        <f t="shared" si="25"/>
        <v>0</v>
      </c>
    </row>
    <row r="778" spans="1:10" s="498" customFormat="1" ht="15.75" thickBot="1" x14ac:dyDescent="0.3">
      <c r="A778" s="530">
        <v>775</v>
      </c>
      <c r="B778" s="565" t="s">
        <v>2265</v>
      </c>
      <c r="C778" s="566" t="s">
        <v>2266</v>
      </c>
      <c r="D778" s="563" t="s">
        <v>2267</v>
      </c>
      <c r="E778" s="567">
        <v>3221</v>
      </c>
      <c r="F778" s="567">
        <v>3221</v>
      </c>
      <c r="G778" s="564">
        <f t="shared" si="24"/>
        <v>0</v>
      </c>
      <c r="H778" s="564">
        <v>0</v>
      </c>
      <c r="I778" s="564">
        <v>0</v>
      </c>
      <c r="J778" s="564">
        <f t="shared" si="25"/>
        <v>0</v>
      </c>
    </row>
    <row r="779" spans="1:10" s="498" customFormat="1" ht="15.75" thickBot="1" x14ac:dyDescent="0.3">
      <c r="A779" s="530">
        <v>776</v>
      </c>
      <c r="B779" s="565" t="s">
        <v>2268</v>
      </c>
      <c r="C779" s="566" t="s">
        <v>2269</v>
      </c>
      <c r="D779" s="563" t="s">
        <v>2270</v>
      </c>
      <c r="E779" s="567">
        <v>1800</v>
      </c>
      <c r="F779" s="567">
        <v>1800</v>
      </c>
      <c r="G779" s="564">
        <f t="shared" si="24"/>
        <v>0</v>
      </c>
      <c r="H779" s="564">
        <v>0</v>
      </c>
      <c r="I779" s="564">
        <v>0</v>
      </c>
      <c r="J779" s="564">
        <f t="shared" si="25"/>
        <v>0</v>
      </c>
    </row>
    <row r="780" spans="1:10" s="498" customFormat="1" ht="15.75" thickBot="1" x14ac:dyDescent="0.3">
      <c r="A780" s="530">
        <v>777</v>
      </c>
      <c r="B780" s="565" t="s">
        <v>2271</v>
      </c>
      <c r="C780" s="566" t="s">
        <v>2272</v>
      </c>
      <c r="D780" s="563" t="s">
        <v>2273</v>
      </c>
      <c r="E780" s="567">
        <v>1058</v>
      </c>
      <c r="F780" s="567">
        <v>1058</v>
      </c>
      <c r="G780" s="564">
        <f t="shared" si="24"/>
        <v>0</v>
      </c>
      <c r="H780" s="564">
        <v>0</v>
      </c>
      <c r="I780" s="564">
        <v>0</v>
      </c>
      <c r="J780" s="564">
        <f t="shared" si="25"/>
        <v>0</v>
      </c>
    </row>
    <row r="781" spans="1:10" s="498" customFormat="1" ht="15.75" thickBot="1" x14ac:dyDescent="0.3">
      <c r="A781" s="530">
        <v>778</v>
      </c>
      <c r="B781" s="565" t="s">
        <v>2274</v>
      </c>
      <c r="C781" s="566" t="s">
        <v>2275</v>
      </c>
      <c r="D781" s="563" t="s">
        <v>2276</v>
      </c>
      <c r="E781" s="567">
        <v>16825.2</v>
      </c>
      <c r="F781" s="567">
        <v>16825.2</v>
      </c>
      <c r="G781" s="564">
        <f t="shared" si="24"/>
        <v>0</v>
      </c>
      <c r="H781" s="564">
        <v>16825.2</v>
      </c>
      <c r="I781" s="564">
        <v>16825.2</v>
      </c>
      <c r="J781" s="564">
        <f t="shared" si="25"/>
        <v>0</v>
      </c>
    </row>
    <row r="782" spans="1:10" s="498" customFormat="1" ht="15.75" thickBot="1" x14ac:dyDescent="0.3">
      <c r="A782" s="530">
        <v>779</v>
      </c>
      <c r="B782" s="565" t="s">
        <v>2277</v>
      </c>
      <c r="C782" s="566" t="s">
        <v>2278</v>
      </c>
      <c r="D782" s="563" t="s">
        <v>2279</v>
      </c>
      <c r="E782" s="567">
        <v>21775.38</v>
      </c>
      <c r="F782" s="567">
        <v>21775.38</v>
      </c>
      <c r="G782" s="564">
        <f t="shared" si="24"/>
        <v>0</v>
      </c>
      <c r="H782" s="564">
        <v>21775.38</v>
      </c>
      <c r="I782" s="564">
        <v>21775.38</v>
      </c>
      <c r="J782" s="564">
        <f t="shared" si="25"/>
        <v>0</v>
      </c>
    </row>
    <row r="783" spans="1:10" s="498" customFormat="1" ht="15.75" thickBot="1" x14ac:dyDescent="0.3">
      <c r="A783" s="530">
        <v>780</v>
      </c>
      <c r="B783" s="565" t="s">
        <v>2280</v>
      </c>
      <c r="C783" s="566" t="s">
        <v>2281</v>
      </c>
      <c r="D783" s="563" t="s">
        <v>2282</v>
      </c>
      <c r="E783" s="567">
        <v>22577.32</v>
      </c>
      <c r="F783" s="567">
        <v>22577.32</v>
      </c>
      <c r="G783" s="564">
        <f t="shared" si="24"/>
        <v>0</v>
      </c>
      <c r="H783" s="564">
        <v>22577.32</v>
      </c>
      <c r="I783" s="564">
        <v>22577.32</v>
      </c>
      <c r="J783" s="564">
        <f t="shared" si="25"/>
        <v>0</v>
      </c>
    </row>
    <row r="784" spans="1:10" s="498" customFormat="1" ht="15.75" thickBot="1" x14ac:dyDescent="0.3">
      <c r="A784" s="530">
        <v>781</v>
      </c>
      <c r="B784" s="565" t="s">
        <v>2283</v>
      </c>
      <c r="C784" s="566" t="s">
        <v>2284</v>
      </c>
      <c r="D784" s="563" t="s">
        <v>2285</v>
      </c>
      <c r="E784" s="567">
        <v>26989.84</v>
      </c>
      <c r="F784" s="567">
        <v>26989.84</v>
      </c>
      <c r="G784" s="564">
        <f t="shared" si="24"/>
        <v>0</v>
      </c>
      <c r="H784" s="564">
        <v>26989.84</v>
      </c>
      <c r="I784" s="564">
        <v>26989.84</v>
      </c>
      <c r="J784" s="564">
        <f t="shared" si="25"/>
        <v>0</v>
      </c>
    </row>
    <row r="785" spans="1:10" s="498" customFormat="1" ht="15.75" thickBot="1" x14ac:dyDescent="0.3">
      <c r="A785" s="530">
        <v>782</v>
      </c>
      <c r="B785" s="565" t="s">
        <v>1371</v>
      </c>
      <c r="C785" s="566" t="s">
        <v>2286</v>
      </c>
      <c r="D785" s="563" t="s">
        <v>2287</v>
      </c>
      <c r="E785" s="567">
        <v>40742</v>
      </c>
      <c r="F785" s="567">
        <v>40742</v>
      </c>
      <c r="G785" s="564">
        <f t="shared" si="24"/>
        <v>0</v>
      </c>
      <c r="H785" s="564">
        <v>39383.93</v>
      </c>
      <c r="I785" s="564">
        <v>39383.93</v>
      </c>
      <c r="J785" s="564">
        <f t="shared" si="25"/>
        <v>0</v>
      </c>
    </row>
    <row r="786" spans="1:10" s="498" customFormat="1" ht="15.75" thickBot="1" x14ac:dyDescent="0.3">
      <c r="A786" s="530">
        <v>783</v>
      </c>
      <c r="B786" s="565" t="s">
        <v>1371</v>
      </c>
      <c r="C786" s="566" t="s">
        <v>2288</v>
      </c>
      <c r="D786" s="563" t="s">
        <v>2289</v>
      </c>
      <c r="E786" s="567">
        <v>5590</v>
      </c>
      <c r="F786" s="567">
        <v>5590</v>
      </c>
      <c r="G786" s="564">
        <f t="shared" si="24"/>
        <v>0</v>
      </c>
      <c r="H786" s="564">
        <v>0</v>
      </c>
      <c r="I786" s="564">
        <v>0</v>
      </c>
      <c r="J786" s="564">
        <f t="shared" si="25"/>
        <v>0</v>
      </c>
    </row>
    <row r="787" spans="1:10" s="498" customFormat="1" ht="15.75" thickBot="1" x14ac:dyDescent="0.3">
      <c r="A787" s="530">
        <v>784</v>
      </c>
      <c r="B787" s="565" t="s">
        <v>1371</v>
      </c>
      <c r="C787" s="566" t="s">
        <v>2290</v>
      </c>
      <c r="D787" s="563" t="s">
        <v>2291</v>
      </c>
      <c r="E787" s="567">
        <v>5590</v>
      </c>
      <c r="F787" s="567">
        <v>5590</v>
      </c>
      <c r="G787" s="564">
        <f t="shared" si="24"/>
        <v>0</v>
      </c>
      <c r="H787" s="564">
        <v>0</v>
      </c>
      <c r="I787" s="564">
        <v>0</v>
      </c>
      <c r="J787" s="564">
        <f t="shared" si="25"/>
        <v>0</v>
      </c>
    </row>
    <row r="788" spans="1:10" s="498" customFormat="1" ht="15.75" thickBot="1" x14ac:dyDescent="0.3">
      <c r="A788" s="530">
        <v>785</v>
      </c>
      <c r="B788" s="565" t="s">
        <v>2292</v>
      </c>
      <c r="C788" s="566" t="s">
        <v>2293</v>
      </c>
      <c r="D788" s="563" t="s">
        <v>2294</v>
      </c>
      <c r="E788" s="567">
        <v>13456</v>
      </c>
      <c r="F788" s="567">
        <v>13456</v>
      </c>
      <c r="G788" s="564">
        <f t="shared" si="24"/>
        <v>0</v>
      </c>
      <c r="H788" s="564">
        <v>0</v>
      </c>
      <c r="I788" s="564">
        <v>0</v>
      </c>
      <c r="J788" s="564">
        <f t="shared" si="25"/>
        <v>0</v>
      </c>
    </row>
    <row r="789" spans="1:10" s="498" customFormat="1" ht="15.75" thickBot="1" x14ac:dyDescent="0.3">
      <c r="A789" s="530">
        <v>786</v>
      </c>
      <c r="B789" s="565" t="s">
        <v>2295</v>
      </c>
      <c r="C789" s="566" t="s">
        <v>2296</v>
      </c>
      <c r="D789" s="563" t="s">
        <v>2297</v>
      </c>
      <c r="E789" s="567">
        <v>17320</v>
      </c>
      <c r="F789" s="567">
        <v>17320</v>
      </c>
      <c r="G789" s="564">
        <f t="shared" si="24"/>
        <v>0</v>
      </c>
      <c r="H789" s="564">
        <v>17320</v>
      </c>
      <c r="I789" s="564">
        <v>17320</v>
      </c>
      <c r="J789" s="564">
        <f t="shared" si="25"/>
        <v>0</v>
      </c>
    </row>
    <row r="790" spans="1:10" s="498" customFormat="1" ht="15.75" thickBot="1" x14ac:dyDescent="0.3">
      <c r="A790" s="530">
        <v>787</v>
      </c>
      <c r="B790" s="565" t="s">
        <v>2295</v>
      </c>
      <c r="C790" s="566" t="s">
        <v>2298</v>
      </c>
      <c r="D790" s="563" t="s">
        <v>2299</v>
      </c>
      <c r="E790" s="567">
        <v>17320</v>
      </c>
      <c r="F790" s="567">
        <v>17320</v>
      </c>
      <c r="G790" s="564">
        <f t="shared" si="24"/>
        <v>0</v>
      </c>
      <c r="H790" s="564">
        <v>17320</v>
      </c>
      <c r="I790" s="564">
        <v>17320</v>
      </c>
      <c r="J790" s="564">
        <f t="shared" si="25"/>
        <v>0</v>
      </c>
    </row>
    <row r="791" spans="1:10" s="498" customFormat="1" ht="15.75" thickBot="1" x14ac:dyDescent="0.3">
      <c r="A791" s="530">
        <v>788</v>
      </c>
      <c r="B791" s="565" t="s">
        <v>2249</v>
      </c>
      <c r="C791" s="566" t="s">
        <v>2300</v>
      </c>
      <c r="D791" s="563" t="s">
        <v>2301</v>
      </c>
      <c r="E791" s="567">
        <v>12000</v>
      </c>
      <c r="F791" s="567">
        <v>12000</v>
      </c>
      <c r="G791" s="564">
        <f t="shared" si="24"/>
        <v>0</v>
      </c>
      <c r="H791" s="564">
        <v>0</v>
      </c>
      <c r="I791" s="564">
        <v>0</v>
      </c>
      <c r="J791" s="564">
        <f t="shared" si="25"/>
        <v>0</v>
      </c>
    </row>
    <row r="792" spans="1:10" s="498" customFormat="1" ht="15.75" thickBot="1" x14ac:dyDescent="0.3">
      <c r="A792" s="530">
        <v>789</v>
      </c>
      <c r="B792" s="565" t="s">
        <v>2249</v>
      </c>
      <c r="C792" s="566" t="s">
        <v>2302</v>
      </c>
      <c r="D792" s="563" t="s">
        <v>2303</v>
      </c>
      <c r="E792" s="567">
        <v>4680</v>
      </c>
      <c r="F792" s="567">
        <v>4680</v>
      </c>
      <c r="G792" s="564">
        <f t="shared" si="24"/>
        <v>0</v>
      </c>
      <c r="H792" s="564">
        <v>0</v>
      </c>
      <c r="I792" s="564">
        <v>0</v>
      </c>
      <c r="J792" s="564">
        <f t="shared" si="25"/>
        <v>0</v>
      </c>
    </row>
    <row r="793" spans="1:10" s="498" customFormat="1" ht="15.75" thickBot="1" x14ac:dyDescent="0.3">
      <c r="A793" s="530">
        <v>790</v>
      </c>
      <c r="B793" s="565" t="s">
        <v>2259</v>
      </c>
      <c r="C793" s="566" t="s">
        <v>2304</v>
      </c>
      <c r="D793" s="563" t="s">
        <v>2305</v>
      </c>
      <c r="E793" s="567">
        <v>13459</v>
      </c>
      <c r="F793" s="567">
        <v>13459</v>
      </c>
      <c r="G793" s="564">
        <f t="shared" si="24"/>
        <v>0</v>
      </c>
      <c r="H793" s="564">
        <v>12247.69</v>
      </c>
      <c r="I793" s="564">
        <v>12247.69</v>
      </c>
      <c r="J793" s="564">
        <f t="shared" si="25"/>
        <v>0</v>
      </c>
    </row>
    <row r="794" spans="1:10" s="498" customFormat="1" ht="15.75" thickBot="1" x14ac:dyDescent="0.3">
      <c r="A794" s="530">
        <v>791</v>
      </c>
      <c r="B794" s="565" t="s">
        <v>2306</v>
      </c>
      <c r="C794" s="566" t="s">
        <v>2307</v>
      </c>
      <c r="D794" s="563" t="s">
        <v>2308</v>
      </c>
      <c r="E794" s="567">
        <v>2268</v>
      </c>
      <c r="F794" s="567">
        <v>2268</v>
      </c>
      <c r="G794" s="564">
        <f t="shared" si="24"/>
        <v>0</v>
      </c>
      <c r="H794" s="564">
        <v>0</v>
      </c>
      <c r="I794" s="564">
        <v>0</v>
      </c>
      <c r="J794" s="564">
        <f t="shared" si="25"/>
        <v>0</v>
      </c>
    </row>
    <row r="795" spans="1:10" s="498" customFormat="1" ht="15.75" thickBot="1" x14ac:dyDescent="0.3">
      <c r="A795" s="530">
        <v>792</v>
      </c>
      <c r="B795" s="565" t="s">
        <v>2216</v>
      </c>
      <c r="C795" s="566" t="s">
        <v>2309</v>
      </c>
      <c r="D795" s="563" t="s">
        <v>2310</v>
      </c>
      <c r="E795" s="567">
        <v>2301</v>
      </c>
      <c r="F795" s="567">
        <v>2301</v>
      </c>
      <c r="G795" s="564">
        <f t="shared" si="24"/>
        <v>0</v>
      </c>
      <c r="H795" s="564">
        <v>0</v>
      </c>
      <c r="I795" s="564">
        <v>0</v>
      </c>
      <c r="J795" s="564">
        <f t="shared" si="25"/>
        <v>0</v>
      </c>
    </row>
    <row r="796" spans="1:10" s="498" customFormat="1" ht="15.75" thickBot="1" x14ac:dyDescent="0.3">
      <c r="A796" s="530">
        <v>793</v>
      </c>
      <c r="B796" s="565" t="s">
        <v>2311</v>
      </c>
      <c r="C796" s="566" t="s">
        <v>2312</v>
      </c>
      <c r="D796" s="563" t="s">
        <v>2313</v>
      </c>
      <c r="E796" s="567">
        <v>4583</v>
      </c>
      <c r="F796" s="567">
        <v>4583</v>
      </c>
      <c r="G796" s="564">
        <f t="shared" si="24"/>
        <v>0</v>
      </c>
      <c r="H796" s="564">
        <v>0</v>
      </c>
      <c r="I796" s="564">
        <v>0</v>
      </c>
      <c r="J796" s="564">
        <f t="shared" si="25"/>
        <v>0</v>
      </c>
    </row>
    <row r="797" spans="1:10" s="498" customFormat="1" ht="15.75" thickBot="1" x14ac:dyDescent="0.3">
      <c r="A797" s="530">
        <v>794</v>
      </c>
      <c r="B797" s="565" t="s">
        <v>2314</v>
      </c>
      <c r="C797" s="566" t="s">
        <v>2315</v>
      </c>
      <c r="D797" s="563" t="s">
        <v>2316</v>
      </c>
      <c r="E797" s="567">
        <v>5416</v>
      </c>
      <c r="F797" s="567">
        <v>5416</v>
      </c>
      <c r="G797" s="564">
        <f t="shared" si="24"/>
        <v>0</v>
      </c>
      <c r="H797" s="564">
        <v>0</v>
      </c>
      <c r="I797" s="564">
        <v>0</v>
      </c>
      <c r="J797" s="564">
        <f t="shared" si="25"/>
        <v>0</v>
      </c>
    </row>
    <row r="798" spans="1:10" s="498" customFormat="1" ht="15.75" thickBot="1" x14ac:dyDescent="0.3">
      <c r="A798" s="530">
        <v>795</v>
      </c>
      <c r="B798" s="565" t="s">
        <v>2317</v>
      </c>
      <c r="C798" s="566" t="s">
        <v>2318</v>
      </c>
      <c r="D798" s="563" t="s">
        <v>2319</v>
      </c>
      <c r="E798" s="567">
        <v>5750</v>
      </c>
      <c r="F798" s="567">
        <v>5750</v>
      </c>
      <c r="G798" s="564">
        <f t="shared" si="24"/>
        <v>0</v>
      </c>
      <c r="H798" s="564">
        <v>0</v>
      </c>
      <c r="I798" s="564">
        <v>0</v>
      </c>
      <c r="J798" s="564">
        <f t="shared" si="25"/>
        <v>0</v>
      </c>
    </row>
    <row r="799" spans="1:10" s="498" customFormat="1" ht="15.75" thickBot="1" x14ac:dyDescent="0.3">
      <c r="A799" s="530">
        <v>796</v>
      </c>
      <c r="B799" s="565" t="s">
        <v>1371</v>
      </c>
      <c r="C799" s="566" t="s">
        <v>2320</v>
      </c>
      <c r="D799" s="563" t="s">
        <v>2321</v>
      </c>
      <c r="E799" s="567">
        <v>5610</v>
      </c>
      <c r="F799" s="567">
        <v>5610</v>
      </c>
      <c r="G799" s="564">
        <f t="shared" si="24"/>
        <v>0</v>
      </c>
      <c r="H799" s="564">
        <v>0</v>
      </c>
      <c r="I799" s="564">
        <v>0</v>
      </c>
      <c r="J799" s="564">
        <f t="shared" si="25"/>
        <v>0</v>
      </c>
    </row>
    <row r="800" spans="1:10" s="498" customFormat="1" ht="15.75" thickBot="1" x14ac:dyDescent="0.3">
      <c r="A800" s="530">
        <v>797</v>
      </c>
      <c r="B800" s="565" t="s">
        <v>1631</v>
      </c>
      <c r="C800" s="566" t="s">
        <v>2322</v>
      </c>
      <c r="D800" s="563" t="s">
        <v>2323</v>
      </c>
      <c r="E800" s="567">
        <v>3600</v>
      </c>
      <c r="F800" s="567">
        <v>3600</v>
      </c>
      <c r="G800" s="564">
        <f t="shared" si="24"/>
        <v>0</v>
      </c>
      <c r="H800" s="564">
        <v>0</v>
      </c>
      <c r="I800" s="564">
        <v>0</v>
      </c>
      <c r="J800" s="564">
        <f t="shared" si="25"/>
        <v>0</v>
      </c>
    </row>
    <row r="801" spans="1:10" s="498" customFormat="1" ht="15.75" thickBot="1" x14ac:dyDescent="0.3">
      <c r="A801" s="530">
        <v>798</v>
      </c>
      <c r="B801" s="565" t="s">
        <v>2324</v>
      </c>
      <c r="C801" s="566" t="s">
        <v>2325</v>
      </c>
      <c r="D801" s="563" t="s">
        <v>2326</v>
      </c>
      <c r="E801" s="567">
        <v>5885</v>
      </c>
      <c r="F801" s="567">
        <v>5885</v>
      </c>
      <c r="G801" s="564">
        <f t="shared" si="24"/>
        <v>0</v>
      </c>
      <c r="H801" s="564">
        <v>0</v>
      </c>
      <c r="I801" s="564">
        <v>0</v>
      </c>
      <c r="J801" s="564">
        <f t="shared" si="25"/>
        <v>0</v>
      </c>
    </row>
    <row r="802" spans="1:10" s="498" customFormat="1" ht="15.75" thickBot="1" x14ac:dyDescent="0.3">
      <c r="A802" s="530">
        <v>799</v>
      </c>
      <c r="B802" s="565" t="s">
        <v>1407</v>
      </c>
      <c r="C802" s="566" t="s">
        <v>2327</v>
      </c>
      <c r="D802" s="563" t="s">
        <v>2328</v>
      </c>
      <c r="E802" s="567">
        <v>19290.3</v>
      </c>
      <c r="F802" s="567">
        <v>19290.3</v>
      </c>
      <c r="G802" s="564">
        <f t="shared" si="24"/>
        <v>0</v>
      </c>
      <c r="H802" s="564">
        <v>19290.3</v>
      </c>
      <c r="I802" s="564">
        <v>19290.3</v>
      </c>
      <c r="J802" s="564">
        <f t="shared" si="25"/>
        <v>0</v>
      </c>
    </row>
    <row r="803" spans="1:10" s="498" customFormat="1" ht="15.75" thickBot="1" x14ac:dyDescent="0.3">
      <c r="A803" s="530">
        <v>800</v>
      </c>
      <c r="B803" s="565" t="s">
        <v>2329</v>
      </c>
      <c r="C803" s="566" t="s">
        <v>2330</v>
      </c>
      <c r="D803" s="563" t="s">
        <v>2331</v>
      </c>
      <c r="E803" s="567">
        <v>21775.38</v>
      </c>
      <c r="F803" s="567">
        <v>21775.38</v>
      </c>
      <c r="G803" s="564">
        <f t="shared" si="24"/>
        <v>0</v>
      </c>
      <c r="H803" s="564">
        <v>21775.38</v>
      </c>
      <c r="I803" s="564">
        <v>21775.38</v>
      </c>
      <c r="J803" s="564">
        <f t="shared" si="25"/>
        <v>0</v>
      </c>
    </row>
    <row r="804" spans="1:10" s="498" customFormat="1" ht="15.75" thickBot="1" x14ac:dyDescent="0.3">
      <c r="A804" s="530">
        <v>801</v>
      </c>
      <c r="B804" s="565" t="s">
        <v>1374</v>
      </c>
      <c r="C804" s="566" t="s">
        <v>2332</v>
      </c>
      <c r="D804" s="563" t="s">
        <v>2333</v>
      </c>
      <c r="E804" s="567">
        <v>32002.51</v>
      </c>
      <c r="F804" s="567">
        <v>32002.51</v>
      </c>
      <c r="G804" s="564">
        <f t="shared" si="24"/>
        <v>0</v>
      </c>
      <c r="H804" s="564">
        <v>32002.51</v>
      </c>
      <c r="I804" s="564">
        <v>32002.51</v>
      </c>
      <c r="J804" s="564">
        <f t="shared" si="25"/>
        <v>0</v>
      </c>
    </row>
    <row r="805" spans="1:10" s="498" customFormat="1" ht="15.75" thickBot="1" x14ac:dyDescent="0.3">
      <c r="A805" s="530">
        <v>802</v>
      </c>
      <c r="B805" s="565" t="s">
        <v>1374</v>
      </c>
      <c r="C805" s="566" t="s">
        <v>2334</v>
      </c>
      <c r="D805" s="563" t="s">
        <v>2335</v>
      </c>
      <c r="E805" s="567">
        <v>32002.51</v>
      </c>
      <c r="F805" s="567">
        <v>32002.51</v>
      </c>
      <c r="G805" s="564">
        <f t="shared" si="24"/>
        <v>0</v>
      </c>
      <c r="H805" s="564">
        <v>32002.51</v>
      </c>
      <c r="I805" s="564">
        <v>32002.51</v>
      </c>
      <c r="J805" s="564">
        <f t="shared" si="25"/>
        <v>0</v>
      </c>
    </row>
    <row r="806" spans="1:10" s="498" customFormat="1" ht="15.75" thickBot="1" x14ac:dyDescent="0.3">
      <c r="A806" s="530">
        <v>803</v>
      </c>
      <c r="B806" s="565" t="s">
        <v>1374</v>
      </c>
      <c r="C806" s="566" t="s">
        <v>2336</v>
      </c>
      <c r="D806" s="563" t="s">
        <v>2337</v>
      </c>
      <c r="E806" s="567">
        <v>32002.5</v>
      </c>
      <c r="F806" s="567">
        <v>32002.5</v>
      </c>
      <c r="G806" s="564">
        <f t="shared" si="24"/>
        <v>0</v>
      </c>
      <c r="H806" s="564">
        <v>32002.5</v>
      </c>
      <c r="I806" s="564">
        <v>32002.5</v>
      </c>
      <c r="J806" s="564">
        <f t="shared" si="25"/>
        <v>0</v>
      </c>
    </row>
    <row r="807" spans="1:10" s="498" customFormat="1" ht="15.75" thickBot="1" x14ac:dyDescent="0.3">
      <c r="A807" s="530">
        <v>804</v>
      </c>
      <c r="B807" s="565" t="s">
        <v>1371</v>
      </c>
      <c r="C807" s="566" t="s">
        <v>2338</v>
      </c>
      <c r="D807" s="563" t="s">
        <v>2339</v>
      </c>
      <c r="E807" s="567">
        <v>950</v>
      </c>
      <c r="F807" s="567">
        <v>950</v>
      </c>
      <c r="G807" s="564">
        <f t="shared" si="24"/>
        <v>0</v>
      </c>
      <c r="H807" s="564">
        <v>0</v>
      </c>
      <c r="I807" s="564">
        <v>0</v>
      </c>
      <c r="J807" s="564">
        <f t="shared" si="25"/>
        <v>0</v>
      </c>
    </row>
    <row r="808" spans="1:10" s="498" customFormat="1" ht="15.75" thickBot="1" x14ac:dyDescent="0.3">
      <c r="A808" s="530">
        <v>805</v>
      </c>
      <c r="B808" s="565" t="s">
        <v>1407</v>
      </c>
      <c r="C808" s="566" t="s">
        <v>2340</v>
      </c>
      <c r="D808" s="563" t="s">
        <v>2341</v>
      </c>
      <c r="E808" s="567">
        <v>22577.3</v>
      </c>
      <c r="F808" s="567">
        <v>22577.3</v>
      </c>
      <c r="G808" s="564">
        <f t="shared" si="24"/>
        <v>0</v>
      </c>
      <c r="H808" s="564">
        <v>22577.3</v>
      </c>
      <c r="I808" s="564">
        <v>22577.3</v>
      </c>
      <c r="J808" s="564">
        <f t="shared" si="25"/>
        <v>0</v>
      </c>
    </row>
    <row r="809" spans="1:10" s="498" customFormat="1" ht="15.75" thickBot="1" x14ac:dyDescent="0.3">
      <c r="A809" s="530">
        <v>806</v>
      </c>
      <c r="B809" s="565" t="s">
        <v>1371</v>
      </c>
      <c r="C809" s="566" t="s">
        <v>2342</v>
      </c>
      <c r="D809" s="563" t="s">
        <v>2343</v>
      </c>
      <c r="E809" s="567">
        <v>1106</v>
      </c>
      <c r="F809" s="567">
        <v>1106</v>
      </c>
      <c r="G809" s="564">
        <f t="shared" si="24"/>
        <v>0</v>
      </c>
      <c r="H809" s="564">
        <v>0</v>
      </c>
      <c r="I809" s="564">
        <v>0</v>
      </c>
      <c r="J809" s="564">
        <f t="shared" si="25"/>
        <v>0</v>
      </c>
    </row>
    <row r="810" spans="1:10" s="498" customFormat="1" ht="15.75" thickBot="1" x14ac:dyDescent="0.3">
      <c r="A810" s="530">
        <v>807</v>
      </c>
      <c r="B810" s="565" t="s">
        <v>1454</v>
      </c>
      <c r="C810" s="566" t="s">
        <v>2344</v>
      </c>
      <c r="D810" s="563" t="s">
        <v>2345</v>
      </c>
      <c r="E810" s="567">
        <v>33702.269999999997</v>
      </c>
      <c r="F810" s="567">
        <v>33702.269999999997</v>
      </c>
      <c r="G810" s="564">
        <f t="shared" si="24"/>
        <v>0</v>
      </c>
      <c r="H810" s="564">
        <v>33702.269999999997</v>
      </c>
      <c r="I810" s="564">
        <v>33702.269999999997</v>
      </c>
      <c r="J810" s="564">
        <f t="shared" si="25"/>
        <v>0</v>
      </c>
    </row>
    <row r="811" spans="1:10" s="498" customFormat="1" ht="15.75" thickBot="1" x14ac:dyDescent="0.3">
      <c r="A811" s="530">
        <v>808</v>
      </c>
      <c r="B811" s="565" t="s">
        <v>1454</v>
      </c>
      <c r="C811" s="566" t="s">
        <v>2346</v>
      </c>
      <c r="D811" s="563" t="s">
        <v>2347</v>
      </c>
      <c r="E811" s="567">
        <v>94457.69</v>
      </c>
      <c r="F811" s="567">
        <v>94457.69</v>
      </c>
      <c r="G811" s="564">
        <f t="shared" si="24"/>
        <v>0</v>
      </c>
      <c r="H811" s="564">
        <v>85171.59</v>
      </c>
      <c r="I811" s="564">
        <v>85171.59</v>
      </c>
      <c r="J811" s="564">
        <f t="shared" si="25"/>
        <v>0</v>
      </c>
    </row>
    <row r="812" spans="1:10" s="498" customFormat="1" ht="15.75" thickBot="1" x14ac:dyDescent="0.3">
      <c r="A812" s="530">
        <v>809</v>
      </c>
      <c r="B812" s="565" t="s">
        <v>1454</v>
      </c>
      <c r="C812" s="566" t="s">
        <v>2348</v>
      </c>
      <c r="D812" s="563" t="s">
        <v>2349</v>
      </c>
      <c r="E812" s="567">
        <v>47880</v>
      </c>
      <c r="F812" s="567">
        <v>47880</v>
      </c>
      <c r="G812" s="564">
        <f t="shared" si="24"/>
        <v>0</v>
      </c>
      <c r="H812" s="564">
        <v>45300</v>
      </c>
      <c r="I812" s="564">
        <v>45300</v>
      </c>
      <c r="J812" s="564">
        <f t="shared" si="25"/>
        <v>0</v>
      </c>
    </row>
    <row r="813" spans="1:10" s="498" customFormat="1" ht="15.75" thickBot="1" x14ac:dyDescent="0.3">
      <c r="A813" s="530">
        <v>810</v>
      </c>
      <c r="B813" s="565" t="s">
        <v>1454</v>
      </c>
      <c r="C813" s="566" t="s">
        <v>2350</v>
      </c>
      <c r="D813" s="563" t="s">
        <v>2351</v>
      </c>
      <c r="E813" s="567">
        <v>34309.54</v>
      </c>
      <c r="F813" s="567">
        <v>34309.54</v>
      </c>
      <c r="G813" s="564">
        <f t="shared" si="24"/>
        <v>0</v>
      </c>
      <c r="H813" s="564">
        <v>25023.439999999999</v>
      </c>
      <c r="I813" s="564">
        <v>25023.439999999999</v>
      </c>
      <c r="J813" s="564">
        <f t="shared" si="25"/>
        <v>0</v>
      </c>
    </row>
    <row r="814" spans="1:10" s="498" customFormat="1" ht="15.75" thickBot="1" x14ac:dyDescent="0.3">
      <c r="A814" s="530">
        <v>811</v>
      </c>
      <c r="B814" s="565" t="s">
        <v>1454</v>
      </c>
      <c r="C814" s="566" t="s">
        <v>2352</v>
      </c>
      <c r="D814" s="563" t="s">
        <v>2353</v>
      </c>
      <c r="E814" s="567">
        <v>8757.4500000000007</v>
      </c>
      <c r="F814" s="567">
        <v>8757.4500000000007</v>
      </c>
      <c r="G814" s="564">
        <f t="shared" si="24"/>
        <v>0</v>
      </c>
      <c r="H814" s="564">
        <v>4037.45</v>
      </c>
      <c r="I814" s="564">
        <v>4037.45</v>
      </c>
      <c r="J814" s="564">
        <f t="shared" si="25"/>
        <v>0</v>
      </c>
    </row>
    <row r="815" spans="1:10" s="498" customFormat="1" ht="15.75" thickBot="1" x14ac:dyDescent="0.3">
      <c r="A815" s="530">
        <v>812</v>
      </c>
      <c r="B815" s="565" t="s">
        <v>1454</v>
      </c>
      <c r="C815" s="566" t="s">
        <v>2354</v>
      </c>
      <c r="D815" s="563" t="s">
        <v>2355</v>
      </c>
      <c r="E815" s="567">
        <v>34301.67</v>
      </c>
      <c r="F815" s="567">
        <v>34301.67</v>
      </c>
      <c r="G815" s="564">
        <f t="shared" si="24"/>
        <v>0</v>
      </c>
      <c r="H815" s="564">
        <v>25023.439999999999</v>
      </c>
      <c r="I815" s="564">
        <v>25023.439999999999</v>
      </c>
      <c r="J815" s="564">
        <f t="shared" si="25"/>
        <v>0</v>
      </c>
    </row>
    <row r="816" spans="1:10" s="498" customFormat="1" ht="15.75" thickBot="1" x14ac:dyDescent="0.3">
      <c r="A816" s="530">
        <v>813</v>
      </c>
      <c r="B816" s="565" t="s">
        <v>1454</v>
      </c>
      <c r="C816" s="566" t="s">
        <v>2356</v>
      </c>
      <c r="D816" s="563" t="s">
        <v>2357</v>
      </c>
      <c r="E816" s="567">
        <v>40849.410000000003</v>
      </c>
      <c r="F816" s="567">
        <v>40849.410000000003</v>
      </c>
      <c r="G816" s="564">
        <f t="shared" si="24"/>
        <v>0</v>
      </c>
      <c r="H816" s="564">
        <v>19143.310000000001</v>
      </c>
      <c r="I816" s="564">
        <v>19143.310000000001</v>
      </c>
      <c r="J816" s="564">
        <f t="shared" si="25"/>
        <v>0</v>
      </c>
    </row>
    <row r="817" spans="1:10" s="498" customFormat="1" ht="15.75" thickBot="1" x14ac:dyDescent="0.3">
      <c r="A817" s="530">
        <v>814</v>
      </c>
      <c r="B817" s="565" t="s">
        <v>1454</v>
      </c>
      <c r="C817" s="566" t="s">
        <v>2358</v>
      </c>
      <c r="D817" s="563" t="s">
        <v>2359</v>
      </c>
      <c r="E817" s="567">
        <v>28429.41</v>
      </c>
      <c r="F817" s="567">
        <v>28429.41</v>
      </c>
      <c r="G817" s="564">
        <f t="shared" si="24"/>
        <v>0</v>
      </c>
      <c r="H817" s="564">
        <v>19143.310000000001</v>
      </c>
      <c r="I817" s="564">
        <v>19143.310000000001</v>
      </c>
      <c r="J817" s="564">
        <f t="shared" si="25"/>
        <v>0</v>
      </c>
    </row>
    <row r="818" spans="1:10" s="498" customFormat="1" ht="15.75" thickBot="1" x14ac:dyDescent="0.3">
      <c r="A818" s="530">
        <v>815</v>
      </c>
      <c r="B818" s="565" t="s">
        <v>1441</v>
      </c>
      <c r="C818" s="566" t="s">
        <v>2360</v>
      </c>
      <c r="D818" s="563" t="s">
        <v>2361</v>
      </c>
      <c r="E818" s="567">
        <v>28212.3</v>
      </c>
      <c r="F818" s="567">
        <v>28212.3</v>
      </c>
      <c r="G818" s="564">
        <f t="shared" si="24"/>
        <v>0</v>
      </c>
      <c r="H818" s="564">
        <v>28212.3</v>
      </c>
      <c r="I818" s="564">
        <v>28212.3</v>
      </c>
      <c r="J818" s="564">
        <f t="shared" si="25"/>
        <v>0</v>
      </c>
    </row>
    <row r="819" spans="1:10" s="498" customFormat="1" ht="15.75" thickBot="1" x14ac:dyDescent="0.3">
      <c r="A819" s="530">
        <v>816</v>
      </c>
      <c r="B819" s="565" t="s">
        <v>1454</v>
      </c>
      <c r="C819" s="566" t="s">
        <v>2362</v>
      </c>
      <c r="D819" s="563" t="s">
        <v>2363</v>
      </c>
      <c r="E819" s="567">
        <v>88360.45</v>
      </c>
      <c r="F819" s="567">
        <v>88360.45</v>
      </c>
      <c r="G819" s="564">
        <f t="shared" si="24"/>
        <v>0</v>
      </c>
      <c r="H819" s="564">
        <v>88360.45</v>
      </c>
      <c r="I819" s="564">
        <v>88360.45</v>
      </c>
      <c r="J819" s="564">
        <f t="shared" si="25"/>
        <v>0</v>
      </c>
    </row>
    <row r="820" spans="1:10" s="498" customFormat="1" ht="15.75" thickBot="1" x14ac:dyDescent="0.3">
      <c r="A820" s="530">
        <v>817</v>
      </c>
      <c r="B820" s="565" t="s">
        <v>1454</v>
      </c>
      <c r="C820" s="566" t="s">
        <v>2364</v>
      </c>
      <c r="D820" s="563" t="s">
        <v>2365</v>
      </c>
      <c r="E820" s="567">
        <v>57809.01</v>
      </c>
      <c r="F820" s="567">
        <v>57809.01</v>
      </c>
      <c r="G820" s="564">
        <f t="shared" si="24"/>
        <v>0</v>
      </c>
      <c r="H820" s="564">
        <v>57809.01</v>
      </c>
      <c r="I820" s="564">
        <v>57809.01</v>
      </c>
      <c r="J820" s="564">
        <f t="shared" si="25"/>
        <v>0</v>
      </c>
    </row>
    <row r="821" spans="1:10" s="498" customFormat="1" ht="15.75" thickBot="1" x14ac:dyDescent="0.3">
      <c r="A821" s="530">
        <v>818</v>
      </c>
      <c r="B821" s="565" t="s">
        <v>1454</v>
      </c>
      <c r="C821" s="566" t="s">
        <v>2366</v>
      </c>
      <c r="D821" s="563" t="s">
        <v>2367</v>
      </c>
      <c r="E821" s="567">
        <v>25833.31</v>
      </c>
      <c r="F821" s="567">
        <v>25833.31</v>
      </c>
      <c r="G821" s="564">
        <f t="shared" si="24"/>
        <v>0</v>
      </c>
      <c r="H821" s="564">
        <v>19143.310000000001</v>
      </c>
      <c r="I821" s="564">
        <v>19143.310000000001</v>
      </c>
      <c r="J821" s="564">
        <f t="shared" si="25"/>
        <v>0</v>
      </c>
    </row>
    <row r="822" spans="1:10" s="498" customFormat="1" ht="15.75" thickBot="1" x14ac:dyDescent="0.3">
      <c r="A822" s="530">
        <v>819</v>
      </c>
      <c r="B822" s="565" t="s">
        <v>1454</v>
      </c>
      <c r="C822" s="566" t="s">
        <v>2368</v>
      </c>
      <c r="D822" s="563" t="s">
        <v>2369</v>
      </c>
      <c r="E822" s="567">
        <v>20790</v>
      </c>
      <c r="F822" s="567">
        <v>20790</v>
      </c>
      <c r="G822" s="564">
        <f t="shared" si="24"/>
        <v>0</v>
      </c>
      <c r="H822" s="564">
        <v>0</v>
      </c>
      <c r="I822" s="564">
        <v>0</v>
      </c>
      <c r="J822" s="564">
        <f t="shared" si="25"/>
        <v>0</v>
      </c>
    </row>
    <row r="823" spans="1:10" s="498" customFormat="1" ht="15.75" thickBot="1" x14ac:dyDescent="0.3">
      <c r="A823" s="530">
        <v>820</v>
      </c>
      <c r="B823" s="565" t="s">
        <v>1454</v>
      </c>
      <c r="C823" s="566" t="s">
        <v>2370</v>
      </c>
      <c r="D823" s="563" t="s">
        <v>2371</v>
      </c>
      <c r="E823" s="567">
        <v>39901.74</v>
      </c>
      <c r="F823" s="567">
        <v>39901.74</v>
      </c>
      <c r="G823" s="564">
        <f t="shared" si="24"/>
        <v>0</v>
      </c>
      <c r="H823" s="564">
        <v>30623.51</v>
      </c>
      <c r="I823" s="564">
        <v>30623.51</v>
      </c>
      <c r="J823" s="564">
        <f t="shared" si="25"/>
        <v>0</v>
      </c>
    </row>
    <row r="824" spans="1:10" s="498" customFormat="1" ht="15.75" thickBot="1" x14ac:dyDescent="0.3">
      <c r="A824" s="530">
        <v>821</v>
      </c>
      <c r="B824" s="565" t="s">
        <v>1454</v>
      </c>
      <c r="C824" s="566" t="s">
        <v>2372</v>
      </c>
      <c r="D824" s="563" t="s">
        <v>2373</v>
      </c>
      <c r="E824" s="567">
        <v>92028.36</v>
      </c>
      <c r="F824" s="567">
        <v>92028.36</v>
      </c>
      <c r="G824" s="564">
        <f t="shared" si="24"/>
        <v>0</v>
      </c>
      <c r="H824" s="564">
        <v>85338.36</v>
      </c>
      <c r="I824" s="564">
        <v>85338.36</v>
      </c>
      <c r="J824" s="564">
        <f t="shared" si="25"/>
        <v>0</v>
      </c>
    </row>
    <row r="825" spans="1:10" s="498" customFormat="1" ht="15.75" thickBot="1" x14ac:dyDescent="0.3">
      <c r="A825" s="530">
        <v>822</v>
      </c>
      <c r="B825" s="565" t="s">
        <v>1454</v>
      </c>
      <c r="C825" s="566" t="s">
        <v>2374</v>
      </c>
      <c r="D825" s="563" t="s">
        <v>2375</v>
      </c>
      <c r="E825" s="567">
        <v>36364.76</v>
      </c>
      <c r="F825" s="567">
        <v>36364.76</v>
      </c>
      <c r="G825" s="564">
        <f t="shared" si="24"/>
        <v>0</v>
      </c>
      <c r="H825" s="564">
        <v>36364.76</v>
      </c>
      <c r="I825" s="564">
        <v>36364.76</v>
      </c>
      <c r="J825" s="564">
        <f t="shared" si="25"/>
        <v>0</v>
      </c>
    </row>
    <row r="826" spans="1:10" s="498" customFormat="1" ht="15.75" thickBot="1" x14ac:dyDescent="0.3">
      <c r="A826" s="530">
        <v>823</v>
      </c>
      <c r="B826" s="565" t="s">
        <v>1454</v>
      </c>
      <c r="C826" s="566" t="s">
        <v>2376</v>
      </c>
      <c r="D826" s="563" t="s">
        <v>2377</v>
      </c>
      <c r="E826" s="567">
        <v>46331.51</v>
      </c>
      <c r="F826" s="567">
        <v>46331.51</v>
      </c>
      <c r="G826" s="564">
        <f t="shared" si="24"/>
        <v>0</v>
      </c>
      <c r="H826" s="564">
        <v>24633.279999999999</v>
      </c>
      <c r="I826" s="564">
        <v>24633.279999999999</v>
      </c>
      <c r="J826" s="564">
        <f t="shared" si="25"/>
        <v>0</v>
      </c>
    </row>
    <row r="827" spans="1:10" s="498" customFormat="1" ht="15.75" thickBot="1" x14ac:dyDescent="0.3">
      <c r="A827" s="530">
        <v>824</v>
      </c>
      <c r="B827" s="565" t="s">
        <v>1454</v>
      </c>
      <c r="C827" s="566" t="s">
        <v>2378</v>
      </c>
      <c r="D827" s="563" t="s">
        <v>2379</v>
      </c>
      <c r="E827" s="567">
        <v>28212.3</v>
      </c>
      <c r="F827" s="567">
        <v>28212.3</v>
      </c>
      <c r="G827" s="564">
        <f t="shared" si="24"/>
        <v>0</v>
      </c>
      <c r="H827" s="564">
        <v>28212.3</v>
      </c>
      <c r="I827" s="564">
        <v>28212.3</v>
      </c>
      <c r="J827" s="564">
        <f t="shared" si="25"/>
        <v>0</v>
      </c>
    </row>
    <row r="828" spans="1:10" s="498" customFormat="1" ht="15.75" thickBot="1" x14ac:dyDescent="0.3">
      <c r="A828" s="530">
        <v>825</v>
      </c>
      <c r="B828" s="565" t="s">
        <v>1454</v>
      </c>
      <c r="C828" s="566" t="s">
        <v>2380</v>
      </c>
      <c r="D828" s="563" t="s">
        <v>2381</v>
      </c>
      <c r="E828" s="567">
        <v>36499.379999999997</v>
      </c>
      <c r="F828" s="567">
        <v>36499.379999999997</v>
      </c>
      <c r="G828" s="564">
        <f t="shared" si="24"/>
        <v>0</v>
      </c>
      <c r="H828" s="564">
        <v>24633.279999999999</v>
      </c>
      <c r="I828" s="564">
        <v>24633.279999999999</v>
      </c>
      <c r="J828" s="564">
        <f t="shared" si="25"/>
        <v>0</v>
      </c>
    </row>
    <row r="829" spans="1:10" s="498" customFormat="1" ht="15.75" thickBot="1" x14ac:dyDescent="0.3">
      <c r="A829" s="530">
        <v>826</v>
      </c>
      <c r="B829" s="565" t="s">
        <v>1454</v>
      </c>
      <c r="C829" s="566" t="s">
        <v>2382</v>
      </c>
      <c r="D829" s="563" t="s">
        <v>2383</v>
      </c>
      <c r="E829" s="567">
        <v>36491.51</v>
      </c>
      <c r="F829" s="567">
        <v>36491.51</v>
      </c>
      <c r="G829" s="564">
        <f t="shared" si="24"/>
        <v>0</v>
      </c>
      <c r="H829" s="564">
        <v>24633.279999999999</v>
      </c>
      <c r="I829" s="564">
        <v>24633.279999999999</v>
      </c>
      <c r="J829" s="564">
        <f t="shared" si="25"/>
        <v>0</v>
      </c>
    </row>
    <row r="830" spans="1:10" s="498" customFormat="1" ht="15.75" thickBot="1" x14ac:dyDescent="0.3">
      <c r="A830" s="530">
        <v>827</v>
      </c>
      <c r="B830" s="565" t="s">
        <v>1454</v>
      </c>
      <c r="C830" s="566" t="s">
        <v>2384</v>
      </c>
      <c r="D830" s="563" t="s">
        <v>2385</v>
      </c>
      <c r="E830" s="567">
        <v>37126</v>
      </c>
      <c r="F830" s="567">
        <v>37126</v>
      </c>
      <c r="G830" s="564">
        <f t="shared" si="24"/>
        <v>0</v>
      </c>
      <c r="H830" s="564">
        <v>35125</v>
      </c>
      <c r="I830" s="564">
        <v>35125</v>
      </c>
      <c r="J830" s="564">
        <f t="shared" si="25"/>
        <v>0</v>
      </c>
    </row>
    <row r="831" spans="1:10" s="498" customFormat="1" ht="15.75" thickBot="1" x14ac:dyDescent="0.3">
      <c r="A831" s="530">
        <v>828</v>
      </c>
      <c r="B831" s="565" t="s">
        <v>1454</v>
      </c>
      <c r="C831" s="566" t="s">
        <v>2386</v>
      </c>
      <c r="D831" s="563" t="s">
        <v>2387</v>
      </c>
      <c r="E831" s="567">
        <v>28212.3</v>
      </c>
      <c r="F831" s="567">
        <v>28212.3</v>
      </c>
      <c r="G831" s="564">
        <f t="shared" si="24"/>
        <v>0</v>
      </c>
      <c r="H831" s="564">
        <v>28212.3</v>
      </c>
      <c r="I831" s="564">
        <v>28212.3</v>
      </c>
      <c r="J831" s="564">
        <f t="shared" si="25"/>
        <v>0</v>
      </c>
    </row>
    <row r="832" spans="1:10" s="498" customFormat="1" ht="15.75" thickBot="1" x14ac:dyDescent="0.3">
      <c r="A832" s="530">
        <v>829</v>
      </c>
      <c r="B832" s="565" t="s">
        <v>1454</v>
      </c>
      <c r="C832" s="566" t="s">
        <v>2388</v>
      </c>
      <c r="D832" s="563" t="s">
        <v>2389</v>
      </c>
      <c r="E832" s="567">
        <v>36581.870000000003</v>
      </c>
      <c r="F832" s="567">
        <v>36581.870000000003</v>
      </c>
      <c r="G832" s="564">
        <f t="shared" si="24"/>
        <v>0</v>
      </c>
      <c r="H832" s="564">
        <v>27295.77</v>
      </c>
      <c r="I832" s="564">
        <v>27295.77</v>
      </c>
      <c r="J832" s="564">
        <f t="shared" si="25"/>
        <v>0</v>
      </c>
    </row>
    <row r="833" spans="1:10" s="498" customFormat="1" ht="15.75" thickBot="1" x14ac:dyDescent="0.3">
      <c r="A833" s="530">
        <v>830</v>
      </c>
      <c r="B833" s="565" t="s">
        <v>1454</v>
      </c>
      <c r="C833" s="566" t="s">
        <v>2390</v>
      </c>
      <c r="D833" s="563" t="s">
        <v>2391</v>
      </c>
      <c r="E833" s="567">
        <v>33911.51</v>
      </c>
      <c r="F833" s="567">
        <v>33911.51</v>
      </c>
      <c r="G833" s="564">
        <f t="shared" si="24"/>
        <v>0</v>
      </c>
      <c r="H833" s="564">
        <v>24633.279999999999</v>
      </c>
      <c r="I833" s="564">
        <v>24633.279999999999</v>
      </c>
      <c r="J833" s="564">
        <f t="shared" si="25"/>
        <v>0</v>
      </c>
    </row>
    <row r="834" spans="1:10" s="498" customFormat="1" ht="15.75" thickBot="1" x14ac:dyDescent="0.3">
      <c r="A834" s="530">
        <v>831</v>
      </c>
      <c r="B834" s="565" t="s">
        <v>1454</v>
      </c>
      <c r="C834" s="566" t="s">
        <v>2392</v>
      </c>
      <c r="D834" s="563" t="s">
        <v>2393</v>
      </c>
      <c r="E834" s="567">
        <v>34301.67</v>
      </c>
      <c r="F834" s="567">
        <v>34301.67</v>
      </c>
      <c r="G834" s="564">
        <f t="shared" si="24"/>
        <v>0</v>
      </c>
      <c r="H834" s="564">
        <v>25023.439999999999</v>
      </c>
      <c r="I834" s="564">
        <v>25023.439999999999</v>
      </c>
      <c r="J834" s="564">
        <f t="shared" si="25"/>
        <v>0</v>
      </c>
    </row>
    <row r="835" spans="1:10" s="498" customFormat="1" ht="15.75" thickBot="1" x14ac:dyDescent="0.3">
      <c r="A835" s="530">
        <v>832</v>
      </c>
      <c r="B835" s="565" t="s">
        <v>1454</v>
      </c>
      <c r="C835" s="566" t="s">
        <v>2394</v>
      </c>
      <c r="D835" s="563" t="s">
        <v>2395</v>
      </c>
      <c r="E835" s="567">
        <v>19143.310000000001</v>
      </c>
      <c r="F835" s="567">
        <v>19143.310000000001</v>
      </c>
      <c r="G835" s="564">
        <f t="shared" si="24"/>
        <v>0</v>
      </c>
      <c r="H835" s="564">
        <v>19143.310000000001</v>
      </c>
      <c r="I835" s="564">
        <v>19143.310000000001</v>
      </c>
      <c r="J835" s="564">
        <f t="shared" si="25"/>
        <v>0</v>
      </c>
    </row>
    <row r="836" spans="1:10" s="498" customFormat="1" ht="15.75" thickBot="1" x14ac:dyDescent="0.3">
      <c r="A836" s="530">
        <v>833</v>
      </c>
      <c r="B836" s="565" t="s">
        <v>1454</v>
      </c>
      <c r="C836" s="566" t="s">
        <v>2396</v>
      </c>
      <c r="D836" s="563" t="s">
        <v>2397</v>
      </c>
      <c r="E836" s="567">
        <v>58026.12</v>
      </c>
      <c r="F836" s="567">
        <v>58026.12</v>
      </c>
      <c r="G836" s="564">
        <f t="shared" ref="G836:G899" si="26">E836-F836</f>
        <v>0</v>
      </c>
      <c r="H836" s="564">
        <v>48740.02</v>
      </c>
      <c r="I836" s="564">
        <v>48740.02</v>
      </c>
      <c r="J836" s="564">
        <f t="shared" ref="J836:J899" si="27">H836-I836</f>
        <v>0</v>
      </c>
    </row>
    <row r="837" spans="1:10" s="498" customFormat="1" ht="15.75" thickBot="1" x14ac:dyDescent="0.3">
      <c r="A837" s="530">
        <v>834</v>
      </c>
      <c r="B837" s="565" t="s">
        <v>1454</v>
      </c>
      <c r="C837" s="566" t="s">
        <v>2398</v>
      </c>
      <c r="D837" s="563" t="s">
        <v>2399</v>
      </c>
      <c r="E837" s="567">
        <v>94059.66</v>
      </c>
      <c r="F837" s="567">
        <v>94059.66</v>
      </c>
      <c r="G837" s="564">
        <f t="shared" si="26"/>
        <v>0</v>
      </c>
      <c r="H837" s="564">
        <v>84781.43</v>
      </c>
      <c r="I837" s="564">
        <v>84781.43</v>
      </c>
      <c r="J837" s="564">
        <f t="shared" si="27"/>
        <v>0</v>
      </c>
    </row>
    <row r="838" spans="1:10" s="498" customFormat="1" ht="15.75" thickBot="1" x14ac:dyDescent="0.3">
      <c r="A838" s="530">
        <v>835</v>
      </c>
      <c r="B838" s="565" t="s">
        <v>1454</v>
      </c>
      <c r="C838" s="566" t="s">
        <v>2400</v>
      </c>
      <c r="D838" s="563" t="s">
        <v>2401</v>
      </c>
      <c r="E838" s="567">
        <v>33702.269999999997</v>
      </c>
      <c r="F838" s="567">
        <v>33702.269999999997</v>
      </c>
      <c r="G838" s="564">
        <f t="shared" si="26"/>
        <v>0</v>
      </c>
      <c r="H838" s="564">
        <v>33702.269999999997</v>
      </c>
      <c r="I838" s="564">
        <v>33702.269999999997</v>
      </c>
      <c r="J838" s="564">
        <f t="shared" si="27"/>
        <v>0</v>
      </c>
    </row>
    <row r="839" spans="1:10" s="498" customFormat="1" ht="15.75" thickBot="1" x14ac:dyDescent="0.3">
      <c r="A839" s="530">
        <v>836</v>
      </c>
      <c r="B839" s="565" t="s">
        <v>1454</v>
      </c>
      <c r="C839" s="566" t="s">
        <v>2402</v>
      </c>
      <c r="D839" s="563" t="s">
        <v>2403</v>
      </c>
      <c r="E839" s="567">
        <v>24144.45</v>
      </c>
      <c r="F839" s="567">
        <v>24144.45</v>
      </c>
      <c r="G839" s="564">
        <f t="shared" si="26"/>
        <v>0</v>
      </c>
      <c r="H839" s="564">
        <v>4037.45</v>
      </c>
      <c r="I839" s="564">
        <v>4037.45</v>
      </c>
      <c r="J839" s="564">
        <f t="shared" si="27"/>
        <v>0</v>
      </c>
    </row>
    <row r="840" spans="1:10" s="498" customFormat="1" ht="15.75" thickBot="1" x14ac:dyDescent="0.3">
      <c r="A840" s="530">
        <v>837</v>
      </c>
      <c r="B840" s="565" t="s">
        <v>1454</v>
      </c>
      <c r="C840" s="566" t="s">
        <v>2404</v>
      </c>
      <c r="D840" s="563" t="s">
        <v>2405</v>
      </c>
      <c r="E840" s="567">
        <v>31323.279999999999</v>
      </c>
      <c r="F840" s="567">
        <v>31323.279999999999</v>
      </c>
      <c r="G840" s="564">
        <f t="shared" si="26"/>
        <v>0</v>
      </c>
      <c r="H840" s="564">
        <v>24633.279999999999</v>
      </c>
      <c r="I840" s="564">
        <v>24633.279999999999</v>
      </c>
      <c r="J840" s="564">
        <f t="shared" si="27"/>
        <v>0</v>
      </c>
    </row>
    <row r="841" spans="1:10" s="498" customFormat="1" ht="15.75" thickBot="1" x14ac:dyDescent="0.3">
      <c r="A841" s="530">
        <v>838</v>
      </c>
      <c r="B841" s="565" t="s">
        <v>1454</v>
      </c>
      <c r="C841" s="566" t="s">
        <v>2406</v>
      </c>
      <c r="D841" s="563" t="s">
        <v>2407</v>
      </c>
      <c r="E841" s="567">
        <v>12417</v>
      </c>
      <c r="F841" s="567">
        <v>12417</v>
      </c>
      <c r="G841" s="564">
        <f t="shared" si="26"/>
        <v>0</v>
      </c>
      <c r="H841" s="564">
        <v>0</v>
      </c>
      <c r="I841" s="564">
        <v>0</v>
      </c>
      <c r="J841" s="564">
        <f t="shared" si="27"/>
        <v>0</v>
      </c>
    </row>
    <row r="842" spans="1:10" s="498" customFormat="1" ht="15.75" thickBot="1" x14ac:dyDescent="0.3">
      <c r="A842" s="530">
        <v>839</v>
      </c>
      <c r="B842" s="565" t="s">
        <v>1454</v>
      </c>
      <c r="C842" s="566" t="s">
        <v>2408</v>
      </c>
      <c r="D842" s="563" t="s">
        <v>2409</v>
      </c>
      <c r="E842" s="567">
        <v>12433.1</v>
      </c>
      <c r="F842" s="567">
        <v>12433.1</v>
      </c>
      <c r="G842" s="564">
        <f t="shared" si="26"/>
        <v>0</v>
      </c>
      <c r="H842" s="564">
        <v>0</v>
      </c>
      <c r="I842" s="564">
        <v>0</v>
      </c>
      <c r="J842" s="564">
        <f t="shared" si="27"/>
        <v>0</v>
      </c>
    </row>
    <row r="843" spans="1:10" s="498" customFormat="1" ht="15.75" thickBot="1" x14ac:dyDescent="0.3">
      <c r="A843" s="530">
        <v>840</v>
      </c>
      <c r="B843" s="565" t="s">
        <v>1454</v>
      </c>
      <c r="C843" s="566" t="s">
        <v>2410</v>
      </c>
      <c r="D843" s="563" t="s">
        <v>2411</v>
      </c>
      <c r="E843" s="567">
        <v>49263.31</v>
      </c>
      <c r="F843" s="567">
        <v>49263.31</v>
      </c>
      <c r="G843" s="564">
        <f t="shared" si="26"/>
        <v>0</v>
      </c>
      <c r="H843" s="564">
        <v>36679.58</v>
      </c>
      <c r="I843" s="564">
        <v>36679.58</v>
      </c>
      <c r="J843" s="564">
        <f t="shared" si="27"/>
        <v>0</v>
      </c>
    </row>
    <row r="844" spans="1:10" s="498" customFormat="1" ht="15.75" thickBot="1" x14ac:dyDescent="0.3">
      <c r="A844" s="530">
        <v>841</v>
      </c>
      <c r="B844" s="565" t="s">
        <v>1454</v>
      </c>
      <c r="C844" s="566" t="s">
        <v>2412</v>
      </c>
      <c r="D844" s="563" t="s">
        <v>2413</v>
      </c>
      <c r="E844" s="567">
        <v>16653</v>
      </c>
      <c r="F844" s="567">
        <v>16653</v>
      </c>
      <c r="G844" s="564">
        <f t="shared" si="26"/>
        <v>0</v>
      </c>
      <c r="H844" s="564">
        <v>0</v>
      </c>
      <c r="I844" s="564">
        <v>0</v>
      </c>
      <c r="J844" s="564">
        <f t="shared" si="27"/>
        <v>0</v>
      </c>
    </row>
    <row r="845" spans="1:10" s="498" customFormat="1" ht="15.75" thickBot="1" x14ac:dyDescent="0.3">
      <c r="A845" s="530">
        <v>842</v>
      </c>
      <c r="B845" s="565" t="s">
        <v>1454</v>
      </c>
      <c r="C845" s="566" t="s">
        <v>2414</v>
      </c>
      <c r="D845" s="563" t="s">
        <v>2415</v>
      </c>
      <c r="E845" s="567">
        <v>28212.3</v>
      </c>
      <c r="F845" s="567">
        <v>28212.3</v>
      </c>
      <c r="G845" s="564">
        <f t="shared" si="26"/>
        <v>0</v>
      </c>
      <c r="H845" s="564">
        <v>28212.3</v>
      </c>
      <c r="I845" s="564">
        <v>28212.3</v>
      </c>
      <c r="J845" s="564">
        <f t="shared" si="27"/>
        <v>0</v>
      </c>
    </row>
    <row r="846" spans="1:10" s="498" customFormat="1" ht="15.75" thickBot="1" x14ac:dyDescent="0.3">
      <c r="A846" s="530">
        <v>843</v>
      </c>
      <c r="B846" s="565" t="s">
        <v>1454</v>
      </c>
      <c r="C846" s="566" t="s">
        <v>2416</v>
      </c>
      <c r="D846" s="563" t="s">
        <v>2417</v>
      </c>
      <c r="E846" s="567">
        <v>39692.5</v>
      </c>
      <c r="F846" s="567">
        <v>39692.5</v>
      </c>
      <c r="G846" s="564">
        <f t="shared" si="26"/>
        <v>0</v>
      </c>
      <c r="H846" s="564">
        <v>39692.5</v>
      </c>
      <c r="I846" s="564">
        <v>39692.5</v>
      </c>
      <c r="J846" s="564">
        <f t="shared" si="27"/>
        <v>0</v>
      </c>
    </row>
    <row r="847" spans="1:10" s="498" customFormat="1" ht="15.75" thickBot="1" x14ac:dyDescent="0.3">
      <c r="A847" s="530">
        <v>844</v>
      </c>
      <c r="B847" s="565" t="s">
        <v>1454</v>
      </c>
      <c r="C847" s="566" t="s">
        <v>2418</v>
      </c>
      <c r="D847" s="563" t="s">
        <v>2419</v>
      </c>
      <c r="E847" s="567">
        <v>61435.91</v>
      </c>
      <c r="F847" s="567">
        <v>61435.91</v>
      </c>
      <c r="G847" s="564">
        <f t="shared" si="26"/>
        <v>0</v>
      </c>
      <c r="H847" s="564">
        <v>61272.18</v>
      </c>
      <c r="I847" s="564">
        <v>61272.18</v>
      </c>
      <c r="J847" s="564">
        <f t="shared" si="27"/>
        <v>0</v>
      </c>
    </row>
    <row r="848" spans="1:10" s="498" customFormat="1" ht="15.75" thickBot="1" x14ac:dyDescent="0.3">
      <c r="A848" s="530">
        <v>845</v>
      </c>
      <c r="B848" s="565" t="s">
        <v>1454</v>
      </c>
      <c r="C848" s="566" t="s">
        <v>2420</v>
      </c>
      <c r="D848" s="563" t="s">
        <v>2421</v>
      </c>
      <c r="E848" s="567">
        <v>36536.379999999997</v>
      </c>
      <c r="F848" s="567">
        <v>36536.379999999997</v>
      </c>
      <c r="G848" s="564">
        <f t="shared" si="26"/>
        <v>0</v>
      </c>
      <c r="H848" s="564">
        <v>24633.279999999999</v>
      </c>
      <c r="I848" s="564">
        <v>24633.279999999999</v>
      </c>
      <c r="J848" s="564">
        <f t="shared" si="27"/>
        <v>0</v>
      </c>
    </row>
    <row r="849" spans="1:10" s="498" customFormat="1" ht="15.75" thickBot="1" x14ac:dyDescent="0.3">
      <c r="A849" s="530">
        <v>846</v>
      </c>
      <c r="B849" s="565" t="s">
        <v>1454</v>
      </c>
      <c r="C849" s="566" t="s">
        <v>2422</v>
      </c>
      <c r="D849" s="563" t="s">
        <v>2423</v>
      </c>
      <c r="E849" s="567">
        <v>33144.1</v>
      </c>
      <c r="F849" s="567">
        <v>33144.1</v>
      </c>
      <c r="G849" s="564">
        <f t="shared" si="26"/>
        <v>0</v>
      </c>
      <c r="H849" s="564">
        <v>0</v>
      </c>
      <c r="I849" s="564">
        <v>0</v>
      </c>
      <c r="J849" s="564">
        <f t="shared" si="27"/>
        <v>0</v>
      </c>
    </row>
    <row r="850" spans="1:10" s="498" customFormat="1" ht="15.75" thickBot="1" x14ac:dyDescent="0.3">
      <c r="A850" s="530">
        <v>847</v>
      </c>
      <c r="B850" s="565" t="s">
        <v>1454</v>
      </c>
      <c r="C850" s="566" t="s">
        <v>2424</v>
      </c>
      <c r="D850" s="563" t="s">
        <v>2425</v>
      </c>
      <c r="E850" s="567">
        <v>33702.269999999997</v>
      </c>
      <c r="F850" s="567">
        <v>33702.269999999997</v>
      </c>
      <c r="G850" s="564">
        <f t="shared" si="26"/>
        <v>0</v>
      </c>
      <c r="H850" s="564">
        <v>33702.269999999997</v>
      </c>
      <c r="I850" s="564">
        <v>33702.269999999997</v>
      </c>
      <c r="J850" s="564">
        <f t="shared" si="27"/>
        <v>0</v>
      </c>
    </row>
    <row r="851" spans="1:10" s="498" customFormat="1" ht="15.75" thickBot="1" x14ac:dyDescent="0.3">
      <c r="A851" s="530">
        <v>848</v>
      </c>
      <c r="B851" s="565" t="s">
        <v>1454</v>
      </c>
      <c r="C851" s="566" t="s">
        <v>2426</v>
      </c>
      <c r="D851" s="563" t="s">
        <v>2427</v>
      </c>
      <c r="E851" s="567">
        <v>40009.99</v>
      </c>
      <c r="F851" s="567">
        <v>40009.99</v>
      </c>
      <c r="G851" s="564">
        <f t="shared" si="26"/>
        <v>0</v>
      </c>
      <c r="H851" s="564">
        <v>9068.99</v>
      </c>
      <c r="I851" s="564">
        <v>9068.99</v>
      </c>
      <c r="J851" s="564">
        <f t="shared" si="27"/>
        <v>0</v>
      </c>
    </row>
    <row r="852" spans="1:10" s="498" customFormat="1" ht="15.75" thickBot="1" x14ac:dyDescent="0.3">
      <c r="A852" s="530">
        <v>849</v>
      </c>
      <c r="B852" s="565" t="s">
        <v>1454</v>
      </c>
      <c r="C852" s="566" t="s">
        <v>2428</v>
      </c>
      <c r="D852" s="563" t="s">
        <v>2429</v>
      </c>
      <c r="E852" s="567">
        <v>36508.6</v>
      </c>
      <c r="F852" s="567">
        <v>36508.6</v>
      </c>
      <c r="G852" s="564">
        <f t="shared" si="26"/>
        <v>0</v>
      </c>
      <c r="H852" s="564">
        <v>28212.3</v>
      </c>
      <c r="I852" s="564">
        <v>28212.3</v>
      </c>
      <c r="J852" s="564">
        <f t="shared" si="27"/>
        <v>0</v>
      </c>
    </row>
    <row r="853" spans="1:10" s="498" customFormat="1" ht="15.75" thickBot="1" x14ac:dyDescent="0.3">
      <c r="A853" s="530">
        <v>850</v>
      </c>
      <c r="B853" s="565" t="s">
        <v>1454</v>
      </c>
      <c r="C853" s="566" t="s">
        <v>2430</v>
      </c>
      <c r="D853" s="563" t="s">
        <v>2431</v>
      </c>
      <c r="E853" s="567">
        <v>58511.98</v>
      </c>
      <c r="F853" s="567">
        <v>58511.98</v>
      </c>
      <c r="G853" s="564">
        <f t="shared" si="26"/>
        <v>0</v>
      </c>
      <c r="H853" s="564">
        <v>49225.88</v>
      </c>
      <c r="I853" s="564">
        <v>49225.88</v>
      </c>
      <c r="J853" s="564">
        <f t="shared" si="27"/>
        <v>0</v>
      </c>
    </row>
    <row r="854" spans="1:10" s="498" customFormat="1" ht="15.75" thickBot="1" x14ac:dyDescent="0.3">
      <c r="A854" s="530">
        <v>851</v>
      </c>
      <c r="B854" s="565" t="s">
        <v>1454</v>
      </c>
      <c r="C854" s="566" t="s">
        <v>2432</v>
      </c>
      <c r="D854" s="563" t="s">
        <v>2433</v>
      </c>
      <c r="E854" s="567">
        <v>12215.99</v>
      </c>
      <c r="F854" s="567">
        <v>12215.99</v>
      </c>
      <c r="G854" s="564">
        <f t="shared" si="26"/>
        <v>0</v>
      </c>
      <c r="H854" s="564">
        <v>9068.99</v>
      </c>
      <c r="I854" s="564">
        <v>9068.99</v>
      </c>
      <c r="J854" s="564">
        <f t="shared" si="27"/>
        <v>0</v>
      </c>
    </row>
    <row r="855" spans="1:10" s="498" customFormat="1" ht="15.75" thickBot="1" x14ac:dyDescent="0.3">
      <c r="A855" s="530">
        <v>852</v>
      </c>
      <c r="B855" s="565" t="s">
        <v>1454</v>
      </c>
      <c r="C855" s="566" t="s">
        <v>2434</v>
      </c>
      <c r="D855" s="563" t="s">
        <v>2435</v>
      </c>
      <c r="E855" s="567">
        <v>58991.3</v>
      </c>
      <c r="F855" s="567">
        <v>58991.3</v>
      </c>
      <c r="G855" s="564">
        <f t="shared" si="26"/>
        <v>0</v>
      </c>
      <c r="H855" s="564">
        <v>49713.07</v>
      </c>
      <c r="I855" s="564">
        <v>49713.07</v>
      </c>
      <c r="J855" s="564">
        <f t="shared" si="27"/>
        <v>0</v>
      </c>
    </row>
    <row r="856" spans="1:10" s="498" customFormat="1" ht="15.75" thickBot="1" x14ac:dyDescent="0.3">
      <c r="A856" s="530">
        <v>853</v>
      </c>
      <c r="B856" s="565" t="s">
        <v>1454</v>
      </c>
      <c r="C856" s="566" t="s">
        <v>2436</v>
      </c>
      <c r="D856" s="563" t="s">
        <v>2437</v>
      </c>
      <c r="E856" s="567">
        <v>58902.14</v>
      </c>
      <c r="F856" s="567">
        <v>58902.14</v>
      </c>
      <c r="G856" s="564">
        <f t="shared" si="26"/>
        <v>0</v>
      </c>
      <c r="H856" s="564">
        <v>49616.04</v>
      </c>
      <c r="I856" s="564">
        <v>49616.04</v>
      </c>
      <c r="J856" s="564">
        <f t="shared" si="27"/>
        <v>0</v>
      </c>
    </row>
    <row r="857" spans="1:10" s="498" customFormat="1" ht="15.75" thickBot="1" x14ac:dyDescent="0.3">
      <c r="A857" s="530">
        <v>854</v>
      </c>
      <c r="B857" s="565" t="s">
        <v>1454</v>
      </c>
      <c r="C857" s="566" t="s">
        <v>2438</v>
      </c>
      <c r="D857" s="563" t="s">
        <v>2439</v>
      </c>
      <c r="E857" s="567">
        <v>58902.14</v>
      </c>
      <c r="F857" s="567">
        <v>58902.14</v>
      </c>
      <c r="G857" s="564">
        <f t="shared" si="26"/>
        <v>0</v>
      </c>
      <c r="H857" s="564">
        <v>49616.04</v>
      </c>
      <c r="I857" s="564">
        <v>49616.04</v>
      </c>
      <c r="J857" s="564">
        <f t="shared" si="27"/>
        <v>0</v>
      </c>
    </row>
    <row r="858" spans="1:10" s="498" customFormat="1" ht="15.75" thickBot="1" x14ac:dyDescent="0.3">
      <c r="A858" s="530">
        <v>855</v>
      </c>
      <c r="B858" s="565" t="s">
        <v>1454</v>
      </c>
      <c r="C858" s="566" t="s">
        <v>2440</v>
      </c>
      <c r="D858" s="563" t="s">
        <v>2441</v>
      </c>
      <c r="E858" s="567">
        <v>28212.3</v>
      </c>
      <c r="F858" s="567">
        <v>28212.3</v>
      </c>
      <c r="G858" s="564">
        <f t="shared" si="26"/>
        <v>0</v>
      </c>
      <c r="H858" s="564">
        <v>28212.3</v>
      </c>
      <c r="I858" s="564">
        <v>28212.3</v>
      </c>
      <c r="J858" s="564">
        <f t="shared" si="27"/>
        <v>0</v>
      </c>
    </row>
    <row r="859" spans="1:10" s="498" customFormat="1" ht="15.75" thickBot="1" x14ac:dyDescent="0.3">
      <c r="A859" s="530">
        <v>856</v>
      </c>
      <c r="B859" s="565" t="s">
        <v>1454</v>
      </c>
      <c r="C859" s="566" t="s">
        <v>2442</v>
      </c>
      <c r="D859" s="563" t="s">
        <v>2443</v>
      </c>
      <c r="E859" s="567">
        <v>33911.51</v>
      </c>
      <c r="F859" s="567">
        <v>33911.51</v>
      </c>
      <c r="G859" s="564">
        <f t="shared" si="26"/>
        <v>0</v>
      </c>
      <c r="H859" s="564">
        <v>24633.279999999999</v>
      </c>
      <c r="I859" s="564">
        <v>24633.279999999999</v>
      </c>
      <c r="J859" s="564">
        <f t="shared" si="27"/>
        <v>0</v>
      </c>
    </row>
    <row r="860" spans="1:10" s="498" customFormat="1" ht="15.75" thickBot="1" x14ac:dyDescent="0.3">
      <c r="A860" s="530">
        <v>857</v>
      </c>
      <c r="B860" s="565" t="s">
        <v>1454</v>
      </c>
      <c r="C860" s="566" t="s">
        <v>2444</v>
      </c>
      <c r="D860" s="563" t="s">
        <v>2445</v>
      </c>
      <c r="E860" s="567">
        <v>33919.379999999997</v>
      </c>
      <c r="F860" s="567">
        <v>33919.379999999997</v>
      </c>
      <c r="G860" s="564">
        <f t="shared" si="26"/>
        <v>0</v>
      </c>
      <c r="H860" s="564">
        <v>24633.279999999999</v>
      </c>
      <c r="I860" s="564">
        <v>24633.279999999999</v>
      </c>
      <c r="J860" s="564">
        <f t="shared" si="27"/>
        <v>0</v>
      </c>
    </row>
    <row r="861" spans="1:10" s="498" customFormat="1" ht="15.75" thickBot="1" x14ac:dyDescent="0.3">
      <c r="A861" s="530">
        <v>858</v>
      </c>
      <c r="B861" s="565" t="s">
        <v>1454</v>
      </c>
      <c r="C861" s="566" t="s">
        <v>2446</v>
      </c>
      <c r="D861" s="563" t="s">
        <v>2447</v>
      </c>
      <c r="E861" s="567">
        <v>26461.99</v>
      </c>
      <c r="F861" s="567">
        <v>26461.99</v>
      </c>
      <c r="G861" s="564">
        <f t="shared" si="26"/>
        <v>0</v>
      </c>
      <c r="H861" s="564">
        <v>23573.39</v>
      </c>
      <c r="I861" s="564">
        <v>23573.39</v>
      </c>
      <c r="J861" s="564">
        <f t="shared" si="27"/>
        <v>0</v>
      </c>
    </row>
    <row r="862" spans="1:10" s="498" customFormat="1" ht="15.75" thickBot="1" x14ac:dyDescent="0.3">
      <c r="A862" s="530">
        <v>859</v>
      </c>
      <c r="B862" s="565" t="s">
        <v>1454</v>
      </c>
      <c r="C862" s="566" t="s">
        <v>2448</v>
      </c>
      <c r="D862" s="563" t="s">
        <v>2449</v>
      </c>
      <c r="E862" s="567">
        <v>33919.379999999997</v>
      </c>
      <c r="F862" s="567">
        <v>33919.379999999997</v>
      </c>
      <c r="G862" s="564">
        <f t="shared" si="26"/>
        <v>0</v>
      </c>
      <c r="H862" s="564">
        <v>24633.279999999999</v>
      </c>
      <c r="I862" s="564">
        <v>24633.279999999999</v>
      </c>
      <c r="J862" s="564">
        <f t="shared" si="27"/>
        <v>0</v>
      </c>
    </row>
    <row r="863" spans="1:10" s="498" customFormat="1" ht="15.75" thickBot="1" x14ac:dyDescent="0.3">
      <c r="A863" s="530">
        <v>860</v>
      </c>
      <c r="B863" s="565" t="s">
        <v>1454</v>
      </c>
      <c r="C863" s="566" t="s">
        <v>2450</v>
      </c>
      <c r="D863" s="563" t="s">
        <v>2451</v>
      </c>
      <c r="E863" s="567">
        <v>42597.97</v>
      </c>
      <c r="F863" s="567">
        <v>42597.97</v>
      </c>
      <c r="G863" s="564">
        <f t="shared" si="26"/>
        <v>0</v>
      </c>
      <c r="H863" s="564">
        <v>25023.439999999999</v>
      </c>
      <c r="I863" s="564">
        <v>25023.439999999999</v>
      </c>
      <c r="J863" s="564">
        <f t="shared" si="27"/>
        <v>0</v>
      </c>
    </row>
    <row r="864" spans="1:10" s="498" customFormat="1" ht="15.75" thickBot="1" x14ac:dyDescent="0.3">
      <c r="A864" s="530">
        <v>861</v>
      </c>
      <c r="B864" s="565" t="s">
        <v>1454</v>
      </c>
      <c r="C864" s="566" t="s">
        <v>2452</v>
      </c>
      <c r="D864" s="563" t="s">
        <v>2453</v>
      </c>
      <c r="E864" s="567">
        <v>96656.09</v>
      </c>
      <c r="F864" s="567">
        <v>96656.09</v>
      </c>
      <c r="G864" s="564">
        <f t="shared" si="26"/>
        <v>0</v>
      </c>
      <c r="H864" s="564">
        <v>85266.99</v>
      </c>
      <c r="I864" s="564">
        <v>85266.99</v>
      </c>
      <c r="J864" s="564">
        <f t="shared" si="27"/>
        <v>0</v>
      </c>
    </row>
    <row r="865" spans="1:10" s="498" customFormat="1" ht="15.75" thickBot="1" x14ac:dyDescent="0.3">
      <c r="A865" s="530">
        <v>862</v>
      </c>
      <c r="B865" s="565" t="s">
        <v>1454</v>
      </c>
      <c r="C865" s="566" t="s">
        <v>2454</v>
      </c>
      <c r="D865" s="563" t="s">
        <v>2455</v>
      </c>
      <c r="E865" s="567">
        <v>28299.1</v>
      </c>
      <c r="F865" s="567">
        <v>28299.1</v>
      </c>
      <c r="G865" s="564">
        <f t="shared" si="26"/>
        <v>0</v>
      </c>
      <c r="H865" s="564">
        <v>10010.02</v>
      </c>
      <c r="I865" s="564">
        <v>10010.02</v>
      </c>
      <c r="J865" s="564">
        <f t="shared" si="27"/>
        <v>0</v>
      </c>
    </row>
    <row r="866" spans="1:10" s="498" customFormat="1" ht="15.75" thickBot="1" x14ac:dyDescent="0.3">
      <c r="A866" s="530">
        <v>863</v>
      </c>
      <c r="B866" s="565" t="s">
        <v>1454</v>
      </c>
      <c r="C866" s="566" t="s">
        <v>2456</v>
      </c>
      <c r="D866" s="563" t="s">
        <v>2457</v>
      </c>
      <c r="E866" s="567">
        <v>42215.68</v>
      </c>
      <c r="F866" s="567">
        <v>42215.68</v>
      </c>
      <c r="G866" s="564">
        <f t="shared" si="26"/>
        <v>0</v>
      </c>
      <c r="H866" s="564">
        <v>24633.279999999999</v>
      </c>
      <c r="I866" s="564">
        <v>24633.279999999999</v>
      </c>
      <c r="J866" s="564">
        <f t="shared" si="27"/>
        <v>0</v>
      </c>
    </row>
    <row r="867" spans="1:10" s="498" customFormat="1" ht="15.75" thickBot="1" x14ac:dyDescent="0.3">
      <c r="A867" s="530">
        <v>864</v>
      </c>
      <c r="B867" s="565" t="s">
        <v>1737</v>
      </c>
      <c r="C867" s="566" t="s">
        <v>2458</v>
      </c>
      <c r="D867" s="563" t="s">
        <v>2459</v>
      </c>
      <c r="E867" s="567">
        <v>38625.440000000002</v>
      </c>
      <c r="F867" s="567">
        <v>38625.440000000002</v>
      </c>
      <c r="G867" s="564">
        <f t="shared" si="26"/>
        <v>0</v>
      </c>
      <c r="H867" s="564">
        <v>38625.440000000002</v>
      </c>
      <c r="I867" s="564">
        <v>38625.440000000002</v>
      </c>
      <c r="J867" s="564">
        <f t="shared" si="27"/>
        <v>0</v>
      </c>
    </row>
    <row r="868" spans="1:10" s="498" customFormat="1" ht="15.75" thickBot="1" x14ac:dyDescent="0.3">
      <c r="A868" s="530">
        <v>865</v>
      </c>
      <c r="B868" s="565" t="s">
        <v>1454</v>
      </c>
      <c r="C868" s="566" t="s">
        <v>2460</v>
      </c>
      <c r="D868" s="563" t="s">
        <v>2461</v>
      </c>
      <c r="E868" s="567">
        <v>23770.31</v>
      </c>
      <c r="F868" s="567">
        <v>23770.31</v>
      </c>
      <c r="G868" s="564">
        <f t="shared" si="26"/>
        <v>0</v>
      </c>
      <c r="H868" s="564">
        <v>19143.310000000001</v>
      </c>
      <c r="I868" s="564">
        <v>19143.310000000001</v>
      </c>
      <c r="J868" s="564">
        <f t="shared" si="27"/>
        <v>0</v>
      </c>
    </row>
    <row r="869" spans="1:10" s="498" customFormat="1" ht="15.75" thickBot="1" x14ac:dyDescent="0.3">
      <c r="A869" s="530">
        <v>866</v>
      </c>
      <c r="B869" s="565" t="s">
        <v>1737</v>
      </c>
      <c r="C869" s="566" t="s">
        <v>2462</v>
      </c>
      <c r="D869" s="563" t="s">
        <v>2463</v>
      </c>
      <c r="E869" s="567">
        <v>38625.440000000002</v>
      </c>
      <c r="F869" s="567">
        <v>38625.440000000002</v>
      </c>
      <c r="G869" s="564">
        <f t="shared" si="26"/>
        <v>0</v>
      </c>
      <c r="H869" s="564">
        <v>38625.440000000002</v>
      </c>
      <c r="I869" s="564">
        <v>38625.440000000002</v>
      </c>
      <c r="J869" s="564">
        <f t="shared" si="27"/>
        <v>0</v>
      </c>
    </row>
    <row r="870" spans="1:10" s="498" customFormat="1" ht="15.75" thickBot="1" x14ac:dyDescent="0.3">
      <c r="A870" s="530">
        <v>867</v>
      </c>
      <c r="B870" s="565" t="s">
        <v>1454</v>
      </c>
      <c r="C870" s="566" t="s">
        <v>2464</v>
      </c>
      <c r="D870" s="563" t="s">
        <v>2465</v>
      </c>
      <c r="E870" s="567">
        <v>29260.28</v>
      </c>
      <c r="F870" s="567">
        <v>29260.28</v>
      </c>
      <c r="G870" s="564">
        <f t="shared" si="26"/>
        <v>0</v>
      </c>
      <c r="H870" s="564">
        <v>29260.28</v>
      </c>
      <c r="I870" s="564">
        <v>29260.28</v>
      </c>
      <c r="J870" s="564">
        <f t="shared" si="27"/>
        <v>0</v>
      </c>
    </row>
    <row r="871" spans="1:10" s="498" customFormat="1" ht="15.75" thickBot="1" x14ac:dyDescent="0.3">
      <c r="A871" s="530">
        <v>868</v>
      </c>
      <c r="B871" s="565" t="s">
        <v>1454</v>
      </c>
      <c r="C871" s="566" t="s">
        <v>2466</v>
      </c>
      <c r="D871" s="563" t="s">
        <v>2467</v>
      </c>
      <c r="E871" s="567">
        <v>34202.53</v>
      </c>
      <c r="F871" s="567">
        <v>34202.53</v>
      </c>
      <c r="G871" s="564">
        <f t="shared" si="26"/>
        <v>0</v>
      </c>
      <c r="H871" s="564">
        <v>34202.53</v>
      </c>
      <c r="I871" s="564">
        <v>34202.53</v>
      </c>
      <c r="J871" s="564">
        <f t="shared" si="27"/>
        <v>0</v>
      </c>
    </row>
    <row r="872" spans="1:10" s="498" customFormat="1" ht="15.75" thickBot="1" x14ac:dyDescent="0.3">
      <c r="A872" s="530">
        <v>869</v>
      </c>
      <c r="B872" s="565" t="s">
        <v>1454</v>
      </c>
      <c r="C872" s="566" t="s">
        <v>2468</v>
      </c>
      <c r="D872" s="563" t="s">
        <v>2469</v>
      </c>
      <c r="E872" s="567">
        <v>46898</v>
      </c>
      <c r="F872" s="567">
        <v>46898</v>
      </c>
      <c r="G872" s="564">
        <f t="shared" si="26"/>
        <v>0</v>
      </c>
      <c r="H872" s="564">
        <v>44897</v>
      </c>
      <c r="I872" s="564">
        <v>44897</v>
      </c>
      <c r="J872" s="564">
        <f t="shared" si="27"/>
        <v>0</v>
      </c>
    </row>
    <row r="873" spans="1:10" s="498" customFormat="1" ht="15.75" thickBot="1" x14ac:dyDescent="0.3">
      <c r="A873" s="530">
        <v>870</v>
      </c>
      <c r="B873" s="565" t="s">
        <v>1454</v>
      </c>
      <c r="C873" s="566" t="s">
        <v>2470</v>
      </c>
      <c r="D873" s="563" t="s">
        <v>2471</v>
      </c>
      <c r="E873" s="567">
        <v>33911.51</v>
      </c>
      <c r="F873" s="567">
        <v>33911.51</v>
      </c>
      <c r="G873" s="564">
        <f t="shared" si="26"/>
        <v>0</v>
      </c>
      <c r="H873" s="564">
        <v>24633.279999999999</v>
      </c>
      <c r="I873" s="564">
        <v>24633.279999999999</v>
      </c>
      <c r="J873" s="564">
        <f t="shared" si="27"/>
        <v>0</v>
      </c>
    </row>
    <row r="874" spans="1:10" s="498" customFormat="1" ht="15.75" thickBot="1" x14ac:dyDescent="0.3">
      <c r="A874" s="530">
        <v>871</v>
      </c>
      <c r="B874" s="565" t="s">
        <v>1454</v>
      </c>
      <c r="C874" s="566" t="s">
        <v>2472</v>
      </c>
      <c r="D874" s="563" t="s">
        <v>2473</v>
      </c>
      <c r="E874" s="567">
        <v>45419.55</v>
      </c>
      <c r="F874" s="567">
        <v>45419.55</v>
      </c>
      <c r="G874" s="564">
        <f t="shared" si="26"/>
        <v>0</v>
      </c>
      <c r="H874" s="564">
        <v>32964.82</v>
      </c>
      <c r="I874" s="564">
        <v>32964.82</v>
      </c>
      <c r="J874" s="564">
        <f t="shared" si="27"/>
        <v>0</v>
      </c>
    </row>
    <row r="875" spans="1:10" s="498" customFormat="1" ht="15.75" thickBot="1" x14ac:dyDescent="0.3">
      <c r="A875" s="530">
        <v>872</v>
      </c>
      <c r="B875" s="565" t="s">
        <v>1454</v>
      </c>
      <c r="C875" s="566" t="s">
        <v>2474</v>
      </c>
      <c r="D875" s="563" t="s">
        <v>2475</v>
      </c>
      <c r="E875" s="567">
        <v>5610.45</v>
      </c>
      <c r="F875" s="567">
        <v>5610.45</v>
      </c>
      <c r="G875" s="564">
        <f t="shared" si="26"/>
        <v>0</v>
      </c>
      <c r="H875" s="564">
        <v>4037.45</v>
      </c>
      <c r="I875" s="564">
        <v>4037.45</v>
      </c>
      <c r="J875" s="564">
        <f t="shared" si="27"/>
        <v>0</v>
      </c>
    </row>
    <row r="876" spans="1:10" s="498" customFormat="1" ht="15.75" thickBot="1" x14ac:dyDescent="0.3">
      <c r="A876" s="530">
        <v>873</v>
      </c>
      <c r="B876" s="565" t="s">
        <v>1454</v>
      </c>
      <c r="C876" s="566" t="s">
        <v>2476</v>
      </c>
      <c r="D876" s="563" t="s">
        <v>2477</v>
      </c>
      <c r="E876" s="567">
        <v>28212.27</v>
      </c>
      <c r="F876" s="567">
        <v>28212.27</v>
      </c>
      <c r="G876" s="564">
        <f t="shared" si="26"/>
        <v>0</v>
      </c>
      <c r="H876" s="564">
        <v>28212.27</v>
      </c>
      <c r="I876" s="564">
        <v>28212.27</v>
      </c>
      <c r="J876" s="564">
        <f t="shared" si="27"/>
        <v>0</v>
      </c>
    </row>
    <row r="877" spans="1:10" s="498" customFormat="1" ht="15.75" thickBot="1" x14ac:dyDescent="0.3">
      <c r="A877" s="530">
        <v>874</v>
      </c>
      <c r="B877" s="565" t="s">
        <v>1454</v>
      </c>
      <c r="C877" s="566" t="s">
        <v>2478</v>
      </c>
      <c r="D877" s="563" t="s">
        <v>2479</v>
      </c>
      <c r="E877" s="567">
        <v>10300.450000000001</v>
      </c>
      <c r="F877" s="567">
        <v>10300.450000000001</v>
      </c>
      <c r="G877" s="564">
        <f t="shared" si="26"/>
        <v>0</v>
      </c>
      <c r="H877" s="564">
        <v>4037.45</v>
      </c>
      <c r="I877" s="564">
        <v>4037.45</v>
      </c>
      <c r="J877" s="564">
        <f t="shared" si="27"/>
        <v>0</v>
      </c>
    </row>
    <row r="878" spans="1:10" s="498" customFormat="1" ht="15.75" thickBot="1" x14ac:dyDescent="0.3">
      <c r="A878" s="530">
        <v>875</v>
      </c>
      <c r="B878" s="565" t="s">
        <v>2480</v>
      </c>
      <c r="C878" s="566" t="s">
        <v>2481</v>
      </c>
      <c r="D878" s="563" t="s">
        <v>2482</v>
      </c>
      <c r="E878" s="567">
        <v>85142</v>
      </c>
      <c r="F878" s="567">
        <v>85142</v>
      </c>
      <c r="G878" s="564">
        <f t="shared" si="26"/>
        <v>0</v>
      </c>
      <c r="H878" s="564">
        <v>0</v>
      </c>
      <c r="I878" s="564">
        <v>0</v>
      </c>
      <c r="J878" s="564">
        <f t="shared" si="27"/>
        <v>0</v>
      </c>
    </row>
    <row r="879" spans="1:10" s="498" customFormat="1" ht="15.75" thickBot="1" x14ac:dyDescent="0.3">
      <c r="A879" s="530">
        <v>876</v>
      </c>
      <c r="B879" s="565" t="s">
        <v>2483</v>
      </c>
      <c r="C879" s="566" t="s">
        <v>2484</v>
      </c>
      <c r="D879" s="563" t="s">
        <v>2485</v>
      </c>
      <c r="E879" s="567">
        <v>18500</v>
      </c>
      <c r="F879" s="567">
        <v>18500</v>
      </c>
      <c r="G879" s="564">
        <f t="shared" si="26"/>
        <v>0</v>
      </c>
      <c r="H879" s="564">
        <v>18500</v>
      </c>
      <c r="I879" s="564">
        <v>18500</v>
      </c>
      <c r="J879" s="564">
        <f t="shared" si="27"/>
        <v>0</v>
      </c>
    </row>
    <row r="880" spans="1:10" s="498" customFormat="1" ht="15.75" thickBot="1" x14ac:dyDescent="0.3">
      <c r="A880" s="530">
        <v>877</v>
      </c>
      <c r="B880" s="565" t="s">
        <v>309</v>
      </c>
      <c r="C880" s="566" t="s">
        <v>2486</v>
      </c>
      <c r="D880" s="563" t="s">
        <v>2487</v>
      </c>
      <c r="E880" s="567">
        <v>15115</v>
      </c>
      <c r="F880" s="567">
        <v>15115</v>
      </c>
      <c r="G880" s="564">
        <f t="shared" si="26"/>
        <v>0</v>
      </c>
      <c r="H880" s="564">
        <v>3198</v>
      </c>
      <c r="I880" s="564">
        <v>3198</v>
      </c>
      <c r="J880" s="564">
        <f t="shared" si="27"/>
        <v>0</v>
      </c>
    </row>
    <row r="881" spans="1:10" s="498" customFormat="1" ht="15.75" thickBot="1" x14ac:dyDescent="0.3">
      <c r="A881" s="530">
        <v>878</v>
      </c>
      <c r="B881" s="565" t="s">
        <v>2488</v>
      </c>
      <c r="C881" s="566" t="s">
        <v>2489</v>
      </c>
      <c r="D881" s="563" t="s">
        <v>2490</v>
      </c>
      <c r="E881" s="567">
        <v>23351</v>
      </c>
      <c r="F881" s="567">
        <v>23351</v>
      </c>
      <c r="G881" s="564">
        <f t="shared" si="26"/>
        <v>0</v>
      </c>
      <c r="H881" s="564">
        <v>9806</v>
      </c>
      <c r="I881" s="564">
        <v>9806</v>
      </c>
      <c r="J881" s="564">
        <f t="shared" si="27"/>
        <v>0</v>
      </c>
    </row>
    <row r="882" spans="1:10" s="498" customFormat="1" ht="15.75" thickBot="1" x14ac:dyDescent="0.3">
      <c r="A882" s="530">
        <v>879</v>
      </c>
      <c r="B882" s="565" t="s">
        <v>2491</v>
      </c>
      <c r="C882" s="566" t="s">
        <v>2492</v>
      </c>
      <c r="D882" s="563" t="s">
        <v>2493</v>
      </c>
      <c r="E882" s="567">
        <v>35160</v>
      </c>
      <c r="F882" s="567">
        <v>35160</v>
      </c>
      <c r="G882" s="564">
        <f t="shared" si="26"/>
        <v>0</v>
      </c>
      <c r="H882" s="564">
        <v>16481</v>
      </c>
      <c r="I882" s="564">
        <v>16481</v>
      </c>
      <c r="J882" s="564">
        <f t="shared" si="27"/>
        <v>0</v>
      </c>
    </row>
    <row r="883" spans="1:10" s="498" customFormat="1" ht="15.75" thickBot="1" x14ac:dyDescent="0.3">
      <c r="A883" s="530">
        <v>880</v>
      </c>
      <c r="B883" s="565" t="s">
        <v>765</v>
      </c>
      <c r="C883" s="566" t="s">
        <v>2494</v>
      </c>
      <c r="D883" s="563" t="s">
        <v>2495</v>
      </c>
      <c r="E883" s="567">
        <v>68500</v>
      </c>
      <c r="F883" s="567">
        <v>68500</v>
      </c>
      <c r="G883" s="564">
        <f t="shared" si="26"/>
        <v>0</v>
      </c>
      <c r="H883" s="564">
        <v>68500</v>
      </c>
      <c r="I883" s="564">
        <v>68500</v>
      </c>
      <c r="J883" s="564">
        <f t="shared" si="27"/>
        <v>0</v>
      </c>
    </row>
    <row r="884" spans="1:10" s="498" customFormat="1" ht="15.75" thickBot="1" x14ac:dyDescent="0.3">
      <c r="A884" s="530">
        <v>881</v>
      </c>
      <c r="B884" s="565" t="s">
        <v>577</v>
      </c>
      <c r="C884" s="566" t="s">
        <v>2496</v>
      </c>
      <c r="D884" s="563" t="s">
        <v>2497</v>
      </c>
      <c r="E884" s="567">
        <v>19516</v>
      </c>
      <c r="F884" s="567">
        <v>19516</v>
      </c>
      <c r="G884" s="564">
        <f t="shared" si="26"/>
        <v>0</v>
      </c>
      <c r="H884" s="564">
        <v>9355</v>
      </c>
      <c r="I884" s="564">
        <v>9355</v>
      </c>
      <c r="J884" s="564">
        <f t="shared" si="27"/>
        <v>0</v>
      </c>
    </row>
    <row r="885" spans="1:10" s="498" customFormat="1" ht="15.75" thickBot="1" x14ac:dyDescent="0.3">
      <c r="A885" s="530">
        <v>882</v>
      </c>
      <c r="B885" s="565" t="s">
        <v>2498</v>
      </c>
      <c r="C885" s="566" t="s">
        <v>2499</v>
      </c>
      <c r="D885" s="563" t="s">
        <v>2500</v>
      </c>
      <c r="E885" s="567">
        <v>25109</v>
      </c>
      <c r="F885" s="567">
        <v>25109</v>
      </c>
      <c r="G885" s="564">
        <f t="shared" si="26"/>
        <v>0</v>
      </c>
      <c r="H885" s="564">
        <v>11930</v>
      </c>
      <c r="I885" s="564">
        <v>11930</v>
      </c>
      <c r="J885" s="564">
        <f t="shared" si="27"/>
        <v>0</v>
      </c>
    </row>
    <row r="886" spans="1:10" s="498" customFormat="1" ht="15.75" thickBot="1" x14ac:dyDescent="0.3">
      <c r="A886" s="530">
        <v>883</v>
      </c>
      <c r="B886" s="565" t="s">
        <v>2501</v>
      </c>
      <c r="C886" s="566" t="s">
        <v>2502</v>
      </c>
      <c r="D886" s="563" t="s">
        <v>2503</v>
      </c>
      <c r="E886" s="567">
        <v>12980</v>
      </c>
      <c r="F886" s="567">
        <v>12980</v>
      </c>
      <c r="G886" s="564">
        <f t="shared" si="26"/>
        <v>0</v>
      </c>
      <c r="H886" s="564">
        <v>12980</v>
      </c>
      <c r="I886" s="564">
        <v>12980</v>
      </c>
      <c r="J886" s="564">
        <f t="shared" si="27"/>
        <v>0</v>
      </c>
    </row>
    <row r="887" spans="1:10" s="498" customFormat="1" ht="15.75" thickBot="1" x14ac:dyDescent="0.3">
      <c r="A887" s="530">
        <v>884</v>
      </c>
      <c r="B887" s="565" t="s">
        <v>2504</v>
      </c>
      <c r="C887" s="566" t="s">
        <v>2505</v>
      </c>
      <c r="D887" s="563" t="s">
        <v>2506</v>
      </c>
      <c r="E887" s="567">
        <v>11540</v>
      </c>
      <c r="F887" s="567">
        <v>11540</v>
      </c>
      <c r="G887" s="564">
        <f t="shared" si="26"/>
        <v>0</v>
      </c>
      <c r="H887" s="564">
        <v>11540</v>
      </c>
      <c r="I887" s="564">
        <v>11540</v>
      </c>
      <c r="J887" s="564">
        <f t="shared" si="27"/>
        <v>0</v>
      </c>
    </row>
    <row r="888" spans="1:10" s="498" customFormat="1" ht="15.75" thickBot="1" x14ac:dyDescent="0.3">
      <c r="A888" s="530">
        <v>885</v>
      </c>
      <c r="B888" s="565" t="s">
        <v>2507</v>
      </c>
      <c r="C888" s="566" t="s">
        <v>2508</v>
      </c>
      <c r="D888" s="563" t="s">
        <v>2509</v>
      </c>
      <c r="E888" s="567">
        <v>15115</v>
      </c>
      <c r="F888" s="567">
        <v>15115</v>
      </c>
      <c r="G888" s="564">
        <f t="shared" si="26"/>
        <v>0</v>
      </c>
      <c r="H888" s="564">
        <v>8002</v>
      </c>
      <c r="I888" s="564">
        <v>8002</v>
      </c>
      <c r="J888" s="564">
        <f t="shared" si="27"/>
        <v>0</v>
      </c>
    </row>
    <row r="889" spans="1:10" s="498" customFormat="1" ht="15.75" thickBot="1" x14ac:dyDescent="0.3">
      <c r="A889" s="530">
        <v>886</v>
      </c>
      <c r="B889" s="565" t="s">
        <v>2510</v>
      </c>
      <c r="C889" s="566" t="s">
        <v>2511</v>
      </c>
      <c r="D889" s="563" t="s">
        <v>2512</v>
      </c>
      <c r="E889" s="567">
        <v>14440</v>
      </c>
      <c r="F889" s="567">
        <v>14440</v>
      </c>
      <c r="G889" s="564">
        <f t="shared" si="26"/>
        <v>0</v>
      </c>
      <c r="H889" s="564">
        <v>14440</v>
      </c>
      <c r="I889" s="564">
        <v>14440</v>
      </c>
      <c r="J889" s="564">
        <f t="shared" si="27"/>
        <v>0</v>
      </c>
    </row>
    <row r="890" spans="1:10" s="498" customFormat="1" ht="15.75" thickBot="1" x14ac:dyDescent="0.3">
      <c r="A890" s="530">
        <v>887</v>
      </c>
      <c r="B890" s="565" t="s">
        <v>309</v>
      </c>
      <c r="C890" s="566" t="s">
        <v>2513</v>
      </c>
      <c r="D890" s="563" t="s">
        <v>2514</v>
      </c>
      <c r="E890" s="567">
        <v>15115</v>
      </c>
      <c r="F890" s="567">
        <v>15115</v>
      </c>
      <c r="G890" s="564">
        <f t="shared" si="26"/>
        <v>0</v>
      </c>
      <c r="H890" s="564">
        <v>6908</v>
      </c>
      <c r="I890" s="564">
        <v>6908</v>
      </c>
      <c r="J890" s="564">
        <f t="shared" si="27"/>
        <v>0</v>
      </c>
    </row>
    <row r="891" spans="1:10" s="498" customFormat="1" ht="15.75" thickBot="1" x14ac:dyDescent="0.3">
      <c r="A891" s="530">
        <v>888</v>
      </c>
      <c r="B891" s="565" t="s">
        <v>2515</v>
      </c>
      <c r="C891" s="566" t="s">
        <v>2516</v>
      </c>
      <c r="D891" s="563" t="s">
        <v>2517</v>
      </c>
      <c r="E891" s="567">
        <v>87500</v>
      </c>
      <c r="F891" s="567">
        <v>87500</v>
      </c>
      <c r="G891" s="564">
        <f t="shared" si="26"/>
        <v>0</v>
      </c>
      <c r="H891" s="564">
        <v>87500</v>
      </c>
      <c r="I891" s="564">
        <v>87500</v>
      </c>
      <c r="J891" s="564">
        <f t="shared" si="27"/>
        <v>0</v>
      </c>
    </row>
    <row r="892" spans="1:10" s="498" customFormat="1" ht="15.75" thickBot="1" x14ac:dyDescent="0.3">
      <c r="A892" s="530">
        <v>889</v>
      </c>
      <c r="B892" s="565" t="s">
        <v>1902</v>
      </c>
      <c r="C892" s="566" t="s">
        <v>2518</v>
      </c>
      <c r="D892" s="563" t="s">
        <v>2519</v>
      </c>
      <c r="E892" s="567">
        <v>10900</v>
      </c>
      <c r="F892" s="567">
        <v>10900</v>
      </c>
      <c r="G892" s="564">
        <f t="shared" si="26"/>
        <v>0</v>
      </c>
      <c r="H892" s="564">
        <v>10900</v>
      </c>
      <c r="I892" s="564">
        <v>10900</v>
      </c>
      <c r="J892" s="564">
        <f t="shared" si="27"/>
        <v>0</v>
      </c>
    </row>
    <row r="893" spans="1:10" s="498" customFormat="1" ht="15.75" thickBot="1" x14ac:dyDescent="0.3">
      <c r="A893" s="530">
        <v>890</v>
      </c>
      <c r="B893" s="565" t="s">
        <v>2520</v>
      </c>
      <c r="C893" s="566" t="s">
        <v>2521</v>
      </c>
      <c r="D893" s="563" t="s">
        <v>2522</v>
      </c>
      <c r="E893" s="567">
        <v>23700</v>
      </c>
      <c r="F893" s="567">
        <v>23700</v>
      </c>
      <c r="G893" s="564">
        <f t="shared" si="26"/>
        <v>0</v>
      </c>
      <c r="H893" s="564">
        <v>6492</v>
      </c>
      <c r="I893" s="564">
        <v>6492</v>
      </c>
      <c r="J893" s="564">
        <f t="shared" si="27"/>
        <v>0</v>
      </c>
    </row>
    <row r="894" spans="1:10" s="498" customFormat="1" ht="15.75" thickBot="1" x14ac:dyDescent="0.3">
      <c r="A894" s="530">
        <v>891</v>
      </c>
      <c r="B894" s="565" t="s">
        <v>2523</v>
      </c>
      <c r="C894" s="566" t="s">
        <v>2524</v>
      </c>
      <c r="D894" s="563" t="s">
        <v>2525</v>
      </c>
      <c r="E894" s="567">
        <v>87500</v>
      </c>
      <c r="F894" s="567">
        <v>87500</v>
      </c>
      <c r="G894" s="564">
        <f t="shared" si="26"/>
        <v>0</v>
      </c>
      <c r="H894" s="564">
        <v>87500</v>
      </c>
      <c r="I894" s="564">
        <v>87500</v>
      </c>
      <c r="J894" s="564">
        <f t="shared" si="27"/>
        <v>0</v>
      </c>
    </row>
    <row r="895" spans="1:10" s="498" customFormat="1" ht="15.75" thickBot="1" x14ac:dyDescent="0.3">
      <c r="A895" s="530">
        <v>892</v>
      </c>
      <c r="B895" s="565" t="s">
        <v>2526</v>
      </c>
      <c r="C895" s="566" t="s">
        <v>2527</v>
      </c>
      <c r="D895" s="563" t="s">
        <v>2528</v>
      </c>
      <c r="E895" s="567">
        <v>11800</v>
      </c>
      <c r="F895" s="567">
        <v>11800</v>
      </c>
      <c r="G895" s="564">
        <f t="shared" si="26"/>
        <v>0</v>
      </c>
      <c r="H895" s="564">
        <v>4454</v>
      </c>
      <c r="I895" s="564">
        <v>4454</v>
      </c>
      <c r="J895" s="564">
        <f t="shared" si="27"/>
        <v>0</v>
      </c>
    </row>
    <row r="896" spans="1:10" s="498" customFormat="1" ht="15.75" thickBot="1" x14ac:dyDescent="0.3">
      <c r="A896" s="530">
        <v>893</v>
      </c>
      <c r="B896" s="565" t="s">
        <v>2529</v>
      </c>
      <c r="C896" s="566" t="s">
        <v>2530</v>
      </c>
      <c r="D896" s="563" t="s">
        <v>2531</v>
      </c>
      <c r="E896" s="567">
        <v>35300</v>
      </c>
      <c r="F896" s="567">
        <v>35300</v>
      </c>
      <c r="G896" s="564">
        <f t="shared" si="26"/>
        <v>0</v>
      </c>
      <c r="H896" s="564">
        <v>11014</v>
      </c>
      <c r="I896" s="564">
        <v>11014</v>
      </c>
      <c r="J896" s="564">
        <f t="shared" si="27"/>
        <v>0</v>
      </c>
    </row>
    <row r="897" spans="1:10" s="498" customFormat="1" ht="15.75" thickBot="1" x14ac:dyDescent="0.3">
      <c r="A897" s="530">
        <v>894</v>
      </c>
      <c r="B897" s="565" t="s">
        <v>2529</v>
      </c>
      <c r="C897" s="566" t="s">
        <v>2532</v>
      </c>
      <c r="D897" s="563" t="s">
        <v>2533</v>
      </c>
      <c r="E897" s="567">
        <v>35300</v>
      </c>
      <c r="F897" s="567">
        <v>35300</v>
      </c>
      <c r="G897" s="564">
        <f t="shared" si="26"/>
        <v>0</v>
      </c>
      <c r="H897" s="564">
        <v>12383</v>
      </c>
      <c r="I897" s="564">
        <v>12383</v>
      </c>
      <c r="J897" s="564">
        <f t="shared" si="27"/>
        <v>0</v>
      </c>
    </row>
    <row r="898" spans="1:10" s="498" customFormat="1" ht="15.75" thickBot="1" x14ac:dyDescent="0.3">
      <c r="A898" s="530">
        <v>895</v>
      </c>
      <c r="B898" s="565" t="s">
        <v>2534</v>
      </c>
      <c r="C898" s="566" t="s">
        <v>2535</v>
      </c>
      <c r="D898" s="563" t="s">
        <v>2536</v>
      </c>
      <c r="E898" s="567">
        <v>13500</v>
      </c>
      <c r="F898" s="567">
        <v>13500</v>
      </c>
      <c r="G898" s="564">
        <f t="shared" si="26"/>
        <v>0</v>
      </c>
      <c r="H898" s="564">
        <v>13500</v>
      </c>
      <c r="I898" s="564">
        <v>13500</v>
      </c>
      <c r="J898" s="564">
        <f t="shared" si="27"/>
        <v>0</v>
      </c>
    </row>
    <row r="899" spans="1:10" s="498" customFormat="1" ht="15.75" thickBot="1" x14ac:dyDescent="0.3">
      <c r="A899" s="530">
        <v>896</v>
      </c>
      <c r="B899" s="565" t="s">
        <v>1637</v>
      </c>
      <c r="C899" s="566" t="s">
        <v>2537</v>
      </c>
      <c r="D899" s="563" t="s">
        <v>2538</v>
      </c>
      <c r="E899" s="567">
        <v>30750</v>
      </c>
      <c r="F899" s="567">
        <v>30750</v>
      </c>
      <c r="G899" s="564">
        <f t="shared" si="26"/>
        <v>0</v>
      </c>
      <c r="H899" s="564">
        <v>19837</v>
      </c>
      <c r="I899" s="564">
        <v>19837</v>
      </c>
      <c r="J899" s="564">
        <f t="shared" si="27"/>
        <v>0</v>
      </c>
    </row>
    <row r="900" spans="1:10" s="498" customFormat="1" ht="15.75" thickBot="1" x14ac:dyDescent="0.3">
      <c r="A900" s="530">
        <v>897</v>
      </c>
      <c r="B900" s="565" t="s">
        <v>2539</v>
      </c>
      <c r="C900" s="566" t="s">
        <v>2540</v>
      </c>
      <c r="D900" s="563" t="s">
        <v>2541</v>
      </c>
      <c r="E900" s="567">
        <v>23700</v>
      </c>
      <c r="F900" s="567">
        <v>23700</v>
      </c>
      <c r="G900" s="564">
        <f t="shared" ref="G900:G963" si="28">E900-F900</f>
        <v>0</v>
      </c>
      <c r="H900" s="564">
        <v>13686</v>
      </c>
      <c r="I900" s="564">
        <v>13686</v>
      </c>
      <c r="J900" s="564">
        <f t="shared" ref="J900:J963" si="29">H900-I900</f>
        <v>0</v>
      </c>
    </row>
    <row r="901" spans="1:10" s="498" customFormat="1" ht="15.75" thickBot="1" x14ac:dyDescent="0.3">
      <c r="A901" s="530">
        <v>898</v>
      </c>
      <c r="B901" s="565" t="s">
        <v>309</v>
      </c>
      <c r="C901" s="566" t="s">
        <v>2542</v>
      </c>
      <c r="D901" s="563" t="s">
        <v>2543</v>
      </c>
      <c r="E901" s="567">
        <v>39611</v>
      </c>
      <c r="F901" s="567">
        <v>36666.239999999998</v>
      </c>
      <c r="G901" s="564">
        <f t="shared" si="28"/>
        <v>2944.76</v>
      </c>
      <c r="H901" s="564">
        <v>39611</v>
      </c>
      <c r="I901" s="564">
        <v>39611</v>
      </c>
      <c r="J901" s="564">
        <f t="shared" si="29"/>
        <v>0</v>
      </c>
    </row>
    <row r="902" spans="1:10" s="498" customFormat="1" ht="15.75" thickBot="1" x14ac:dyDescent="0.3">
      <c r="A902" s="530">
        <v>899</v>
      </c>
      <c r="B902" s="565" t="s">
        <v>2544</v>
      </c>
      <c r="C902" s="566" t="s">
        <v>2545</v>
      </c>
      <c r="D902" s="563" t="s">
        <v>2546</v>
      </c>
      <c r="E902" s="567">
        <v>16500</v>
      </c>
      <c r="F902" s="567">
        <v>16500</v>
      </c>
      <c r="G902" s="564">
        <f t="shared" si="28"/>
        <v>0</v>
      </c>
      <c r="H902" s="564">
        <v>16500</v>
      </c>
      <c r="I902" s="564">
        <v>16500</v>
      </c>
      <c r="J902" s="564">
        <f t="shared" si="29"/>
        <v>0</v>
      </c>
    </row>
    <row r="903" spans="1:10" s="498" customFormat="1" ht="15.75" thickBot="1" x14ac:dyDescent="0.3">
      <c r="A903" s="530">
        <v>900</v>
      </c>
      <c r="B903" s="565" t="s">
        <v>2544</v>
      </c>
      <c r="C903" s="566" t="s">
        <v>2547</v>
      </c>
      <c r="D903" s="563" t="s">
        <v>2548</v>
      </c>
      <c r="E903" s="567">
        <v>16500</v>
      </c>
      <c r="F903" s="567">
        <v>16500</v>
      </c>
      <c r="G903" s="564">
        <f t="shared" si="28"/>
        <v>0</v>
      </c>
      <c r="H903" s="564">
        <v>16500</v>
      </c>
      <c r="I903" s="564">
        <v>16500</v>
      </c>
      <c r="J903" s="564">
        <f t="shared" si="29"/>
        <v>0</v>
      </c>
    </row>
    <row r="904" spans="1:10" s="498" customFormat="1" ht="15.75" thickBot="1" x14ac:dyDescent="0.3">
      <c r="A904" s="530">
        <v>901</v>
      </c>
      <c r="B904" s="565" t="s">
        <v>2549</v>
      </c>
      <c r="C904" s="566" t="s">
        <v>2550</v>
      </c>
      <c r="D904" s="563" t="s">
        <v>2551</v>
      </c>
      <c r="E904" s="567">
        <v>16680</v>
      </c>
      <c r="F904" s="567">
        <v>16680</v>
      </c>
      <c r="G904" s="564">
        <f t="shared" si="28"/>
        <v>0</v>
      </c>
      <c r="H904" s="564">
        <v>3960</v>
      </c>
      <c r="I904" s="564">
        <v>3960</v>
      </c>
      <c r="J904" s="564">
        <f t="shared" si="29"/>
        <v>0</v>
      </c>
    </row>
    <row r="905" spans="1:10" s="498" customFormat="1" ht="15.75" thickBot="1" x14ac:dyDescent="0.3">
      <c r="A905" s="530">
        <v>902</v>
      </c>
      <c r="B905" s="565" t="s">
        <v>2552</v>
      </c>
      <c r="C905" s="566" t="s">
        <v>2553</v>
      </c>
      <c r="D905" s="563" t="s">
        <v>2554</v>
      </c>
      <c r="E905" s="567">
        <v>16780</v>
      </c>
      <c r="F905" s="567">
        <v>16780</v>
      </c>
      <c r="G905" s="564">
        <f t="shared" si="28"/>
        <v>0</v>
      </c>
      <c r="H905" s="564">
        <v>11395</v>
      </c>
      <c r="I905" s="564">
        <v>11395</v>
      </c>
      <c r="J905" s="564">
        <f t="shared" si="29"/>
        <v>0</v>
      </c>
    </row>
    <row r="906" spans="1:10" s="498" customFormat="1" ht="15.75" thickBot="1" x14ac:dyDescent="0.3">
      <c r="A906" s="530">
        <v>903</v>
      </c>
      <c r="B906" s="565" t="s">
        <v>2552</v>
      </c>
      <c r="C906" s="566" t="s">
        <v>2555</v>
      </c>
      <c r="D906" s="563" t="s">
        <v>2556</v>
      </c>
      <c r="E906" s="567">
        <v>16780</v>
      </c>
      <c r="F906" s="567">
        <v>16780</v>
      </c>
      <c r="G906" s="564">
        <f t="shared" si="28"/>
        <v>0</v>
      </c>
      <c r="H906" s="564">
        <v>11395</v>
      </c>
      <c r="I906" s="564">
        <v>11395</v>
      </c>
      <c r="J906" s="564">
        <f t="shared" si="29"/>
        <v>0</v>
      </c>
    </row>
    <row r="907" spans="1:10" s="498" customFormat="1" ht="15.75" thickBot="1" x14ac:dyDescent="0.3">
      <c r="A907" s="530">
        <v>904</v>
      </c>
      <c r="B907" s="565" t="s">
        <v>2552</v>
      </c>
      <c r="C907" s="566" t="s">
        <v>2557</v>
      </c>
      <c r="D907" s="563" t="s">
        <v>2558</v>
      </c>
      <c r="E907" s="567">
        <v>16780</v>
      </c>
      <c r="F907" s="567">
        <v>16780</v>
      </c>
      <c r="G907" s="564">
        <f t="shared" si="28"/>
        <v>0</v>
      </c>
      <c r="H907" s="564">
        <v>11395</v>
      </c>
      <c r="I907" s="564">
        <v>11395</v>
      </c>
      <c r="J907" s="564">
        <f t="shared" si="29"/>
        <v>0</v>
      </c>
    </row>
    <row r="908" spans="1:10" s="498" customFormat="1" ht="15.75" thickBot="1" x14ac:dyDescent="0.3">
      <c r="A908" s="530">
        <v>905</v>
      </c>
      <c r="B908" s="565" t="s">
        <v>2552</v>
      </c>
      <c r="C908" s="566" t="s">
        <v>2559</v>
      </c>
      <c r="D908" s="563" t="s">
        <v>2560</v>
      </c>
      <c r="E908" s="567">
        <v>16780</v>
      </c>
      <c r="F908" s="567">
        <v>16780</v>
      </c>
      <c r="G908" s="564">
        <f t="shared" si="28"/>
        <v>0</v>
      </c>
      <c r="H908" s="564">
        <v>11395</v>
      </c>
      <c r="I908" s="564">
        <v>11395</v>
      </c>
      <c r="J908" s="564">
        <f t="shared" si="29"/>
        <v>0</v>
      </c>
    </row>
    <row r="909" spans="1:10" s="498" customFormat="1" ht="15.75" thickBot="1" x14ac:dyDescent="0.3">
      <c r="A909" s="530">
        <v>906</v>
      </c>
      <c r="B909" s="565" t="s">
        <v>2552</v>
      </c>
      <c r="C909" s="566" t="s">
        <v>2561</v>
      </c>
      <c r="D909" s="563" t="s">
        <v>2562</v>
      </c>
      <c r="E909" s="567">
        <v>16780</v>
      </c>
      <c r="F909" s="567">
        <v>16780</v>
      </c>
      <c r="G909" s="564">
        <f t="shared" si="28"/>
        <v>0</v>
      </c>
      <c r="H909" s="564">
        <v>11395</v>
      </c>
      <c r="I909" s="564">
        <v>11395</v>
      </c>
      <c r="J909" s="564">
        <f t="shared" si="29"/>
        <v>0</v>
      </c>
    </row>
    <row r="910" spans="1:10" s="498" customFormat="1" ht="15.75" thickBot="1" x14ac:dyDescent="0.3">
      <c r="A910" s="530">
        <v>907</v>
      </c>
      <c r="B910" s="565" t="s">
        <v>2552</v>
      </c>
      <c r="C910" s="566" t="s">
        <v>2563</v>
      </c>
      <c r="D910" s="563" t="s">
        <v>2564</v>
      </c>
      <c r="E910" s="567">
        <v>16780</v>
      </c>
      <c r="F910" s="567">
        <v>16780</v>
      </c>
      <c r="G910" s="564">
        <f t="shared" si="28"/>
        <v>0</v>
      </c>
      <c r="H910" s="564">
        <v>11395</v>
      </c>
      <c r="I910" s="564">
        <v>11395</v>
      </c>
      <c r="J910" s="564">
        <f t="shared" si="29"/>
        <v>0</v>
      </c>
    </row>
    <row r="911" spans="1:10" s="498" customFormat="1" ht="15.75" thickBot="1" x14ac:dyDescent="0.3">
      <c r="A911" s="530">
        <v>908</v>
      </c>
      <c r="B911" s="565" t="s">
        <v>2552</v>
      </c>
      <c r="C911" s="566" t="s">
        <v>2565</v>
      </c>
      <c r="D911" s="563" t="s">
        <v>2566</v>
      </c>
      <c r="E911" s="567">
        <v>16780</v>
      </c>
      <c r="F911" s="567">
        <v>16780</v>
      </c>
      <c r="G911" s="564">
        <f t="shared" si="28"/>
        <v>0</v>
      </c>
      <c r="H911" s="564">
        <v>11395</v>
      </c>
      <c r="I911" s="564">
        <v>11395</v>
      </c>
      <c r="J911" s="564">
        <f t="shared" si="29"/>
        <v>0</v>
      </c>
    </row>
    <row r="912" spans="1:10" s="498" customFormat="1" ht="15.75" thickBot="1" x14ac:dyDescent="0.3">
      <c r="A912" s="530">
        <v>909</v>
      </c>
      <c r="B912" s="565" t="s">
        <v>2567</v>
      </c>
      <c r="C912" s="566" t="s">
        <v>2568</v>
      </c>
      <c r="D912" s="563" t="s">
        <v>2569</v>
      </c>
      <c r="E912" s="567">
        <v>10100</v>
      </c>
      <c r="F912" s="567">
        <v>10100</v>
      </c>
      <c r="G912" s="564">
        <f t="shared" si="28"/>
        <v>0</v>
      </c>
      <c r="H912" s="564">
        <v>1599</v>
      </c>
      <c r="I912" s="564">
        <v>1599</v>
      </c>
      <c r="J912" s="564">
        <f t="shared" si="29"/>
        <v>0</v>
      </c>
    </row>
    <row r="913" spans="1:10" s="498" customFormat="1" ht="15.75" thickBot="1" x14ac:dyDescent="0.3">
      <c r="A913" s="530">
        <v>910</v>
      </c>
      <c r="B913" s="565" t="s">
        <v>2570</v>
      </c>
      <c r="C913" s="566" t="s">
        <v>2571</v>
      </c>
      <c r="D913" s="563" t="s">
        <v>2572</v>
      </c>
      <c r="E913" s="567">
        <v>16800</v>
      </c>
      <c r="F913" s="567">
        <v>16800</v>
      </c>
      <c r="G913" s="564">
        <f t="shared" si="28"/>
        <v>0</v>
      </c>
      <c r="H913" s="564">
        <v>4348</v>
      </c>
      <c r="I913" s="564">
        <v>4348</v>
      </c>
      <c r="J913" s="564">
        <f t="shared" si="29"/>
        <v>0</v>
      </c>
    </row>
    <row r="914" spans="1:10" s="498" customFormat="1" ht="15.75" thickBot="1" x14ac:dyDescent="0.3">
      <c r="A914" s="530">
        <v>911</v>
      </c>
      <c r="B914" s="565" t="s">
        <v>2573</v>
      </c>
      <c r="C914" s="566" t="s">
        <v>2574</v>
      </c>
      <c r="D914" s="563" t="s">
        <v>2575</v>
      </c>
      <c r="E914" s="567">
        <v>16900</v>
      </c>
      <c r="F914" s="567">
        <v>16900</v>
      </c>
      <c r="G914" s="564">
        <f t="shared" si="28"/>
        <v>0</v>
      </c>
      <c r="H914" s="564">
        <v>11014</v>
      </c>
      <c r="I914" s="564">
        <v>11014</v>
      </c>
      <c r="J914" s="564">
        <f t="shared" si="29"/>
        <v>0</v>
      </c>
    </row>
    <row r="915" spans="1:10" s="498" customFormat="1" ht="15.75" thickBot="1" x14ac:dyDescent="0.3">
      <c r="A915" s="530">
        <v>912</v>
      </c>
      <c r="B915" s="565" t="s">
        <v>2576</v>
      </c>
      <c r="C915" s="566" t="s">
        <v>2577</v>
      </c>
      <c r="D915" s="563" t="s">
        <v>2578</v>
      </c>
      <c r="E915" s="567">
        <v>17500</v>
      </c>
      <c r="F915" s="567">
        <v>17500</v>
      </c>
      <c r="G915" s="564">
        <f t="shared" si="28"/>
        <v>0</v>
      </c>
      <c r="H915" s="564">
        <v>7113</v>
      </c>
      <c r="I915" s="564">
        <v>7113</v>
      </c>
      <c r="J915" s="564">
        <f t="shared" si="29"/>
        <v>0</v>
      </c>
    </row>
    <row r="916" spans="1:10" s="498" customFormat="1" ht="15.75" thickBot="1" x14ac:dyDescent="0.3">
      <c r="A916" s="530">
        <v>913</v>
      </c>
      <c r="B916" s="565" t="s">
        <v>2579</v>
      </c>
      <c r="C916" s="566" t="s">
        <v>2580</v>
      </c>
      <c r="D916" s="563" t="s">
        <v>2581</v>
      </c>
      <c r="E916" s="567">
        <v>19925</v>
      </c>
      <c r="F916" s="567">
        <v>19925</v>
      </c>
      <c r="G916" s="564">
        <f t="shared" si="28"/>
        <v>0</v>
      </c>
      <c r="H916" s="564">
        <v>13062</v>
      </c>
      <c r="I916" s="564">
        <v>13062</v>
      </c>
      <c r="J916" s="564">
        <f t="shared" si="29"/>
        <v>0</v>
      </c>
    </row>
    <row r="917" spans="1:10" s="498" customFormat="1" ht="15.75" thickBot="1" x14ac:dyDescent="0.3">
      <c r="A917" s="530">
        <v>914</v>
      </c>
      <c r="B917" s="565" t="s">
        <v>2582</v>
      </c>
      <c r="C917" s="566" t="s">
        <v>2583</v>
      </c>
      <c r="D917" s="563" t="s">
        <v>2584</v>
      </c>
      <c r="E917" s="567">
        <v>14411</v>
      </c>
      <c r="F917" s="567">
        <v>13214.24</v>
      </c>
      <c r="G917" s="564">
        <f t="shared" si="28"/>
        <v>1196.76</v>
      </c>
      <c r="H917" s="564">
        <v>11049</v>
      </c>
      <c r="I917" s="564">
        <v>11049</v>
      </c>
      <c r="J917" s="564">
        <f t="shared" si="29"/>
        <v>0</v>
      </c>
    </row>
    <row r="918" spans="1:10" s="498" customFormat="1" ht="15.75" thickBot="1" x14ac:dyDescent="0.3">
      <c r="A918" s="530">
        <v>915</v>
      </c>
      <c r="B918" s="565" t="s">
        <v>2585</v>
      </c>
      <c r="C918" s="566" t="s">
        <v>2586</v>
      </c>
      <c r="D918" s="563" t="s">
        <v>2587</v>
      </c>
      <c r="E918" s="567">
        <v>55440</v>
      </c>
      <c r="F918" s="567">
        <v>50104.4</v>
      </c>
      <c r="G918" s="564">
        <f t="shared" si="28"/>
        <v>5335.6</v>
      </c>
      <c r="H918" s="564">
        <v>43294</v>
      </c>
      <c r="I918" s="564">
        <v>43294</v>
      </c>
      <c r="J918" s="564">
        <f t="shared" si="29"/>
        <v>0</v>
      </c>
    </row>
    <row r="919" spans="1:10" s="498" customFormat="1" ht="15.75" thickBot="1" x14ac:dyDescent="0.3">
      <c r="A919" s="530">
        <v>916</v>
      </c>
      <c r="B919" s="565" t="s">
        <v>2588</v>
      </c>
      <c r="C919" s="566" t="s">
        <v>2589</v>
      </c>
      <c r="D919" s="563" t="s">
        <v>2590</v>
      </c>
      <c r="E919" s="567">
        <v>11800</v>
      </c>
      <c r="F919" s="567">
        <v>11800</v>
      </c>
      <c r="G919" s="564">
        <f t="shared" si="28"/>
        <v>0</v>
      </c>
      <c r="H919" s="564">
        <v>11800</v>
      </c>
      <c r="I919" s="564">
        <v>11800</v>
      </c>
      <c r="J919" s="564">
        <f t="shared" si="29"/>
        <v>0</v>
      </c>
    </row>
    <row r="920" spans="1:10" s="498" customFormat="1" ht="15.75" thickBot="1" x14ac:dyDescent="0.3">
      <c r="A920" s="530">
        <v>917</v>
      </c>
      <c r="B920" s="565" t="s">
        <v>2591</v>
      </c>
      <c r="C920" s="566" t="s">
        <v>2592</v>
      </c>
      <c r="D920" s="563" t="s">
        <v>2593</v>
      </c>
      <c r="E920" s="567">
        <v>13800</v>
      </c>
      <c r="F920" s="567">
        <v>13800</v>
      </c>
      <c r="G920" s="564">
        <f t="shared" si="28"/>
        <v>0</v>
      </c>
      <c r="H920" s="564">
        <v>4640</v>
      </c>
      <c r="I920" s="564">
        <v>4640</v>
      </c>
      <c r="J920" s="564">
        <f t="shared" si="29"/>
        <v>0</v>
      </c>
    </row>
    <row r="921" spans="1:10" s="498" customFormat="1" ht="15.75" thickBot="1" x14ac:dyDescent="0.3">
      <c r="A921" s="530">
        <v>918</v>
      </c>
      <c r="B921" s="565" t="s">
        <v>2594</v>
      </c>
      <c r="C921" s="566" t="s">
        <v>2595</v>
      </c>
      <c r="D921" s="563" t="s">
        <v>2596</v>
      </c>
      <c r="E921" s="567">
        <v>13500</v>
      </c>
      <c r="F921" s="567">
        <v>13500</v>
      </c>
      <c r="G921" s="564">
        <f t="shared" si="28"/>
        <v>0</v>
      </c>
      <c r="H921" s="564">
        <v>10853</v>
      </c>
      <c r="I921" s="564">
        <v>10853</v>
      </c>
      <c r="J921" s="564">
        <f t="shared" si="29"/>
        <v>0</v>
      </c>
    </row>
    <row r="922" spans="1:10" s="498" customFormat="1" ht="15.75" thickBot="1" x14ac:dyDescent="0.3">
      <c r="A922" s="530">
        <v>919</v>
      </c>
      <c r="B922" s="565" t="s">
        <v>2597</v>
      </c>
      <c r="C922" s="566" t="s">
        <v>2598</v>
      </c>
      <c r="D922" s="563" t="s">
        <v>2599</v>
      </c>
      <c r="E922" s="567">
        <v>75000</v>
      </c>
      <c r="F922" s="567">
        <v>75000</v>
      </c>
      <c r="G922" s="564">
        <f t="shared" si="28"/>
        <v>0</v>
      </c>
      <c r="H922" s="564">
        <v>24938</v>
      </c>
      <c r="I922" s="564">
        <v>24938</v>
      </c>
      <c r="J922" s="564">
        <f t="shared" si="29"/>
        <v>0</v>
      </c>
    </row>
    <row r="923" spans="1:10" s="498" customFormat="1" ht="15.75" thickBot="1" x14ac:dyDescent="0.3">
      <c r="A923" s="530">
        <v>920</v>
      </c>
      <c r="B923" s="565" t="s">
        <v>2600</v>
      </c>
      <c r="C923" s="566" t="s">
        <v>2601</v>
      </c>
      <c r="D923" s="563" t="s">
        <v>2602</v>
      </c>
      <c r="E923" s="567">
        <v>36600</v>
      </c>
      <c r="F923" s="567">
        <v>36600</v>
      </c>
      <c r="G923" s="564">
        <f t="shared" si="28"/>
        <v>0</v>
      </c>
      <c r="H923" s="564">
        <v>17788</v>
      </c>
      <c r="I923" s="564">
        <v>17788</v>
      </c>
      <c r="J923" s="564">
        <f t="shared" si="29"/>
        <v>0</v>
      </c>
    </row>
    <row r="924" spans="1:10" s="498" customFormat="1" ht="15.75" thickBot="1" x14ac:dyDescent="0.3">
      <c r="A924" s="530">
        <v>921</v>
      </c>
      <c r="B924" s="565" t="s">
        <v>2603</v>
      </c>
      <c r="C924" s="566" t="s">
        <v>2604</v>
      </c>
      <c r="D924" s="563" t="s">
        <v>2605</v>
      </c>
      <c r="E924" s="567">
        <v>55200</v>
      </c>
      <c r="F924" s="567">
        <v>55200</v>
      </c>
      <c r="G924" s="564">
        <f t="shared" si="28"/>
        <v>0</v>
      </c>
      <c r="H924" s="564">
        <v>42550</v>
      </c>
      <c r="I924" s="564">
        <v>42550</v>
      </c>
      <c r="J924" s="564">
        <f t="shared" si="29"/>
        <v>0</v>
      </c>
    </row>
    <row r="925" spans="1:10" s="498" customFormat="1" ht="15.75" thickBot="1" x14ac:dyDescent="0.3">
      <c r="A925" s="530">
        <v>922</v>
      </c>
      <c r="B925" s="565" t="s">
        <v>2606</v>
      </c>
      <c r="C925" s="566" t="s">
        <v>2607</v>
      </c>
      <c r="D925" s="563" t="s">
        <v>2608</v>
      </c>
      <c r="E925" s="567">
        <v>19982</v>
      </c>
      <c r="F925" s="567">
        <v>19982</v>
      </c>
      <c r="G925" s="564">
        <f t="shared" si="28"/>
        <v>0</v>
      </c>
      <c r="H925" s="564">
        <v>9993</v>
      </c>
      <c r="I925" s="564">
        <v>9993</v>
      </c>
      <c r="J925" s="564">
        <f t="shared" si="29"/>
        <v>0</v>
      </c>
    </row>
    <row r="926" spans="1:10" s="498" customFormat="1" ht="15.75" thickBot="1" x14ac:dyDescent="0.3">
      <c r="A926" s="530">
        <v>923</v>
      </c>
      <c r="B926" s="565" t="s">
        <v>2609</v>
      </c>
      <c r="C926" s="566" t="s">
        <v>2610</v>
      </c>
      <c r="D926" s="563" t="s">
        <v>2611</v>
      </c>
      <c r="E926" s="567">
        <v>40320</v>
      </c>
      <c r="F926" s="567">
        <v>40320</v>
      </c>
      <c r="G926" s="564">
        <f t="shared" si="28"/>
        <v>0</v>
      </c>
      <c r="H926" s="564">
        <v>21821</v>
      </c>
      <c r="I926" s="564">
        <v>21821</v>
      </c>
      <c r="J926" s="564">
        <f t="shared" si="29"/>
        <v>0</v>
      </c>
    </row>
    <row r="927" spans="1:10" s="498" customFormat="1" ht="15.75" thickBot="1" x14ac:dyDescent="0.3">
      <c r="A927" s="530">
        <v>924</v>
      </c>
      <c r="B927" s="565" t="s">
        <v>2612</v>
      </c>
      <c r="C927" s="566" t="s">
        <v>2613</v>
      </c>
      <c r="D927" s="563" t="s">
        <v>2614</v>
      </c>
      <c r="E927" s="567">
        <v>40000</v>
      </c>
      <c r="F927" s="567">
        <v>40000</v>
      </c>
      <c r="G927" s="564">
        <f t="shared" si="28"/>
        <v>0</v>
      </c>
      <c r="H927" s="564">
        <v>40000</v>
      </c>
      <c r="I927" s="564">
        <v>40000</v>
      </c>
      <c r="J927" s="564">
        <f t="shared" si="29"/>
        <v>0</v>
      </c>
    </row>
    <row r="928" spans="1:10" s="498" customFormat="1" ht="15.75" thickBot="1" x14ac:dyDescent="0.3">
      <c r="A928" s="530">
        <v>925</v>
      </c>
      <c r="B928" s="565" t="s">
        <v>2615</v>
      </c>
      <c r="C928" s="566" t="s">
        <v>2616</v>
      </c>
      <c r="D928" s="563" t="s">
        <v>2617</v>
      </c>
      <c r="E928" s="567">
        <v>45000</v>
      </c>
      <c r="F928" s="567">
        <v>45000</v>
      </c>
      <c r="G928" s="564">
        <f t="shared" si="28"/>
        <v>0</v>
      </c>
      <c r="H928" s="564">
        <v>35788</v>
      </c>
      <c r="I928" s="564">
        <v>35788</v>
      </c>
      <c r="J928" s="564">
        <f t="shared" si="29"/>
        <v>0</v>
      </c>
    </row>
    <row r="929" spans="1:10" s="498" customFormat="1" ht="15.75" thickBot="1" x14ac:dyDescent="0.3">
      <c r="A929" s="530">
        <v>926</v>
      </c>
      <c r="B929" s="565" t="s">
        <v>2618</v>
      </c>
      <c r="C929" s="566" t="s">
        <v>2619</v>
      </c>
      <c r="D929" s="563" t="s">
        <v>2620</v>
      </c>
      <c r="E929" s="567">
        <v>48000</v>
      </c>
      <c r="F929" s="567">
        <v>48000</v>
      </c>
      <c r="G929" s="564">
        <f t="shared" si="28"/>
        <v>0</v>
      </c>
      <c r="H929" s="564">
        <v>28800</v>
      </c>
      <c r="I929" s="564">
        <v>28800</v>
      </c>
      <c r="J929" s="564">
        <f t="shared" si="29"/>
        <v>0</v>
      </c>
    </row>
    <row r="930" spans="1:10" s="498" customFormat="1" ht="15.75" thickBot="1" x14ac:dyDescent="0.3">
      <c r="A930" s="530">
        <v>927</v>
      </c>
      <c r="B930" s="565" t="s">
        <v>2621</v>
      </c>
      <c r="C930" s="566" t="s">
        <v>2622</v>
      </c>
      <c r="D930" s="563" t="s">
        <v>2623</v>
      </c>
      <c r="E930" s="567">
        <v>22630</v>
      </c>
      <c r="F930" s="567">
        <v>22630</v>
      </c>
      <c r="G930" s="564">
        <f t="shared" si="28"/>
        <v>0</v>
      </c>
      <c r="H930" s="564">
        <v>22630</v>
      </c>
      <c r="I930" s="564">
        <v>22630</v>
      </c>
      <c r="J930" s="564">
        <f t="shared" si="29"/>
        <v>0</v>
      </c>
    </row>
    <row r="931" spans="1:10" s="498" customFormat="1" ht="15.75" thickBot="1" x14ac:dyDescent="0.3">
      <c r="A931" s="530">
        <v>928</v>
      </c>
      <c r="B931" s="565" t="s">
        <v>2624</v>
      </c>
      <c r="C931" s="566" t="s">
        <v>2625</v>
      </c>
      <c r="D931" s="563" t="s">
        <v>2626</v>
      </c>
      <c r="E931" s="567">
        <v>25560</v>
      </c>
      <c r="F931" s="567">
        <v>25560</v>
      </c>
      <c r="G931" s="564">
        <f t="shared" si="28"/>
        <v>0</v>
      </c>
      <c r="H931" s="564">
        <v>25560</v>
      </c>
      <c r="I931" s="564">
        <v>25560</v>
      </c>
      <c r="J931" s="564">
        <f t="shared" si="29"/>
        <v>0</v>
      </c>
    </row>
    <row r="932" spans="1:10" s="498" customFormat="1" ht="15.75" thickBot="1" x14ac:dyDescent="0.3">
      <c r="A932" s="530">
        <v>929</v>
      </c>
      <c r="B932" s="565" t="s">
        <v>503</v>
      </c>
      <c r="C932" s="566" t="s">
        <v>2627</v>
      </c>
      <c r="D932" s="563" t="s">
        <v>2628</v>
      </c>
      <c r="E932" s="567">
        <v>22560</v>
      </c>
      <c r="F932" s="567">
        <v>22560</v>
      </c>
      <c r="G932" s="564">
        <f t="shared" si="28"/>
        <v>0</v>
      </c>
      <c r="H932" s="564">
        <v>22560</v>
      </c>
      <c r="I932" s="564">
        <v>22560</v>
      </c>
      <c r="J932" s="564">
        <f t="shared" si="29"/>
        <v>0</v>
      </c>
    </row>
    <row r="933" spans="1:10" s="498" customFormat="1" ht="15.75" thickBot="1" x14ac:dyDescent="0.3">
      <c r="A933" s="530">
        <v>930</v>
      </c>
      <c r="B933" s="565" t="s">
        <v>2629</v>
      </c>
      <c r="C933" s="566" t="s">
        <v>2630</v>
      </c>
      <c r="D933" s="563" t="s">
        <v>2631</v>
      </c>
      <c r="E933" s="567">
        <v>14964</v>
      </c>
      <c r="F933" s="567">
        <v>14964</v>
      </c>
      <c r="G933" s="564">
        <f t="shared" si="28"/>
        <v>0</v>
      </c>
      <c r="H933" s="564">
        <v>12016</v>
      </c>
      <c r="I933" s="564">
        <v>12016</v>
      </c>
      <c r="J933" s="564">
        <f t="shared" si="29"/>
        <v>0</v>
      </c>
    </row>
    <row r="934" spans="1:10" s="498" customFormat="1" ht="15.75" thickBot="1" x14ac:dyDescent="0.3">
      <c r="A934" s="530">
        <v>931</v>
      </c>
      <c r="B934" s="565" t="s">
        <v>2632</v>
      </c>
      <c r="C934" s="566" t="s">
        <v>2633</v>
      </c>
      <c r="D934" s="563" t="s">
        <v>2634</v>
      </c>
      <c r="E934" s="567">
        <v>15480</v>
      </c>
      <c r="F934" s="567">
        <v>15480</v>
      </c>
      <c r="G934" s="564">
        <f t="shared" si="28"/>
        <v>0</v>
      </c>
      <c r="H934" s="564">
        <v>9232</v>
      </c>
      <c r="I934" s="564">
        <v>9232</v>
      </c>
      <c r="J934" s="564">
        <f t="shared" si="29"/>
        <v>0</v>
      </c>
    </row>
    <row r="935" spans="1:10" s="498" customFormat="1" ht="15.75" thickBot="1" x14ac:dyDescent="0.3">
      <c r="A935" s="530">
        <v>932</v>
      </c>
      <c r="B935" s="565" t="s">
        <v>2635</v>
      </c>
      <c r="C935" s="566" t="s">
        <v>2636</v>
      </c>
      <c r="D935" s="563" t="s">
        <v>2637</v>
      </c>
      <c r="E935" s="567">
        <v>49660</v>
      </c>
      <c r="F935" s="567">
        <v>49660</v>
      </c>
      <c r="G935" s="564">
        <f t="shared" si="28"/>
        <v>0</v>
      </c>
      <c r="H935" s="564">
        <v>49660</v>
      </c>
      <c r="I935" s="564">
        <v>49660</v>
      </c>
      <c r="J935" s="564">
        <f t="shared" si="29"/>
        <v>0</v>
      </c>
    </row>
    <row r="936" spans="1:10" s="498" customFormat="1" ht="15.75" thickBot="1" x14ac:dyDescent="0.3">
      <c r="A936" s="530">
        <v>933</v>
      </c>
      <c r="B936" s="565" t="s">
        <v>503</v>
      </c>
      <c r="C936" s="566" t="s">
        <v>2638</v>
      </c>
      <c r="D936" s="563" t="s">
        <v>2639</v>
      </c>
      <c r="E936" s="567">
        <v>22870</v>
      </c>
      <c r="F936" s="567">
        <v>22870</v>
      </c>
      <c r="G936" s="564">
        <f t="shared" si="28"/>
        <v>0</v>
      </c>
      <c r="H936" s="564">
        <v>13840</v>
      </c>
      <c r="I936" s="564">
        <v>13840</v>
      </c>
      <c r="J936" s="564">
        <f t="shared" si="29"/>
        <v>0</v>
      </c>
    </row>
    <row r="937" spans="1:10" s="498" customFormat="1" ht="15.75" thickBot="1" x14ac:dyDescent="0.3">
      <c r="A937" s="530">
        <v>934</v>
      </c>
      <c r="B937" s="565" t="s">
        <v>503</v>
      </c>
      <c r="C937" s="566" t="s">
        <v>2640</v>
      </c>
      <c r="D937" s="563" t="s">
        <v>2641</v>
      </c>
      <c r="E937" s="567">
        <v>22563</v>
      </c>
      <c r="F937" s="567">
        <v>22563</v>
      </c>
      <c r="G937" s="564">
        <f t="shared" si="28"/>
        <v>0</v>
      </c>
      <c r="H937" s="564">
        <v>13869</v>
      </c>
      <c r="I937" s="564">
        <v>13869</v>
      </c>
      <c r="J937" s="564">
        <f t="shared" si="29"/>
        <v>0</v>
      </c>
    </row>
    <row r="938" spans="1:10" s="498" customFormat="1" ht="15.75" thickBot="1" x14ac:dyDescent="0.3">
      <c r="A938" s="530">
        <v>935</v>
      </c>
      <c r="B938" s="565" t="s">
        <v>2642</v>
      </c>
      <c r="C938" s="566" t="s">
        <v>2643</v>
      </c>
      <c r="D938" s="563" t="s">
        <v>2644</v>
      </c>
      <c r="E938" s="567">
        <v>62400</v>
      </c>
      <c r="F938" s="567">
        <v>62400</v>
      </c>
      <c r="G938" s="564">
        <f t="shared" si="28"/>
        <v>0</v>
      </c>
      <c r="H938" s="564">
        <v>31896</v>
      </c>
      <c r="I938" s="564">
        <v>31896</v>
      </c>
      <c r="J938" s="564">
        <f t="shared" si="29"/>
        <v>0</v>
      </c>
    </row>
    <row r="939" spans="1:10" s="498" customFormat="1" ht="15.75" thickBot="1" x14ac:dyDescent="0.3">
      <c r="A939" s="530">
        <v>936</v>
      </c>
      <c r="B939" s="565" t="s">
        <v>2642</v>
      </c>
      <c r="C939" s="566" t="s">
        <v>2645</v>
      </c>
      <c r="D939" s="563" t="s">
        <v>2646</v>
      </c>
      <c r="E939" s="567">
        <v>62400</v>
      </c>
      <c r="F939" s="567">
        <v>62400</v>
      </c>
      <c r="G939" s="564">
        <f t="shared" si="28"/>
        <v>0</v>
      </c>
      <c r="H939" s="564">
        <v>31896</v>
      </c>
      <c r="I939" s="564">
        <v>31896</v>
      </c>
      <c r="J939" s="564">
        <f t="shared" si="29"/>
        <v>0</v>
      </c>
    </row>
    <row r="940" spans="1:10" s="498" customFormat="1" ht="15.75" thickBot="1" x14ac:dyDescent="0.3">
      <c r="A940" s="530">
        <v>937</v>
      </c>
      <c r="B940" s="565" t="s">
        <v>2647</v>
      </c>
      <c r="C940" s="566" t="s">
        <v>2648</v>
      </c>
      <c r="D940" s="563" t="s">
        <v>2649</v>
      </c>
      <c r="E940" s="567">
        <v>15661</v>
      </c>
      <c r="F940" s="567">
        <v>15661</v>
      </c>
      <c r="G940" s="564">
        <f t="shared" si="28"/>
        <v>0</v>
      </c>
      <c r="H940" s="564">
        <v>9716</v>
      </c>
      <c r="I940" s="564">
        <v>9716</v>
      </c>
      <c r="J940" s="564">
        <f t="shared" si="29"/>
        <v>0</v>
      </c>
    </row>
    <row r="941" spans="1:10" s="498" customFormat="1" ht="15.75" thickBot="1" x14ac:dyDescent="0.3">
      <c r="A941" s="530">
        <v>938</v>
      </c>
      <c r="B941" s="565" t="s">
        <v>2650</v>
      </c>
      <c r="C941" s="566" t="s">
        <v>2651</v>
      </c>
      <c r="D941" s="563" t="s">
        <v>2652</v>
      </c>
      <c r="E941" s="567">
        <v>17389</v>
      </c>
      <c r="F941" s="567">
        <v>17389</v>
      </c>
      <c r="G941" s="564">
        <f t="shared" si="28"/>
        <v>0</v>
      </c>
      <c r="H941" s="564">
        <v>9316</v>
      </c>
      <c r="I941" s="564">
        <v>9316</v>
      </c>
      <c r="J941" s="564">
        <f t="shared" si="29"/>
        <v>0</v>
      </c>
    </row>
    <row r="942" spans="1:10" s="498" customFormat="1" ht="15.75" thickBot="1" x14ac:dyDescent="0.3">
      <c r="A942" s="530">
        <v>939</v>
      </c>
      <c r="B942" s="565" t="s">
        <v>2653</v>
      </c>
      <c r="C942" s="566" t="s">
        <v>2654</v>
      </c>
      <c r="D942" s="563" t="s">
        <v>2655</v>
      </c>
      <c r="E942" s="567">
        <v>25000</v>
      </c>
      <c r="F942" s="567">
        <v>25000</v>
      </c>
      <c r="G942" s="564">
        <f t="shared" si="28"/>
        <v>0</v>
      </c>
      <c r="H942" s="564">
        <v>19376</v>
      </c>
      <c r="I942" s="564">
        <v>19376</v>
      </c>
      <c r="J942" s="564">
        <f t="shared" si="29"/>
        <v>0</v>
      </c>
    </row>
    <row r="943" spans="1:10" s="498" customFormat="1" ht="15.75" thickBot="1" x14ac:dyDescent="0.3">
      <c r="A943" s="530">
        <v>940</v>
      </c>
      <c r="B943" s="565" t="s">
        <v>2656</v>
      </c>
      <c r="C943" s="566" t="s">
        <v>2657</v>
      </c>
      <c r="D943" s="563" t="s">
        <v>2658</v>
      </c>
      <c r="E943" s="567">
        <v>28800</v>
      </c>
      <c r="F943" s="567">
        <v>28800</v>
      </c>
      <c r="G943" s="564">
        <f t="shared" si="28"/>
        <v>0</v>
      </c>
      <c r="H943" s="564">
        <v>24600</v>
      </c>
      <c r="I943" s="564">
        <v>24600</v>
      </c>
      <c r="J943" s="564">
        <f t="shared" si="29"/>
        <v>0</v>
      </c>
    </row>
    <row r="944" spans="1:10" s="498" customFormat="1" ht="15.75" thickBot="1" x14ac:dyDescent="0.3">
      <c r="A944" s="530">
        <v>941</v>
      </c>
      <c r="B944" s="565" t="s">
        <v>2642</v>
      </c>
      <c r="C944" s="566" t="s">
        <v>2659</v>
      </c>
      <c r="D944" s="563" t="s">
        <v>2660</v>
      </c>
      <c r="E944" s="567">
        <v>62000</v>
      </c>
      <c r="F944" s="567">
        <v>62000</v>
      </c>
      <c r="G944" s="564">
        <f t="shared" si="28"/>
        <v>0</v>
      </c>
      <c r="H944" s="564">
        <v>37384</v>
      </c>
      <c r="I944" s="564">
        <v>37384</v>
      </c>
      <c r="J944" s="564">
        <f t="shared" si="29"/>
        <v>0</v>
      </c>
    </row>
    <row r="945" spans="1:10" s="498" customFormat="1" ht="15.75" thickBot="1" x14ac:dyDescent="0.3">
      <c r="A945" s="530">
        <v>942</v>
      </c>
      <c r="B945" s="565" t="s">
        <v>2661</v>
      </c>
      <c r="C945" s="566" t="s">
        <v>2662</v>
      </c>
      <c r="D945" s="563" t="s">
        <v>2663</v>
      </c>
      <c r="E945" s="567">
        <v>55000</v>
      </c>
      <c r="F945" s="567">
        <v>55000</v>
      </c>
      <c r="G945" s="564">
        <f t="shared" si="28"/>
        <v>0</v>
      </c>
      <c r="H945" s="564">
        <v>47560</v>
      </c>
      <c r="I945" s="564">
        <v>47560</v>
      </c>
      <c r="J945" s="564">
        <f t="shared" si="29"/>
        <v>0</v>
      </c>
    </row>
    <row r="946" spans="1:10" s="498" customFormat="1" ht="15.75" thickBot="1" x14ac:dyDescent="0.3">
      <c r="A946" s="530">
        <v>943</v>
      </c>
      <c r="B946" s="565" t="s">
        <v>2664</v>
      </c>
      <c r="C946" s="566" t="s">
        <v>2665</v>
      </c>
      <c r="D946" s="563" t="s">
        <v>2666</v>
      </c>
      <c r="E946" s="567">
        <v>25702</v>
      </c>
      <c r="F946" s="567">
        <v>17392.97</v>
      </c>
      <c r="G946" s="564">
        <f t="shared" si="28"/>
        <v>8309.0300000000007</v>
      </c>
      <c r="H946" s="564">
        <v>23718</v>
      </c>
      <c r="I946" s="564">
        <v>23718</v>
      </c>
      <c r="J946" s="564">
        <f t="shared" si="29"/>
        <v>0</v>
      </c>
    </row>
    <row r="947" spans="1:10" s="498" customFormat="1" ht="15.75" thickBot="1" x14ac:dyDescent="0.3">
      <c r="A947" s="530">
        <v>944</v>
      </c>
      <c r="B947" s="565" t="s">
        <v>2667</v>
      </c>
      <c r="C947" s="566" t="s">
        <v>2668</v>
      </c>
      <c r="D947" s="563" t="s">
        <v>2669</v>
      </c>
      <c r="E947" s="567">
        <v>11310</v>
      </c>
      <c r="F947" s="567">
        <v>11310</v>
      </c>
      <c r="G947" s="564">
        <f t="shared" si="28"/>
        <v>0</v>
      </c>
      <c r="H947" s="564">
        <v>10260</v>
      </c>
      <c r="I947" s="564">
        <v>10260</v>
      </c>
      <c r="J947" s="564">
        <f t="shared" si="29"/>
        <v>0</v>
      </c>
    </row>
    <row r="948" spans="1:10" s="498" customFormat="1" ht="15.75" thickBot="1" x14ac:dyDescent="0.3">
      <c r="A948" s="530">
        <v>945</v>
      </c>
      <c r="B948" s="565" t="s">
        <v>2670</v>
      </c>
      <c r="C948" s="566" t="s">
        <v>2671</v>
      </c>
      <c r="D948" s="563" t="s">
        <v>2672</v>
      </c>
      <c r="E948" s="567">
        <v>32283</v>
      </c>
      <c r="F948" s="567">
        <v>32283</v>
      </c>
      <c r="G948" s="564">
        <f t="shared" si="28"/>
        <v>0</v>
      </c>
      <c r="H948" s="564">
        <v>23612</v>
      </c>
      <c r="I948" s="564">
        <v>23612</v>
      </c>
      <c r="J948" s="564">
        <f t="shared" si="29"/>
        <v>0</v>
      </c>
    </row>
    <row r="949" spans="1:10" s="498" customFormat="1" ht="15.75" thickBot="1" x14ac:dyDescent="0.3">
      <c r="A949" s="530">
        <v>946</v>
      </c>
      <c r="B949" s="565" t="s">
        <v>2673</v>
      </c>
      <c r="C949" s="566" t="s">
        <v>2674</v>
      </c>
      <c r="D949" s="563" t="s">
        <v>2675</v>
      </c>
      <c r="E949" s="567">
        <v>25800</v>
      </c>
      <c r="F949" s="567">
        <v>25800</v>
      </c>
      <c r="G949" s="564">
        <f t="shared" si="28"/>
        <v>0</v>
      </c>
      <c r="H949" s="564">
        <v>17204</v>
      </c>
      <c r="I949" s="564">
        <v>17204</v>
      </c>
      <c r="J949" s="564">
        <f t="shared" si="29"/>
        <v>0</v>
      </c>
    </row>
    <row r="950" spans="1:10" s="498" customFormat="1" ht="15.75" thickBot="1" x14ac:dyDescent="0.3">
      <c r="A950" s="530">
        <v>947</v>
      </c>
      <c r="B950" s="565" t="s">
        <v>2676</v>
      </c>
      <c r="C950" s="566" t="s">
        <v>2677</v>
      </c>
      <c r="D950" s="563" t="s">
        <v>2678</v>
      </c>
      <c r="E950" s="567">
        <v>14853</v>
      </c>
      <c r="F950" s="567">
        <v>14853</v>
      </c>
      <c r="G950" s="564">
        <f t="shared" si="28"/>
        <v>0</v>
      </c>
      <c r="H950" s="564">
        <v>11154</v>
      </c>
      <c r="I950" s="564">
        <v>11154</v>
      </c>
      <c r="J950" s="564">
        <f t="shared" si="29"/>
        <v>0</v>
      </c>
    </row>
    <row r="951" spans="1:10" s="498" customFormat="1" ht="15.75" thickBot="1" x14ac:dyDescent="0.3">
      <c r="A951" s="530">
        <v>948</v>
      </c>
      <c r="B951" s="565" t="s">
        <v>2679</v>
      </c>
      <c r="C951" s="566" t="s">
        <v>2680</v>
      </c>
      <c r="D951" s="563" t="s">
        <v>2681</v>
      </c>
      <c r="E951" s="567">
        <v>19900</v>
      </c>
      <c r="F951" s="567">
        <v>19900</v>
      </c>
      <c r="G951" s="564">
        <f t="shared" si="28"/>
        <v>0</v>
      </c>
      <c r="H951" s="564">
        <v>19900</v>
      </c>
      <c r="I951" s="564">
        <v>19900</v>
      </c>
      <c r="J951" s="564">
        <f t="shared" si="29"/>
        <v>0</v>
      </c>
    </row>
    <row r="952" spans="1:10" s="498" customFormat="1" ht="15.75" thickBot="1" x14ac:dyDescent="0.3">
      <c r="A952" s="530">
        <v>949</v>
      </c>
      <c r="B952" s="565" t="s">
        <v>2682</v>
      </c>
      <c r="C952" s="566" t="s">
        <v>2683</v>
      </c>
      <c r="D952" s="563" t="s">
        <v>2684</v>
      </c>
      <c r="E952" s="567">
        <v>30000</v>
      </c>
      <c r="F952" s="567">
        <v>30000</v>
      </c>
      <c r="G952" s="564">
        <f t="shared" si="28"/>
        <v>0</v>
      </c>
      <c r="H952" s="564">
        <v>30000</v>
      </c>
      <c r="I952" s="564">
        <v>30000</v>
      </c>
      <c r="J952" s="564">
        <f t="shared" si="29"/>
        <v>0</v>
      </c>
    </row>
    <row r="953" spans="1:10" s="498" customFormat="1" ht="15.75" thickBot="1" x14ac:dyDescent="0.3">
      <c r="A953" s="530">
        <v>950</v>
      </c>
      <c r="B953" s="565" t="s">
        <v>2685</v>
      </c>
      <c r="C953" s="566" t="s">
        <v>2686</v>
      </c>
      <c r="D953" s="563" t="s">
        <v>2687</v>
      </c>
      <c r="E953" s="567">
        <v>91200</v>
      </c>
      <c r="F953" s="567">
        <v>91200</v>
      </c>
      <c r="G953" s="564">
        <f t="shared" si="28"/>
        <v>0</v>
      </c>
      <c r="H953" s="564">
        <v>91200</v>
      </c>
      <c r="I953" s="564">
        <v>91200</v>
      </c>
      <c r="J953" s="564">
        <f t="shared" si="29"/>
        <v>0</v>
      </c>
    </row>
    <row r="954" spans="1:10" s="498" customFormat="1" ht="15.75" thickBot="1" x14ac:dyDescent="0.3">
      <c r="A954" s="530">
        <v>951</v>
      </c>
      <c r="B954" s="565" t="s">
        <v>2688</v>
      </c>
      <c r="C954" s="566" t="s">
        <v>2689</v>
      </c>
      <c r="D954" s="563" t="s">
        <v>2690</v>
      </c>
      <c r="E954" s="567">
        <v>13437</v>
      </c>
      <c r="F954" s="567">
        <v>13437</v>
      </c>
      <c r="G954" s="564">
        <f t="shared" si="28"/>
        <v>0</v>
      </c>
      <c r="H954" s="564">
        <v>13437</v>
      </c>
      <c r="I954" s="564">
        <v>13437</v>
      </c>
      <c r="J954" s="564">
        <f t="shared" si="29"/>
        <v>0</v>
      </c>
    </row>
    <row r="955" spans="1:10" s="498" customFormat="1" ht="15.75" thickBot="1" x14ac:dyDescent="0.3">
      <c r="A955" s="530">
        <v>952</v>
      </c>
      <c r="B955" s="565" t="s">
        <v>2691</v>
      </c>
      <c r="C955" s="566" t="s">
        <v>2692</v>
      </c>
      <c r="D955" s="563" t="s">
        <v>2693</v>
      </c>
      <c r="E955" s="567">
        <v>10800</v>
      </c>
      <c r="F955" s="567">
        <v>10800</v>
      </c>
      <c r="G955" s="564">
        <f t="shared" si="28"/>
        <v>0</v>
      </c>
      <c r="H955" s="564">
        <v>9720</v>
      </c>
      <c r="I955" s="564">
        <v>9720</v>
      </c>
      <c r="J955" s="564">
        <f t="shared" si="29"/>
        <v>0</v>
      </c>
    </row>
    <row r="956" spans="1:10" s="498" customFormat="1" ht="15.75" thickBot="1" x14ac:dyDescent="0.3">
      <c r="A956" s="530">
        <v>953</v>
      </c>
      <c r="B956" s="565" t="s">
        <v>2691</v>
      </c>
      <c r="C956" s="566" t="s">
        <v>2694</v>
      </c>
      <c r="D956" s="563" t="s">
        <v>2695</v>
      </c>
      <c r="E956" s="567">
        <v>10800</v>
      </c>
      <c r="F956" s="567">
        <v>10800</v>
      </c>
      <c r="G956" s="564">
        <f t="shared" si="28"/>
        <v>0</v>
      </c>
      <c r="H956" s="564">
        <v>9720</v>
      </c>
      <c r="I956" s="564">
        <v>9720</v>
      </c>
      <c r="J956" s="564">
        <f t="shared" si="29"/>
        <v>0</v>
      </c>
    </row>
    <row r="957" spans="1:10" s="498" customFormat="1" ht="15.75" thickBot="1" x14ac:dyDescent="0.3">
      <c r="A957" s="530">
        <v>954</v>
      </c>
      <c r="B957" s="565" t="s">
        <v>2696</v>
      </c>
      <c r="C957" s="566" t="s">
        <v>2697</v>
      </c>
      <c r="D957" s="563" t="s">
        <v>2698</v>
      </c>
      <c r="E957" s="567">
        <v>12264</v>
      </c>
      <c r="F957" s="567">
        <v>12264</v>
      </c>
      <c r="G957" s="564">
        <f t="shared" si="28"/>
        <v>0</v>
      </c>
      <c r="H957" s="564">
        <v>10608</v>
      </c>
      <c r="I957" s="564">
        <v>10608</v>
      </c>
      <c r="J957" s="564">
        <f t="shared" si="29"/>
        <v>0</v>
      </c>
    </row>
    <row r="958" spans="1:10" s="498" customFormat="1" ht="15.75" thickBot="1" x14ac:dyDescent="0.3">
      <c r="A958" s="530">
        <v>955</v>
      </c>
      <c r="B958" s="565" t="s">
        <v>2699</v>
      </c>
      <c r="C958" s="566" t="s">
        <v>2700</v>
      </c>
      <c r="D958" s="563" t="s">
        <v>2701</v>
      </c>
      <c r="E958" s="567">
        <v>86625</v>
      </c>
      <c r="F958" s="567">
        <v>86625</v>
      </c>
      <c r="G958" s="564">
        <f t="shared" si="28"/>
        <v>0</v>
      </c>
      <c r="H958" s="564">
        <v>86625</v>
      </c>
      <c r="I958" s="564">
        <v>86625</v>
      </c>
      <c r="J958" s="564">
        <f t="shared" si="29"/>
        <v>0</v>
      </c>
    </row>
    <row r="959" spans="1:10" s="498" customFormat="1" ht="15.75" thickBot="1" x14ac:dyDescent="0.3">
      <c r="A959" s="530">
        <v>956</v>
      </c>
      <c r="B959" s="565" t="s">
        <v>2699</v>
      </c>
      <c r="C959" s="566" t="s">
        <v>2702</v>
      </c>
      <c r="D959" s="563" t="s">
        <v>2703</v>
      </c>
      <c r="E959" s="567">
        <v>86625</v>
      </c>
      <c r="F959" s="567">
        <v>86625</v>
      </c>
      <c r="G959" s="564">
        <f t="shared" si="28"/>
        <v>0</v>
      </c>
      <c r="H959" s="564">
        <v>86625</v>
      </c>
      <c r="I959" s="564">
        <v>86625</v>
      </c>
      <c r="J959" s="564">
        <f t="shared" si="29"/>
        <v>0</v>
      </c>
    </row>
    <row r="960" spans="1:10" s="498" customFormat="1" ht="15.75" thickBot="1" x14ac:dyDescent="0.3">
      <c r="A960" s="530">
        <v>957</v>
      </c>
      <c r="B960" s="565" t="s">
        <v>2704</v>
      </c>
      <c r="C960" s="566" t="s">
        <v>2705</v>
      </c>
      <c r="D960" s="563" t="s">
        <v>2706</v>
      </c>
      <c r="E960" s="567">
        <v>27720</v>
      </c>
      <c r="F960" s="567">
        <v>27720</v>
      </c>
      <c r="G960" s="564">
        <f t="shared" si="28"/>
        <v>0</v>
      </c>
      <c r="H960" s="564">
        <v>27720</v>
      </c>
      <c r="I960" s="564">
        <v>27720</v>
      </c>
      <c r="J960" s="564">
        <f t="shared" si="29"/>
        <v>0</v>
      </c>
    </row>
    <row r="961" spans="1:10" s="498" customFormat="1" ht="15.75" thickBot="1" x14ac:dyDescent="0.3">
      <c r="A961" s="530">
        <v>958</v>
      </c>
      <c r="B961" s="565" t="s">
        <v>2704</v>
      </c>
      <c r="C961" s="566" t="s">
        <v>2707</v>
      </c>
      <c r="D961" s="563" t="s">
        <v>2708</v>
      </c>
      <c r="E961" s="567">
        <v>27720</v>
      </c>
      <c r="F961" s="567">
        <v>27720</v>
      </c>
      <c r="G961" s="564">
        <f t="shared" si="28"/>
        <v>0</v>
      </c>
      <c r="H961" s="564">
        <v>27720</v>
      </c>
      <c r="I961" s="564">
        <v>27720</v>
      </c>
      <c r="J961" s="564">
        <f t="shared" si="29"/>
        <v>0</v>
      </c>
    </row>
    <row r="962" spans="1:10" s="498" customFormat="1" ht="15.75" thickBot="1" x14ac:dyDescent="0.3">
      <c r="A962" s="530">
        <v>959</v>
      </c>
      <c r="B962" s="565" t="s">
        <v>2709</v>
      </c>
      <c r="C962" s="566" t="s">
        <v>2710</v>
      </c>
      <c r="D962" s="563" t="s">
        <v>2711</v>
      </c>
      <c r="E962" s="567">
        <v>29403</v>
      </c>
      <c r="F962" s="567">
        <v>29403</v>
      </c>
      <c r="G962" s="564">
        <f t="shared" si="28"/>
        <v>0</v>
      </c>
      <c r="H962" s="564">
        <v>29403</v>
      </c>
      <c r="I962" s="564">
        <v>29403</v>
      </c>
      <c r="J962" s="564">
        <f t="shared" si="29"/>
        <v>0</v>
      </c>
    </row>
    <row r="963" spans="1:10" s="498" customFormat="1" ht="15.75" thickBot="1" x14ac:dyDescent="0.3">
      <c r="A963" s="530">
        <v>960</v>
      </c>
      <c r="B963" s="565" t="s">
        <v>2709</v>
      </c>
      <c r="C963" s="566" t="s">
        <v>2712</v>
      </c>
      <c r="D963" s="563" t="s">
        <v>2713</v>
      </c>
      <c r="E963" s="567">
        <v>29403</v>
      </c>
      <c r="F963" s="567">
        <v>29403</v>
      </c>
      <c r="G963" s="564">
        <f t="shared" si="28"/>
        <v>0</v>
      </c>
      <c r="H963" s="564">
        <v>29403</v>
      </c>
      <c r="I963" s="564">
        <v>29403</v>
      </c>
      <c r="J963" s="564">
        <f t="shared" si="29"/>
        <v>0</v>
      </c>
    </row>
    <row r="964" spans="1:10" s="498" customFormat="1" ht="15.75" thickBot="1" x14ac:dyDescent="0.3">
      <c r="A964" s="530">
        <v>961</v>
      </c>
      <c r="B964" s="565" t="s">
        <v>2714</v>
      </c>
      <c r="C964" s="566" t="s">
        <v>2715</v>
      </c>
      <c r="D964" s="563" t="s">
        <v>2716</v>
      </c>
      <c r="E964" s="567">
        <v>22400</v>
      </c>
      <c r="F964" s="567">
        <v>22400</v>
      </c>
      <c r="G964" s="564">
        <f t="shared" ref="G964:G1027" si="30">E964-F964</f>
        <v>0</v>
      </c>
      <c r="H964" s="564">
        <v>22400</v>
      </c>
      <c r="I964" s="564">
        <v>22400</v>
      </c>
      <c r="J964" s="564">
        <f t="shared" ref="J964:J1027" si="31">H964-I964</f>
        <v>0</v>
      </c>
    </row>
    <row r="965" spans="1:10" s="498" customFormat="1" ht="15.75" thickBot="1" x14ac:dyDescent="0.3">
      <c r="A965" s="530">
        <v>962</v>
      </c>
      <c r="B965" s="565" t="s">
        <v>2717</v>
      </c>
      <c r="C965" s="566" t="s">
        <v>2718</v>
      </c>
      <c r="D965" s="563" t="s">
        <v>2719</v>
      </c>
      <c r="E965" s="567">
        <v>21500</v>
      </c>
      <c r="F965" s="567">
        <v>21500</v>
      </c>
      <c r="G965" s="564">
        <f t="shared" si="30"/>
        <v>0</v>
      </c>
      <c r="H965" s="564">
        <v>17660</v>
      </c>
      <c r="I965" s="564">
        <v>17660</v>
      </c>
      <c r="J965" s="564">
        <f t="shared" si="31"/>
        <v>0</v>
      </c>
    </row>
    <row r="966" spans="1:10" s="498" customFormat="1" ht="15.75" thickBot="1" x14ac:dyDescent="0.3">
      <c r="A966" s="530">
        <v>963</v>
      </c>
      <c r="B966" s="565" t="s">
        <v>2720</v>
      </c>
      <c r="C966" s="566" t="s">
        <v>2721</v>
      </c>
      <c r="D966" s="563" t="s">
        <v>2722</v>
      </c>
      <c r="E966" s="567">
        <v>23738</v>
      </c>
      <c r="F966" s="567">
        <v>23738</v>
      </c>
      <c r="G966" s="564">
        <f t="shared" si="30"/>
        <v>0</v>
      </c>
      <c r="H966" s="564">
        <v>19776</v>
      </c>
      <c r="I966" s="564">
        <v>19776</v>
      </c>
      <c r="J966" s="564">
        <f t="shared" si="31"/>
        <v>0</v>
      </c>
    </row>
    <row r="967" spans="1:10" s="498" customFormat="1" ht="15.75" thickBot="1" x14ac:dyDescent="0.3">
      <c r="A967" s="530">
        <v>964</v>
      </c>
      <c r="B967" s="565" t="s">
        <v>2723</v>
      </c>
      <c r="C967" s="566" t="s">
        <v>2724</v>
      </c>
      <c r="D967" s="563" t="s">
        <v>2725</v>
      </c>
      <c r="E967" s="567">
        <v>20000</v>
      </c>
      <c r="F967" s="567">
        <v>20000</v>
      </c>
      <c r="G967" s="564">
        <f t="shared" si="30"/>
        <v>0</v>
      </c>
      <c r="H967" s="564">
        <v>16248</v>
      </c>
      <c r="I967" s="564">
        <v>16248</v>
      </c>
      <c r="J967" s="564">
        <f t="shared" si="31"/>
        <v>0</v>
      </c>
    </row>
    <row r="968" spans="1:10" s="498" customFormat="1" ht="15.75" thickBot="1" x14ac:dyDescent="0.3">
      <c r="A968" s="530">
        <v>965</v>
      </c>
      <c r="B968" s="565" t="s">
        <v>2723</v>
      </c>
      <c r="C968" s="566" t="s">
        <v>2726</v>
      </c>
      <c r="D968" s="563" t="s">
        <v>2727</v>
      </c>
      <c r="E968" s="567">
        <v>20000</v>
      </c>
      <c r="F968" s="567">
        <v>20000</v>
      </c>
      <c r="G968" s="564">
        <f t="shared" si="30"/>
        <v>0</v>
      </c>
      <c r="H968" s="564">
        <v>16248</v>
      </c>
      <c r="I968" s="564">
        <v>16248</v>
      </c>
      <c r="J968" s="564">
        <f t="shared" si="31"/>
        <v>0</v>
      </c>
    </row>
    <row r="969" spans="1:10" s="498" customFormat="1" ht="15.75" thickBot="1" x14ac:dyDescent="0.3">
      <c r="A969" s="530">
        <v>966</v>
      </c>
      <c r="B969" s="565" t="s">
        <v>2723</v>
      </c>
      <c r="C969" s="566" t="s">
        <v>2728</v>
      </c>
      <c r="D969" s="563" t="s">
        <v>2729</v>
      </c>
      <c r="E969" s="567">
        <v>20001</v>
      </c>
      <c r="F969" s="567">
        <v>20001</v>
      </c>
      <c r="G969" s="564">
        <f t="shared" si="30"/>
        <v>0</v>
      </c>
      <c r="H969" s="564">
        <v>16249</v>
      </c>
      <c r="I969" s="564">
        <v>16249</v>
      </c>
      <c r="J969" s="564">
        <f t="shared" si="31"/>
        <v>0</v>
      </c>
    </row>
    <row r="970" spans="1:10" s="498" customFormat="1" ht="15.75" thickBot="1" x14ac:dyDescent="0.3">
      <c r="A970" s="530">
        <v>967</v>
      </c>
      <c r="B970" s="565" t="s">
        <v>2730</v>
      </c>
      <c r="C970" s="566" t="s">
        <v>2731</v>
      </c>
      <c r="D970" s="563" t="s">
        <v>2732</v>
      </c>
      <c r="E970" s="567">
        <v>10765</v>
      </c>
      <c r="F970" s="567">
        <v>10765</v>
      </c>
      <c r="G970" s="564">
        <f t="shared" si="30"/>
        <v>0</v>
      </c>
      <c r="H970" s="564">
        <v>47650</v>
      </c>
      <c r="I970" s="564">
        <v>47650</v>
      </c>
      <c r="J970" s="564">
        <f t="shared" si="31"/>
        <v>0</v>
      </c>
    </row>
    <row r="971" spans="1:10" s="498" customFormat="1" ht="15.75" thickBot="1" x14ac:dyDescent="0.3">
      <c r="A971" s="530">
        <v>968</v>
      </c>
      <c r="B971" s="565" t="s">
        <v>2733</v>
      </c>
      <c r="C971" s="566" t="s">
        <v>2734</v>
      </c>
      <c r="D971" s="563" t="s">
        <v>2735</v>
      </c>
      <c r="E971" s="567">
        <v>63000</v>
      </c>
      <c r="F971" s="567">
        <v>63000</v>
      </c>
      <c r="G971" s="564">
        <f t="shared" si="30"/>
        <v>0</v>
      </c>
      <c r="H971" s="564">
        <v>63000</v>
      </c>
      <c r="I971" s="564">
        <v>63000</v>
      </c>
      <c r="J971" s="564">
        <f t="shared" si="31"/>
        <v>0</v>
      </c>
    </row>
    <row r="972" spans="1:10" s="498" customFormat="1" ht="15.75" thickBot="1" x14ac:dyDescent="0.3">
      <c r="A972" s="530">
        <v>969</v>
      </c>
      <c r="B972" s="565" t="s">
        <v>2736</v>
      </c>
      <c r="C972" s="566" t="s">
        <v>2737</v>
      </c>
      <c r="D972" s="563" t="s">
        <v>2738</v>
      </c>
      <c r="E972" s="567">
        <v>99304</v>
      </c>
      <c r="F972" s="567">
        <v>99304</v>
      </c>
      <c r="G972" s="564">
        <f t="shared" si="30"/>
        <v>0</v>
      </c>
      <c r="H972" s="564">
        <v>91252</v>
      </c>
      <c r="I972" s="564">
        <v>91252</v>
      </c>
      <c r="J972" s="564">
        <f t="shared" si="31"/>
        <v>0</v>
      </c>
    </row>
    <row r="973" spans="1:10" s="498" customFormat="1" ht="15.75" thickBot="1" x14ac:dyDescent="0.3">
      <c r="A973" s="530">
        <v>970</v>
      </c>
      <c r="B973" s="565" t="s">
        <v>2739</v>
      </c>
      <c r="C973" s="566" t="s">
        <v>2740</v>
      </c>
      <c r="D973" s="563" t="s">
        <v>2741</v>
      </c>
      <c r="E973" s="567">
        <v>18824</v>
      </c>
      <c r="F973" s="567">
        <v>18824</v>
      </c>
      <c r="G973" s="564">
        <f t="shared" si="30"/>
        <v>0</v>
      </c>
      <c r="H973" s="564">
        <v>17555</v>
      </c>
      <c r="I973" s="564">
        <v>17555</v>
      </c>
      <c r="J973" s="564">
        <f t="shared" si="31"/>
        <v>0</v>
      </c>
    </row>
    <row r="974" spans="1:10" s="498" customFormat="1" ht="15.75" thickBot="1" x14ac:dyDescent="0.3">
      <c r="A974" s="530">
        <v>971</v>
      </c>
      <c r="B974" s="565" t="s">
        <v>2742</v>
      </c>
      <c r="C974" s="566" t="s">
        <v>2743</v>
      </c>
      <c r="D974" s="563" t="s">
        <v>2744</v>
      </c>
      <c r="E974" s="567">
        <v>15077</v>
      </c>
      <c r="F974" s="567">
        <v>15077</v>
      </c>
      <c r="G974" s="564">
        <f t="shared" si="30"/>
        <v>0</v>
      </c>
      <c r="H974" s="564">
        <v>14060</v>
      </c>
      <c r="I974" s="564">
        <v>14060</v>
      </c>
      <c r="J974" s="564">
        <f t="shared" si="31"/>
        <v>0</v>
      </c>
    </row>
    <row r="975" spans="1:10" s="498" customFormat="1" ht="15.75" thickBot="1" x14ac:dyDescent="0.3">
      <c r="A975" s="530">
        <v>972</v>
      </c>
      <c r="B975" s="565" t="s">
        <v>2745</v>
      </c>
      <c r="C975" s="566" t="s">
        <v>2746</v>
      </c>
      <c r="D975" s="563" t="s">
        <v>2747</v>
      </c>
      <c r="E975" s="567">
        <v>10112</v>
      </c>
      <c r="F975" s="567">
        <v>10112</v>
      </c>
      <c r="G975" s="564">
        <f t="shared" si="30"/>
        <v>0</v>
      </c>
      <c r="H975" s="564">
        <v>9428</v>
      </c>
      <c r="I975" s="564">
        <v>9428</v>
      </c>
      <c r="J975" s="564">
        <f t="shared" si="31"/>
        <v>0</v>
      </c>
    </row>
    <row r="976" spans="1:10" s="498" customFormat="1" ht="15.75" thickBot="1" x14ac:dyDescent="0.3">
      <c r="A976" s="530">
        <v>973</v>
      </c>
      <c r="B976" s="565" t="s">
        <v>2748</v>
      </c>
      <c r="C976" s="566" t="s">
        <v>2749</v>
      </c>
      <c r="D976" s="563" t="s">
        <v>2750</v>
      </c>
      <c r="E976" s="567">
        <v>15583</v>
      </c>
      <c r="F976" s="567">
        <v>15583</v>
      </c>
      <c r="G976" s="564">
        <f t="shared" si="30"/>
        <v>0</v>
      </c>
      <c r="H976" s="564">
        <v>14530</v>
      </c>
      <c r="I976" s="564">
        <v>14530</v>
      </c>
      <c r="J976" s="564">
        <f t="shared" si="31"/>
        <v>0</v>
      </c>
    </row>
    <row r="977" spans="1:10" s="498" customFormat="1" ht="15.75" thickBot="1" x14ac:dyDescent="0.3">
      <c r="A977" s="530">
        <v>974</v>
      </c>
      <c r="B977" s="565" t="s">
        <v>2751</v>
      </c>
      <c r="C977" s="566" t="s">
        <v>2752</v>
      </c>
      <c r="D977" s="563" t="s">
        <v>2753</v>
      </c>
      <c r="E977" s="567">
        <v>62350</v>
      </c>
      <c r="F977" s="567">
        <v>62350</v>
      </c>
      <c r="G977" s="564">
        <f t="shared" si="30"/>
        <v>0</v>
      </c>
      <c r="H977" s="564">
        <v>54038</v>
      </c>
      <c r="I977" s="564">
        <v>54038</v>
      </c>
      <c r="J977" s="564">
        <f t="shared" si="31"/>
        <v>0</v>
      </c>
    </row>
    <row r="978" spans="1:10" s="498" customFormat="1" ht="15.75" thickBot="1" x14ac:dyDescent="0.3">
      <c r="A978" s="530">
        <v>975</v>
      </c>
      <c r="B978" s="565" t="s">
        <v>2754</v>
      </c>
      <c r="C978" s="566" t="s">
        <v>2755</v>
      </c>
      <c r="D978" s="563" t="s">
        <v>2756</v>
      </c>
      <c r="E978" s="567">
        <v>95120</v>
      </c>
      <c r="F978" s="567">
        <v>95120</v>
      </c>
      <c r="G978" s="564">
        <f t="shared" si="30"/>
        <v>0</v>
      </c>
      <c r="H978" s="564">
        <v>20425</v>
      </c>
      <c r="I978" s="564">
        <v>20425</v>
      </c>
      <c r="J978" s="564">
        <f t="shared" si="31"/>
        <v>0</v>
      </c>
    </row>
    <row r="979" spans="1:10" s="498" customFormat="1" ht="15.75" thickBot="1" x14ac:dyDescent="0.3">
      <c r="A979" s="530">
        <v>976</v>
      </c>
      <c r="B979" s="565" t="s">
        <v>2757</v>
      </c>
      <c r="C979" s="566" t="s">
        <v>2758</v>
      </c>
      <c r="D979" s="563" t="s">
        <v>2759</v>
      </c>
      <c r="E979" s="567">
        <v>80850</v>
      </c>
      <c r="F979" s="567">
        <v>80850</v>
      </c>
      <c r="G979" s="564">
        <f t="shared" si="30"/>
        <v>0</v>
      </c>
      <c r="H979" s="564">
        <v>79887</v>
      </c>
      <c r="I979" s="564">
        <v>79887</v>
      </c>
      <c r="J979" s="564">
        <f t="shared" si="31"/>
        <v>0</v>
      </c>
    </row>
    <row r="980" spans="1:10" s="498" customFormat="1" ht="15.75" thickBot="1" x14ac:dyDescent="0.3">
      <c r="A980" s="530">
        <v>977</v>
      </c>
      <c r="B980" s="565" t="s">
        <v>2757</v>
      </c>
      <c r="C980" s="566" t="s">
        <v>2760</v>
      </c>
      <c r="D980" s="563" t="s">
        <v>2761</v>
      </c>
      <c r="E980" s="567">
        <v>80850</v>
      </c>
      <c r="F980" s="567">
        <v>80850</v>
      </c>
      <c r="G980" s="564">
        <f t="shared" si="30"/>
        <v>0</v>
      </c>
      <c r="H980" s="564">
        <v>79887</v>
      </c>
      <c r="I980" s="564">
        <v>79887</v>
      </c>
      <c r="J980" s="564">
        <f t="shared" si="31"/>
        <v>0</v>
      </c>
    </row>
    <row r="981" spans="1:10" s="498" customFormat="1" ht="15.75" thickBot="1" x14ac:dyDescent="0.3">
      <c r="A981" s="530">
        <v>978</v>
      </c>
      <c r="B981" s="565" t="s">
        <v>2757</v>
      </c>
      <c r="C981" s="566" t="s">
        <v>2762</v>
      </c>
      <c r="D981" s="563" t="s">
        <v>2763</v>
      </c>
      <c r="E981" s="567">
        <v>80850</v>
      </c>
      <c r="F981" s="567">
        <v>80850</v>
      </c>
      <c r="G981" s="564">
        <f t="shared" si="30"/>
        <v>0</v>
      </c>
      <c r="H981" s="564">
        <v>79887</v>
      </c>
      <c r="I981" s="564">
        <v>79887</v>
      </c>
      <c r="J981" s="564">
        <f t="shared" si="31"/>
        <v>0</v>
      </c>
    </row>
    <row r="982" spans="1:10" s="498" customFormat="1" ht="15.75" thickBot="1" x14ac:dyDescent="0.3">
      <c r="A982" s="530">
        <v>979</v>
      </c>
      <c r="B982" s="565" t="s">
        <v>2704</v>
      </c>
      <c r="C982" s="566" t="s">
        <v>2764</v>
      </c>
      <c r="D982" s="563" t="s">
        <v>2765</v>
      </c>
      <c r="E982" s="567">
        <v>21280</v>
      </c>
      <c r="F982" s="567">
        <v>21280</v>
      </c>
      <c r="G982" s="564">
        <f t="shared" si="30"/>
        <v>0</v>
      </c>
      <c r="H982" s="564">
        <v>21026</v>
      </c>
      <c r="I982" s="564">
        <v>21026</v>
      </c>
      <c r="J982" s="564">
        <f t="shared" si="31"/>
        <v>0</v>
      </c>
    </row>
    <row r="983" spans="1:10" s="498" customFormat="1" ht="15.75" thickBot="1" x14ac:dyDescent="0.3">
      <c r="A983" s="530">
        <v>980</v>
      </c>
      <c r="B983" s="565" t="s">
        <v>2704</v>
      </c>
      <c r="C983" s="566" t="s">
        <v>2766</v>
      </c>
      <c r="D983" s="563" t="s">
        <v>2767</v>
      </c>
      <c r="E983" s="567">
        <v>21280</v>
      </c>
      <c r="F983" s="567">
        <v>21280</v>
      </c>
      <c r="G983" s="564">
        <f t="shared" si="30"/>
        <v>0</v>
      </c>
      <c r="H983" s="564">
        <v>21026</v>
      </c>
      <c r="I983" s="564">
        <v>21026</v>
      </c>
      <c r="J983" s="564">
        <f t="shared" si="31"/>
        <v>0</v>
      </c>
    </row>
    <row r="984" spans="1:10" s="498" customFormat="1" ht="15.75" thickBot="1" x14ac:dyDescent="0.3">
      <c r="A984" s="530">
        <v>981</v>
      </c>
      <c r="B984" s="565" t="s">
        <v>2704</v>
      </c>
      <c r="C984" s="566" t="s">
        <v>2768</v>
      </c>
      <c r="D984" s="563" t="s">
        <v>2769</v>
      </c>
      <c r="E984" s="567">
        <v>21280</v>
      </c>
      <c r="F984" s="567">
        <v>21280</v>
      </c>
      <c r="G984" s="564">
        <f t="shared" si="30"/>
        <v>0</v>
      </c>
      <c r="H984" s="564">
        <v>21026</v>
      </c>
      <c r="I984" s="564">
        <v>21026</v>
      </c>
      <c r="J984" s="564">
        <f t="shared" si="31"/>
        <v>0</v>
      </c>
    </row>
    <row r="985" spans="1:10" s="498" customFormat="1" ht="15.75" thickBot="1" x14ac:dyDescent="0.3">
      <c r="A985" s="530">
        <v>982</v>
      </c>
      <c r="B985" s="565" t="s">
        <v>2770</v>
      </c>
      <c r="C985" s="566" t="s">
        <v>2771</v>
      </c>
      <c r="D985" s="563" t="s">
        <v>2772</v>
      </c>
      <c r="E985" s="567">
        <v>28577</v>
      </c>
      <c r="F985" s="567">
        <v>28577</v>
      </c>
      <c r="G985" s="564">
        <f t="shared" si="30"/>
        <v>0</v>
      </c>
      <c r="H985" s="564">
        <v>28236</v>
      </c>
      <c r="I985" s="564">
        <v>28236</v>
      </c>
      <c r="J985" s="564">
        <f t="shared" si="31"/>
        <v>0</v>
      </c>
    </row>
    <row r="986" spans="1:10" s="498" customFormat="1" ht="15.75" thickBot="1" x14ac:dyDescent="0.3">
      <c r="A986" s="530">
        <v>983</v>
      </c>
      <c r="B986" s="565" t="s">
        <v>2770</v>
      </c>
      <c r="C986" s="566" t="s">
        <v>2773</v>
      </c>
      <c r="D986" s="563" t="s">
        <v>2774</v>
      </c>
      <c r="E986" s="567">
        <v>28577</v>
      </c>
      <c r="F986" s="567">
        <v>28577</v>
      </c>
      <c r="G986" s="564">
        <f t="shared" si="30"/>
        <v>0</v>
      </c>
      <c r="H986" s="564">
        <v>28236</v>
      </c>
      <c r="I986" s="564">
        <v>28236</v>
      </c>
      <c r="J986" s="564">
        <f t="shared" si="31"/>
        <v>0</v>
      </c>
    </row>
    <row r="987" spans="1:10" s="498" customFormat="1" ht="15.75" thickBot="1" x14ac:dyDescent="0.3">
      <c r="A987" s="530">
        <v>984</v>
      </c>
      <c r="B987" s="565" t="s">
        <v>2770</v>
      </c>
      <c r="C987" s="566" t="s">
        <v>2775</v>
      </c>
      <c r="D987" s="563" t="s">
        <v>2776</v>
      </c>
      <c r="E987" s="567">
        <v>28576</v>
      </c>
      <c r="F987" s="567">
        <v>28576</v>
      </c>
      <c r="G987" s="564">
        <f t="shared" si="30"/>
        <v>0</v>
      </c>
      <c r="H987" s="564">
        <v>28235</v>
      </c>
      <c r="I987" s="564">
        <v>28235</v>
      </c>
      <c r="J987" s="564">
        <f t="shared" si="31"/>
        <v>0</v>
      </c>
    </row>
    <row r="988" spans="1:10" s="498" customFormat="1" ht="15.75" thickBot="1" x14ac:dyDescent="0.3">
      <c r="A988" s="530">
        <v>985</v>
      </c>
      <c r="B988" s="565" t="s">
        <v>2777</v>
      </c>
      <c r="C988" s="566" t="s">
        <v>2778</v>
      </c>
      <c r="D988" s="563" t="s">
        <v>2779</v>
      </c>
      <c r="E988" s="567">
        <v>14084</v>
      </c>
      <c r="F988" s="567">
        <v>14084</v>
      </c>
      <c r="G988" s="564">
        <f t="shared" si="30"/>
        <v>0</v>
      </c>
      <c r="H988" s="564">
        <v>13202</v>
      </c>
      <c r="I988" s="564">
        <v>13202</v>
      </c>
      <c r="J988" s="564">
        <f t="shared" si="31"/>
        <v>0</v>
      </c>
    </row>
    <row r="989" spans="1:10" s="498" customFormat="1" ht="15.75" thickBot="1" x14ac:dyDescent="0.3">
      <c r="A989" s="530">
        <v>986</v>
      </c>
      <c r="B989" s="565" t="s">
        <v>2780</v>
      </c>
      <c r="C989" s="566" t="s">
        <v>2781</v>
      </c>
      <c r="D989" s="563" t="s">
        <v>2782</v>
      </c>
      <c r="E989" s="567">
        <v>11999</v>
      </c>
      <c r="F989" s="567">
        <v>11999</v>
      </c>
      <c r="G989" s="564">
        <f t="shared" si="30"/>
        <v>0</v>
      </c>
      <c r="H989" s="564">
        <v>11916</v>
      </c>
      <c r="I989" s="564">
        <v>11916</v>
      </c>
      <c r="J989" s="564">
        <f t="shared" si="31"/>
        <v>0</v>
      </c>
    </row>
    <row r="990" spans="1:10" s="498" customFormat="1" ht="15.75" thickBot="1" x14ac:dyDescent="0.3">
      <c r="A990" s="530">
        <v>987</v>
      </c>
      <c r="B990" s="565" t="s">
        <v>2783</v>
      </c>
      <c r="C990" s="566" t="s">
        <v>2784</v>
      </c>
      <c r="D990" s="563" t="s">
        <v>2785</v>
      </c>
      <c r="E990" s="567">
        <v>27930</v>
      </c>
      <c r="F990" s="567">
        <v>27930</v>
      </c>
      <c r="G990" s="564">
        <f t="shared" si="30"/>
        <v>0</v>
      </c>
      <c r="H990" s="564">
        <v>27418</v>
      </c>
      <c r="I990" s="564">
        <v>27418</v>
      </c>
      <c r="J990" s="564">
        <f t="shared" si="31"/>
        <v>0</v>
      </c>
    </row>
    <row r="991" spans="1:10" s="498" customFormat="1" ht="15.75" thickBot="1" x14ac:dyDescent="0.3">
      <c r="A991" s="530">
        <v>988</v>
      </c>
      <c r="B991" s="565" t="s">
        <v>2786</v>
      </c>
      <c r="C991" s="566" t="s">
        <v>2787</v>
      </c>
      <c r="D991" s="563" t="s">
        <v>2788</v>
      </c>
      <c r="E991" s="567">
        <v>10050</v>
      </c>
      <c r="F991" s="567">
        <v>10050</v>
      </c>
      <c r="G991" s="564">
        <f t="shared" si="30"/>
        <v>0</v>
      </c>
      <c r="H991" s="564">
        <v>10050</v>
      </c>
      <c r="I991" s="564">
        <v>10050</v>
      </c>
      <c r="J991" s="564">
        <f t="shared" si="31"/>
        <v>0</v>
      </c>
    </row>
    <row r="992" spans="1:10" s="498" customFormat="1" ht="15.75" thickBot="1" x14ac:dyDescent="0.3">
      <c r="A992" s="530">
        <v>989</v>
      </c>
      <c r="B992" s="565" t="s">
        <v>2789</v>
      </c>
      <c r="C992" s="566" t="s">
        <v>2790</v>
      </c>
      <c r="D992" s="563" t="s">
        <v>2791</v>
      </c>
      <c r="E992" s="567">
        <v>25730</v>
      </c>
      <c r="F992" s="567">
        <v>25730</v>
      </c>
      <c r="G992" s="564">
        <f t="shared" si="30"/>
        <v>0</v>
      </c>
      <c r="H992" s="564">
        <v>25730</v>
      </c>
      <c r="I992" s="564">
        <v>25730</v>
      </c>
      <c r="J992" s="564">
        <f t="shared" si="31"/>
        <v>0</v>
      </c>
    </row>
    <row r="993" spans="1:10" s="498" customFormat="1" ht="15.75" thickBot="1" x14ac:dyDescent="0.3">
      <c r="A993" s="530">
        <v>990</v>
      </c>
      <c r="B993" s="565" t="s">
        <v>1646</v>
      </c>
      <c r="C993" s="566" t="s">
        <v>2792</v>
      </c>
      <c r="D993" s="563" t="s">
        <v>2793</v>
      </c>
      <c r="E993" s="567">
        <v>16764</v>
      </c>
      <c r="F993" s="567">
        <v>16764</v>
      </c>
      <c r="G993" s="564">
        <f t="shared" si="30"/>
        <v>0</v>
      </c>
      <c r="H993" s="564">
        <v>8382</v>
      </c>
      <c r="I993" s="564">
        <v>8382</v>
      </c>
      <c r="J993" s="564">
        <f t="shared" si="31"/>
        <v>0</v>
      </c>
    </row>
    <row r="994" spans="1:10" s="498" customFormat="1" ht="15.75" thickBot="1" x14ac:dyDescent="0.3">
      <c r="A994" s="530">
        <v>991</v>
      </c>
      <c r="B994" s="565" t="s">
        <v>2051</v>
      </c>
      <c r="C994" s="566" t="s">
        <v>2794</v>
      </c>
      <c r="D994" s="563" t="s">
        <v>2795</v>
      </c>
      <c r="E994" s="567">
        <v>16585</v>
      </c>
      <c r="F994" s="567">
        <v>16585</v>
      </c>
      <c r="G994" s="564">
        <f t="shared" si="30"/>
        <v>0</v>
      </c>
      <c r="H994" s="564">
        <v>16585</v>
      </c>
      <c r="I994" s="564">
        <v>16585</v>
      </c>
      <c r="J994" s="564">
        <f t="shared" si="31"/>
        <v>0</v>
      </c>
    </row>
    <row r="995" spans="1:10" s="498" customFormat="1" ht="15.75" thickBot="1" x14ac:dyDescent="0.3">
      <c r="A995" s="530">
        <v>992</v>
      </c>
      <c r="B995" s="565" t="s">
        <v>2796</v>
      </c>
      <c r="C995" s="566" t="s">
        <v>2797</v>
      </c>
      <c r="D995" s="563" t="s">
        <v>2798</v>
      </c>
      <c r="E995" s="567">
        <v>12454</v>
      </c>
      <c r="F995" s="567">
        <v>12454</v>
      </c>
      <c r="G995" s="564">
        <f t="shared" si="30"/>
        <v>0</v>
      </c>
      <c r="H995" s="564">
        <v>12454</v>
      </c>
      <c r="I995" s="564">
        <v>12454</v>
      </c>
      <c r="J995" s="564">
        <f t="shared" si="31"/>
        <v>0</v>
      </c>
    </row>
    <row r="996" spans="1:10" s="498" customFormat="1" ht="15.75" thickBot="1" x14ac:dyDescent="0.3">
      <c r="A996" s="530">
        <v>993</v>
      </c>
      <c r="B996" s="565" t="s">
        <v>2799</v>
      </c>
      <c r="C996" s="566" t="s">
        <v>2800</v>
      </c>
      <c r="D996" s="563" t="s">
        <v>2801</v>
      </c>
      <c r="E996" s="567">
        <v>12945</v>
      </c>
      <c r="F996" s="567">
        <v>12945</v>
      </c>
      <c r="G996" s="564">
        <f t="shared" si="30"/>
        <v>0</v>
      </c>
      <c r="H996" s="564">
        <v>12945</v>
      </c>
      <c r="I996" s="564">
        <v>12945</v>
      </c>
      <c r="J996" s="564">
        <f t="shared" si="31"/>
        <v>0</v>
      </c>
    </row>
    <row r="997" spans="1:10" s="498" customFormat="1" ht="15.75" thickBot="1" x14ac:dyDescent="0.3">
      <c r="A997" s="530">
        <v>994</v>
      </c>
      <c r="B997" s="565" t="s">
        <v>2802</v>
      </c>
      <c r="C997" s="566" t="s">
        <v>2803</v>
      </c>
      <c r="D997" s="563" t="s">
        <v>2804</v>
      </c>
      <c r="E997" s="567">
        <v>31010</v>
      </c>
      <c r="F997" s="567">
        <v>31010</v>
      </c>
      <c r="G997" s="564">
        <f t="shared" si="30"/>
        <v>0</v>
      </c>
      <c r="H997" s="564">
        <v>31010</v>
      </c>
      <c r="I997" s="564">
        <v>31010</v>
      </c>
      <c r="J997" s="564">
        <f t="shared" si="31"/>
        <v>0</v>
      </c>
    </row>
    <row r="998" spans="1:10" s="498" customFormat="1" ht="15.75" thickBot="1" x14ac:dyDescent="0.3">
      <c r="A998" s="530">
        <v>995</v>
      </c>
      <c r="B998" s="565" t="s">
        <v>2805</v>
      </c>
      <c r="C998" s="566" t="s">
        <v>2806</v>
      </c>
      <c r="D998" s="563" t="s">
        <v>2807</v>
      </c>
      <c r="E998" s="567">
        <v>30393</v>
      </c>
      <c r="F998" s="567">
        <v>30393</v>
      </c>
      <c r="G998" s="564">
        <f t="shared" si="30"/>
        <v>0</v>
      </c>
      <c r="H998" s="564">
        <v>30393</v>
      </c>
      <c r="I998" s="564">
        <v>30393</v>
      </c>
      <c r="J998" s="564">
        <f t="shared" si="31"/>
        <v>0</v>
      </c>
    </row>
    <row r="999" spans="1:10" s="498" customFormat="1" ht="15.75" thickBot="1" x14ac:dyDescent="0.3">
      <c r="A999" s="530">
        <v>996</v>
      </c>
      <c r="B999" s="565" t="s">
        <v>2808</v>
      </c>
      <c r="C999" s="566" t="s">
        <v>2809</v>
      </c>
      <c r="D999" s="563" t="s">
        <v>2810</v>
      </c>
      <c r="E999" s="567">
        <v>33310</v>
      </c>
      <c r="F999" s="567">
        <v>33310</v>
      </c>
      <c r="G999" s="564">
        <f t="shared" si="30"/>
        <v>0</v>
      </c>
      <c r="H999" s="564">
        <v>33310</v>
      </c>
      <c r="I999" s="564">
        <v>33310</v>
      </c>
      <c r="J999" s="564">
        <f t="shared" si="31"/>
        <v>0</v>
      </c>
    </row>
    <row r="1000" spans="1:10" s="498" customFormat="1" ht="15.75" thickBot="1" x14ac:dyDescent="0.3">
      <c r="A1000" s="530">
        <v>997</v>
      </c>
      <c r="B1000" s="565" t="s">
        <v>2811</v>
      </c>
      <c r="C1000" s="566" t="s">
        <v>2812</v>
      </c>
      <c r="D1000" s="563" t="s">
        <v>2813</v>
      </c>
      <c r="E1000" s="567">
        <v>31010</v>
      </c>
      <c r="F1000" s="567">
        <v>31010</v>
      </c>
      <c r="G1000" s="564">
        <f t="shared" si="30"/>
        <v>0</v>
      </c>
      <c r="H1000" s="564">
        <v>31010</v>
      </c>
      <c r="I1000" s="564">
        <v>31010</v>
      </c>
      <c r="J1000" s="564">
        <f t="shared" si="31"/>
        <v>0</v>
      </c>
    </row>
    <row r="1001" spans="1:10" s="498" customFormat="1" ht="15.75" thickBot="1" x14ac:dyDescent="0.3">
      <c r="A1001" s="530">
        <v>998</v>
      </c>
      <c r="B1001" s="565" t="s">
        <v>2811</v>
      </c>
      <c r="C1001" s="566" t="s">
        <v>2814</v>
      </c>
      <c r="D1001" s="563" t="s">
        <v>2815</v>
      </c>
      <c r="E1001" s="567">
        <v>31010</v>
      </c>
      <c r="F1001" s="567">
        <v>31010</v>
      </c>
      <c r="G1001" s="564">
        <f t="shared" si="30"/>
        <v>0</v>
      </c>
      <c r="H1001" s="564">
        <v>31010</v>
      </c>
      <c r="I1001" s="564">
        <v>31010</v>
      </c>
      <c r="J1001" s="564">
        <f t="shared" si="31"/>
        <v>0</v>
      </c>
    </row>
    <row r="1002" spans="1:10" s="498" customFormat="1" ht="15.75" thickBot="1" x14ac:dyDescent="0.3">
      <c r="A1002" s="530">
        <v>999</v>
      </c>
      <c r="B1002" s="565" t="s">
        <v>2816</v>
      </c>
      <c r="C1002" s="566" t="s">
        <v>2817</v>
      </c>
      <c r="D1002" s="563" t="s">
        <v>2818</v>
      </c>
      <c r="E1002" s="567">
        <v>48271</v>
      </c>
      <c r="F1002" s="567">
        <v>48271</v>
      </c>
      <c r="G1002" s="564">
        <f t="shared" si="30"/>
        <v>0</v>
      </c>
      <c r="H1002" s="564">
        <v>48271</v>
      </c>
      <c r="I1002" s="564">
        <v>48271</v>
      </c>
      <c r="J1002" s="564">
        <f t="shared" si="31"/>
        <v>0</v>
      </c>
    </row>
    <row r="1003" spans="1:10" s="498" customFormat="1" ht="15.75" thickBot="1" x14ac:dyDescent="0.3">
      <c r="A1003" s="530">
        <v>1000</v>
      </c>
      <c r="B1003" s="565" t="s">
        <v>2819</v>
      </c>
      <c r="C1003" s="566" t="s">
        <v>2820</v>
      </c>
      <c r="D1003" s="563" t="s">
        <v>2821</v>
      </c>
      <c r="E1003" s="567">
        <v>17730</v>
      </c>
      <c r="F1003" s="567">
        <v>17730</v>
      </c>
      <c r="G1003" s="564">
        <f t="shared" si="30"/>
        <v>0</v>
      </c>
      <c r="H1003" s="564">
        <v>17730</v>
      </c>
      <c r="I1003" s="564">
        <v>17730</v>
      </c>
      <c r="J1003" s="564">
        <f t="shared" si="31"/>
        <v>0</v>
      </c>
    </row>
    <row r="1004" spans="1:10" s="498" customFormat="1" ht="15.75" thickBot="1" x14ac:dyDescent="0.3">
      <c r="A1004" s="530">
        <v>1001</v>
      </c>
      <c r="B1004" s="565" t="s">
        <v>2819</v>
      </c>
      <c r="C1004" s="566" t="s">
        <v>2822</v>
      </c>
      <c r="D1004" s="563" t="s">
        <v>2823</v>
      </c>
      <c r="E1004" s="567">
        <v>17730</v>
      </c>
      <c r="F1004" s="567">
        <v>17730</v>
      </c>
      <c r="G1004" s="564">
        <f t="shared" si="30"/>
        <v>0</v>
      </c>
      <c r="H1004" s="564">
        <v>17730</v>
      </c>
      <c r="I1004" s="564">
        <v>17730</v>
      </c>
      <c r="J1004" s="564">
        <f t="shared" si="31"/>
        <v>0</v>
      </c>
    </row>
    <row r="1005" spans="1:10" s="498" customFormat="1" ht="15.75" thickBot="1" x14ac:dyDescent="0.3">
      <c r="A1005" s="530">
        <v>1002</v>
      </c>
      <c r="B1005" s="565" t="s">
        <v>1778</v>
      </c>
      <c r="C1005" s="566" t="s">
        <v>2824</v>
      </c>
      <c r="D1005" s="563" t="s">
        <v>2825</v>
      </c>
      <c r="E1005" s="567">
        <v>22844</v>
      </c>
      <c r="F1005" s="567">
        <v>19947.04</v>
      </c>
      <c r="G1005" s="564">
        <f t="shared" si="30"/>
        <v>2896.96</v>
      </c>
      <c r="H1005" s="564">
        <v>22844</v>
      </c>
      <c r="I1005" s="564">
        <v>19947.04</v>
      </c>
      <c r="J1005" s="564">
        <f t="shared" si="31"/>
        <v>2896.96</v>
      </c>
    </row>
    <row r="1006" spans="1:10" s="498" customFormat="1" ht="15.75" thickBot="1" x14ac:dyDescent="0.3">
      <c r="A1006" s="530">
        <v>1003</v>
      </c>
      <c r="B1006" s="565" t="s">
        <v>2826</v>
      </c>
      <c r="C1006" s="566" t="s">
        <v>2827</v>
      </c>
      <c r="D1006" s="563" t="s">
        <v>2828</v>
      </c>
      <c r="E1006" s="567">
        <v>16494</v>
      </c>
      <c r="F1006" s="567">
        <v>16494</v>
      </c>
      <c r="G1006" s="564">
        <f t="shared" si="30"/>
        <v>0</v>
      </c>
      <c r="H1006" s="564">
        <v>16494</v>
      </c>
      <c r="I1006" s="564">
        <v>16494</v>
      </c>
      <c r="J1006" s="564">
        <f t="shared" si="31"/>
        <v>0</v>
      </c>
    </row>
    <row r="1007" spans="1:10" s="498" customFormat="1" ht="15.75" thickBot="1" x14ac:dyDescent="0.3">
      <c r="A1007" s="530">
        <v>1004</v>
      </c>
      <c r="B1007" s="565" t="s">
        <v>2829</v>
      </c>
      <c r="C1007" s="566" t="s">
        <v>2830</v>
      </c>
      <c r="D1007" s="563" t="s">
        <v>2831</v>
      </c>
      <c r="E1007" s="567">
        <v>16746</v>
      </c>
      <c r="F1007" s="567">
        <v>9536.4</v>
      </c>
      <c r="G1007" s="564">
        <f t="shared" si="30"/>
        <v>7209.6</v>
      </c>
      <c r="H1007" s="564">
        <v>16746</v>
      </c>
      <c r="I1007" s="564">
        <v>9536.4</v>
      </c>
      <c r="J1007" s="564">
        <f t="shared" si="31"/>
        <v>7209.6</v>
      </c>
    </row>
    <row r="1008" spans="1:10" s="498" customFormat="1" ht="15.75" thickBot="1" x14ac:dyDescent="0.3">
      <c r="A1008" s="530">
        <v>1005</v>
      </c>
      <c r="B1008" s="565" t="s">
        <v>2696</v>
      </c>
      <c r="C1008" s="566" t="s">
        <v>2832</v>
      </c>
      <c r="D1008" s="563" t="s">
        <v>2833</v>
      </c>
      <c r="E1008" s="567">
        <v>12313</v>
      </c>
      <c r="F1008" s="567">
        <v>12313</v>
      </c>
      <c r="G1008" s="564">
        <f t="shared" si="30"/>
        <v>0</v>
      </c>
      <c r="H1008" s="564">
        <v>12313</v>
      </c>
      <c r="I1008" s="564">
        <v>12313</v>
      </c>
      <c r="J1008" s="564">
        <f t="shared" si="31"/>
        <v>0</v>
      </c>
    </row>
    <row r="1009" spans="1:10" s="498" customFormat="1" ht="15.75" thickBot="1" x14ac:dyDescent="0.3">
      <c r="A1009" s="530">
        <v>1006</v>
      </c>
      <c r="B1009" s="565" t="s">
        <v>2834</v>
      </c>
      <c r="C1009" s="566" t="s">
        <v>2835</v>
      </c>
      <c r="D1009" s="563" t="s">
        <v>2836</v>
      </c>
      <c r="E1009" s="567">
        <v>43833</v>
      </c>
      <c r="F1009" s="567">
        <v>43833</v>
      </c>
      <c r="G1009" s="564">
        <f t="shared" si="30"/>
        <v>0</v>
      </c>
      <c r="H1009" s="564">
        <v>43833</v>
      </c>
      <c r="I1009" s="564">
        <v>43833</v>
      </c>
      <c r="J1009" s="564">
        <f t="shared" si="31"/>
        <v>0</v>
      </c>
    </row>
    <row r="1010" spans="1:10" s="498" customFormat="1" ht="15.75" thickBot="1" x14ac:dyDescent="0.3">
      <c r="A1010" s="530">
        <v>1007</v>
      </c>
      <c r="B1010" s="565" t="s">
        <v>2837</v>
      </c>
      <c r="C1010" s="566" t="s">
        <v>2838</v>
      </c>
      <c r="D1010" s="563" t="s">
        <v>2839</v>
      </c>
      <c r="E1010" s="567">
        <v>24894</v>
      </c>
      <c r="F1010" s="567">
        <v>24894</v>
      </c>
      <c r="G1010" s="564">
        <f t="shared" si="30"/>
        <v>0</v>
      </c>
      <c r="H1010" s="564">
        <v>24894</v>
      </c>
      <c r="I1010" s="564">
        <v>24894</v>
      </c>
      <c r="J1010" s="564">
        <f t="shared" si="31"/>
        <v>0</v>
      </c>
    </row>
    <row r="1011" spans="1:10" s="498" customFormat="1" ht="15.75" thickBot="1" x14ac:dyDescent="0.3">
      <c r="A1011" s="530">
        <v>1008</v>
      </c>
      <c r="B1011" s="565" t="s">
        <v>2840</v>
      </c>
      <c r="C1011" s="566" t="s">
        <v>2841</v>
      </c>
      <c r="D1011" s="563" t="s">
        <v>2842</v>
      </c>
      <c r="E1011" s="567">
        <v>44326</v>
      </c>
      <c r="F1011" s="567">
        <v>44326</v>
      </c>
      <c r="G1011" s="564">
        <f t="shared" si="30"/>
        <v>0</v>
      </c>
      <c r="H1011" s="564">
        <v>44326</v>
      </c>
      <c r="I1011" s="564">
        <v>44326</v>
      </c>
      <c r="J1011" s="564">
        <f t="shared" si="31"/>
        <v>0</v>
      </c>
    </row>
    <row r="1012" spans="1:10" s="498" customFormat="1" ht="15.75" thickBot="1" x14ac:dyDescent="0.3">
      <c r="A1012" s="530">
        <v>1009</v>
      </c>
      <c r="B1012" s="565" t="s">
        <v>2843</v>
      </c>
      <c r="C1012" s="566" t="s">
        <v>2844</v>
      </c>
      <c r="D1012" s="563" t="s">
        <v>2845</v>
      </c>
      <c r="E1012" s="567">
        <v>43834</v>
      </c>
      <c r="F1012" s="567">
        <v>43834</v>
      </c>
      <c r="G1012" s="564">
        <f t="shared" si="30"/>
        <v>0</v>
      </c>
      <c r="H1012" s="564">
        <v>43834</v>
      </c>
      <c r="I1012" s="564">
        <v>43834</v>
      </c>
      <c r="J1012" s="564">
        <f t="shared" si="31"/>
        <v>0</v>
      </c>
    </row>
    <row r="1013" spans="1:10" s="498" customFormat="1" ht="15.75" thickBot="1" x14ac:dyDescent="0.3">
      <c r="A1013" s="530">
        <v>1010</v>
      </c>
      <c r="B1013" s="565" t="s">
        <v>2846</v>
      </c>
      <c r="C1013" s="566" t="s">
        <v>2847</v>
      </c>
      <c r="D1013" s="563" t="s">
        <v>2848</v>
      </c>
      <c r="E1013" s="567">
        <v>26720</v>
      </c>
      <c r="F1013" s="567">
        <v>26720</v>
      </c>
      <c r="G1013" s="564">
        <f t="shared" si="30"/>
        <v>0</v>
      </c>
      <c r="H1013" s="564">
        <v>26720</v>
      </c>
      <c r="I1013" s="564">
        <v>26720</v>
      </c>
      <c r="J1013" s="564">
        <f t="shared" si="31"/>
        <v>0</v>
      </c>
    </row>
    <row r="1014" spans="1:10" s="498" customFormat="1" ht="15.75" thickBot="1" x14ac:dyDescent="0.3">
      <c r="A1014" s="530">
        <v>1011</v>
      </c>
      <c r="B1014" s="565" t="s">
        <v>2849</v>
      </c>
      <c r="C1014" s="566" t="s">
        <v>2850</v>
      </c>
      <c r="D1014" s="563" t="s">
        <v>2851</v>
      </c>
      <c r="E1014" s="567">
        <v>28390</v>
      </c>
      <c r="F1014" s="567">
        <v>28390</v>
      </c>
      <c r="G1014" s="564">
        <f t="shared" si="30"/>
        <v>0</v>
      </c>
      <c r="H1014" s="564">
        <v>28390</v>
      </c>
      <c r="I1014" s="564">
        <v>28390</v>
      </c>
      <c r="J1014" s="564">
        <f t="shared" si="31"/>
        <v>0</v>
      </c>
    </row>
    <row r="1015" spans="1:10" s="498" customFormat="1" ht="15.75" thickBot="1" x14ac:dyDescent="0.3">
      <c r="A1015" s="530">
        <v>1012</v>
      </c>
      <c r="B1015" s="565" t="s">
        <v>2852</v>
      </c>
      <c r="C1015" s="566" t="s">
        <v>2853</v>
      </c>
      <c r="D1015" s="563" t="s">
        <v>2854</v>
      </c>
      <c r="E1015" s="567">
        <v>26530</v>
      </c>
      <c r="F1015" s="567">
        <v>26530</v>
      </c>
      <c r="G1015" s="564">
        <f t="shared" si="30"/>
        <v>0</v>
      </c>
      <c r="H1015" s="564">
        <v>26530</v>
      </c>
      <c r="I1015" s="564">
        <v>26530</v>
      </c>
      <c r="J1015" s="564">
        <f t="shared" si="31"/>
        <v>0</v>
      </c>
    </row>
    <row r="1016" spans="1:10" s="498" customFormat="1" ht="15.75" thickBot="1" x14ac:dyDescent="0.3">
      <c r="A1016" s="530">
        <v>1013</v>
      </c>
      <c r="B1016" s="565" t="s">
        <v>2855</v>
      </c>
      <c r="C1016" s="566" t="s">
        <v>2856</v>
      </c>
      <c r="D1016" s="563" t="s">
        <v>2857</v>
      </c>
      <c r="E1016" s="567">
        <v>19630</v>
      </c>
      <c r="F1016" s="567">
        <v>19630</v>
      </c>
      <c r="G1016" s="564">
        <f t="shared" si="30"/>
        <v>0</v>
      </c>
      <c r="H1016" s="564">
        <v>19630</v>
      </c>
      <c r="I1016" s="564">
        <v>19630</v>
      </c>
      <c r="J1016" s="564">
        <f t="shared" si="31"/>
        <v>0</v>
      </c>
    </row>
    <row r="1017" spans="1:10" s="498" customFormat="1" ht="15.75" thickBot="1" x14ac:dyDescent="0.3">
      <c r="A1017" s="530">
        <v>1014</v>
      </c>
      <c r="B1017" s="565" t="s">
        <v>2858</v>
      </c>
      <c r="C1017" s="566" t="s">
        <v>2859</v>
      </c>
      <c r="D1017" s="563" t="s">
        <v>2860</v>
      </c>
      <c r="E1017" s="567">
        <v>42778</v>
      </c>
      <c r="F1017" s="567">
        <v>42778</v>
      </c>
      <c r="G1017" s="564">
        <f t="shared" si="30"/>
        <v>0</v>
      </c>
      <c r="H1017" s="564">
        <v>42778</v>
      </c>
      <c r="I1017" s="564">
        <v>42778</v>
      </c>
      <c r="J1017" s="564">
        <f t="shared" si="31"/>
        <v>0</v>
      </c>
    </row>
    <row r="1018" spans="1:10" s="498" customFormat="1" ht="15.75" thickBot="1" x14ac:dyDescent="0.3">
      <c r="A1018" s="530">
        <v>1015</v>
      </c>
      <c r="B1018" s="565" t="s">
        <v>2861</v>
      </c>
      <c r="C1018" s="566" t="s">
        <v>2862</v>
      </c>
      <c r="D1018" s="563" t="s">
        <v>2863</v>
      </c>
      <c r="E1018" s="567">
        <v>59236</v>
      </c>
      <c r="F1018" s="567">
        <v>59236</v>
      </c>
      <c r="G1018" s="564">
        <f t="shared" si="30"/>
        <v>0</v>
      </c>
      <c r="H1018" s="564">
        <v>59236</v>
      </c>
      <c r="I1018" s="564">
        <v>59236</v>
      </c>
      <c r="J1018" s="564">
        <f t="shared" si="31"/>
        <v>0</v>
      </c>
    </row>
    <row r="1019" spans="1:10" s="498" customFormat="1" ht="15.75" thickBot="1" x14ac:dyDescent="0.3">
      <c r="A1019" s="530">
        <v>1016</v>
      </c>
      <c r="B1019" s="565" t="s">
        <v>2864</v>
      </c>
      <c r="C1019" s="566" t="s">
        <v>2865</v>
      </c>
      <c r="D1019" s="563" t="s">
        <v>2866</v>
      </c>
      <c r="E1019" s="567">
        <v>15033</v>
      </c>
      <c r="F1019" s="567">
        <v>15033</v>
      </c>
      <c r="G1019" s="564">
        <f t="shared" si="30"/>
        <v>0</v>
      </c>
      <c r="H1019" s="564">
        <v>15033</v>
      </c>
      <c r="I1019" s="564">
        <v>15033</v>
      </c>
      <c r="J1019" s="564">
        <f t="shared" si="31"/>
        <v>0</v>
      </c>
    </row>
    <row r="1020" spans="1:10" s="498" customFormat="1" ht="15.75" thickBot="1" x14ac:dyDescent="0.3">
      <c r="A1020" s="530">
        <v>1017</v>
      </c>
      <c r="B1020" s="565" t="s">
        <v>2867</v>
      </c>
      <c r="C1020" s="566" t="s">
        <v>2868</v>
      </c>
      <c r="D1020" s="563" t="s">
        <v>2869</v>
      </c>
      <c r="E1020" s="567">
        <v>56622</v>
      </c>
      <c r="F1020" s="567">
        <v>56622</v>
      </c>
      <c r="G1020" s="564">
        <f t="shared" si="30"/>
        <v>0</v>
      </c>
      <c r="H1020" s="564">
        <v>56622</v>
      </c>
      <c r="I1020" s="564">
        <v>56622</v>
      </c>
      <c r="J1020" s="564">
        <f t="shared" si="31"/>
        <v>0</v>
      </c>
    </row>
    <row r="1021" spans="1:10" s="498" customFormat="1" ht="15.75" thickBot="1" x14ac:dyDescent="0.3">
      <c r="A1021" s="530">
        <v>1018</v>
      </c>
      <c r="B1021" s="565" t="s">
        <v>2870</v>
      </c>
      <c r="C1021" s="566" t="s">
        <v>2871</v>
      </c>
      <c r="D1021" s="563" t="s">
        <v>2872</v>
      </c>
      <c r="E1021" s="567">
        <v>12644</v>
      </c>
      <c r="F1021" s="567">
        <v>12644</v>
      </c>
      <c r="G1021" s="564">
        <f t="shared" si="30"/>
        <v>0</v>
      </c>
      <c r="H1021" s="564">
        <v>12644</v>
      </c>
      <c r="I1021" s="564">
        <v>12644</v>
      </c>
      <c r="J1021" s="564">
        <f t="shared" si="31"/>
        <v>0</v>
      </c>
    </row>
    <row r="1022" spans="1:10" s="498" customFormat="1" ht="15.75" thickBot="1" x14ac:dyDescent="0.3">
      <c r="A1022" s="530">
        <v>1019</v>
      </c>
      <c r="B1022" s="565" t="s">
        <v>2873</v>
      </c>
      <c r="C1022" s="566" t="s">
        <v>2874</v>
      </c>
      <c r="D1022" s="563" t="s">
        <v>2875</v>
      </c>
      <c r="E1022" s="567">
        <v>65807</v>
      </c>
      <c r="F1022" s="567">
        <v>65807</v>
      </c>
      <c r="G1022" s="564">
        <f t="shared" si="30"/>
        <v>0</v>
      </c>
      <c r="H1022" s="564">
        <v>65807</v>
      </c>
      <c r="I1022" s="564">
        <v>65807</v>
      </c>
      <c r="J1022" s="564">
        <f t="shared" si="31"/>
        <v>0</v>
      </c>
    </row>
    <row r="1023" spans="1:10" s="498" customFormat="1" ht="15.75" thickBot="1" x14ac:dyDescent="0.3">
      <c r="A1023" s="530">
        <v>1020</v>
      </c>
      <c r="B1023" s="565" t="s">
        <v>2876</v>
      </c>
      <c r="C1023" s="566" t="s">
        <v>2877</v>
      </c>
      <c r="D1023" s="563" t="s">
        <v>2878</v>
      </c>
      <c r="E1023" s="567">
        <v>12257</v>
      </c>
      <c r="F1023" s="567">
        <v>12257</v>
      </c>
      <c r="G1023" s="564">
        <f t="shared" si="30"/>
        <v>0</v>
      </c>
      <c r="H1023" s="564">
        <v>12257</v>
      </c>
      <c r="I1023" s="564">
        <v>12257</v>
      </c>
      <c r="J1023" s="564">
        <f t="shared" si="31"/>
        <v>0</v>
      </c>
    </row>
    <row r="1024" spans="1:10" s="498" customFormat="1" ht="15.75" thickBot="1" x14ac:dyDescent="0.3">
      <c r="A1024" s="530">
        <v>1021</v>
      </c>
      <c r="B1024" s="565" t="s">
        <v>2879</v>
      </c>
      <c r="C1024" s="566" t="s">
        <v>2880</v>
      </c>
      <c r="D1024" s="563" t="s">
        <v>2881</v>
      </c>
      <c r="E1024" s="567">
        <v>82823</v>
      </c>
      <c r="F1024" s="567">
        <v>82823</v>
      </c>
      <c r="G1024" s="564">
        <f t="shared" si="30"/>
        <v>0</v>
      </c>
      <c r="H1024" s="564">
        <v>82823</v>
      </c>
      <c r="I1024" s="564">
        <v>82823</v>
      </c>
      <c r="J1024" s="564">
        <f t="shared" si="31"/>
        <v>0</v>
      </c>
    </row>
    <row r="1025" spans="1:10" s="498" customFormat="1" ht="15.75" thickBot="1" x14ac:dyDescent="0.3">
      <c r="A1025" s="530">
        <v>1022</v>
      </c>
      <c r="B1025" s="565" t="s">
        <v>2882</v>
      </c>
      <c r="C1025" s="566" t="s">
        <v>2883</v>
      </c>
      <c r="D1025" s="563" t="s">
        <v>2884</v>
      </c>
      <c r="E1025" s="567">
        <v>63353</v>
      </c>
      <c r="F1025" s="567">
        <v>63353</v>
      </c>
      <c r="G1025" s="564">
        <f t="shared" si="30"/>
        <v>0</v>
      </c>
      <c r="H1025" s="564">
        <v>63353</v>
      </c>
      <c r="I1025" s="564">
        <v>63353</v>
      </c>
      <c r="J1025" s="564">
        <f t="shared" si="31"/>
        <v>0</v>
      </c>
    </row>
    <row r="1026" spans="1:10" s="498" customFormat="1" ht="15.75" thickBot="1" x14ac:dyDescent="0.3">
      <c r="A1026" s="530">
        <v>1023</v>
      </c>
      <c r="B1026" s="565" t="s">
        <v>2876</v>
      </c>
      <c r="C1026" s="566" t="s">
        <v>2885</v>
      </c>
      <c r="D1026" s="563" t="s">
        <v>2886</v>
      </c>
      <c r="E1026" s="567">
        <v>24989</v>
      </c>
      <c r="F1026" s="567">
        <v>24989</v>
      </c>
      <c r="G1026" s="564">
        <f t="shared" si="30"/>
        <v>0</v>
      </c>
      <c r="H1026" s="564">
        <v>24989</v>
      </c>
      <c r="I1026" s="564">
        <v>24989</v>
      </c>
      <c r="J1026" s="564">
        <f t="shared" si="31"/>
        <v>0</v>
      </c>
    </row>
    <row r="1027" spans="1:10" s="498" customFormat="1" ht="15.75" thickBot="1" x14ac:dyDescent="0.3">
      <c r="A1027" s="530">
        <v>1024</v>
      </c>
      <c r="B1027" s="565" t="s">
        <v>2887</v>
      </c>
      <c r="C1027" s="566" t="s">
        <v>2888</v>
      </c>
      <c r="D1027" s="563" t="s">
        <v>2889</v>
      </c>
      <c r="E1027" s="567">
        <v>16537</v>
      </c>
      <c r="F1027" s="567">
        <v>16537</v>
      </c>
      <c r="G1027" s="564">
        <f t="shared" si="30"/>
        <v>0</v>
      </c>
      <c r="H1027" s="564">
        <v>16537</v>
      </c>
      <c r="I1027" s="564">
        <v>16537</v>
      </c>
      <c r="J1027" s="564">
        <f t="shared" si="31"/>
        <v>0</v>
      </c>
    </row>
    <row r="1028" spans="1:10" s="498" customFormat="1" ht="15.75" thickBot="1" x14ac:dyDescent="0.3">
      <c r="A1028" s="530">
        <v>1025</v>
      </c>
      <c r="B1028" s="565" t="s">
        <v>2890</v>
      </c>
      <c r="C1028" s="566" t="s">
        <v>2891</v>
      </c>
      <c r="D1028" s="563" t="s">
        <v>2892</v>
      </c>
      <c r="E1028" s="567">
        <v>16537</v>
      </c>
      <c r="F1028" s="567">
        <v>16537</v>
      </c>
      <c r="G1028" s="564">
        <f t="shared" ref="G1028:G1091" si="32">E1028-F1028</f>
        <v>0</v>
      </c>
      <c r="H1028" s="564">
        <v>16537</v>
      </c>
      <c r="I1028" s="564">
        <v>16537</v>
      </c>
      <c r="J1028" s="564">
        <f t="shared" ref="J1028:J1091" si="33">H1028-I1028</f>
        <v>0</v>
      </c>
    </row>
    <row r="1029" spans="1:10" s="498" customFormat="1" ht="15.75" thickBot="1" x14ac:dyDescent="0.3">
      <c r="A1029" s="530">
        <v>1026</v>
      </c>
      <c r="B1029" s="565" t="s">
        <v>2879</v>
      </c>
      <c r="C1029" s="566" t="s">
        <v>2893</v>
      </c>
      <c r="D1029" s="563" t="s">
        <v>2894</v>
      </c>
      <c r="E1029" s="567">
        <v>14289</v>
      </c>
      <c r="F1029" s="567">
        <v>14289</v>
      </c>
      <c r="G1029" s="564">
        <f t="shared" si="32"/>
        <v>0</v>
      </c>
      <c r="H1029" s="564">
        <v>14289</v>
      </c>
      <c r="I1029" s="564">
        <v>14289</v>
      </c>
      <c r="J1029" s="564">
        <f t="shared" si="33"/>
        <v>0</v>
      </c>
    </row>
    <row r="1030" spans="1:10" s="498" customFormat="1" ht="15.75" thickBot="1" x14ac:dyDescent="0.3">
      <c r="A1030" s="530">
        <v>1027</v>
      </c>
      <c r="B1030" s="565" t="s">
        <v>2895</v>
      </c>
      <c r="C1030" s="566" t="s">
        <v>2896</v>
      </c>
      <c r="D1030" s="563" t="s">
        <v>2897</v>
      </c>
      <c r="E1030" s="567">
        <v>14289</v>
      </c>
      <c r="F1030" s="567">
        <v>14289</v>
      </c>
      <c r="G1030" s="564">
        <f t="shared" si="32"/>
        <v>0</v>
      </c>
      <c r="H1030" s="564">
        <v>14289</v>
      </c>
      <c r="I1030" s="564">
        <v>14289</v>
      </c>
      <c r="J1030" s="564">
        <f t="shared" si="33"/>
        <v>0</v>
      </c>
    </row>
    <row r="1031" spans="1:10" s="498" customFormat="1" ht="15.75" thickBot="1" x14ac:dyDescent="0.3">
      <c r="A1031" s="530">
        <v>1028</v>
      </c>
      <c r="B1031" s="565" t="s">
        <v>2876</v>
      </c>
      <c r="C1031" s="566" t="s">
        <v>2898</v>
      </c>
      <c r="D1031" s="563" t="s">
        <v>2899</v>
      </c>
      <c r="E1031" s="567">
        <v>29831</v>
      </c>
      <c r="F1031" s="567">
        <v>29831</v>
      </c>
      <c r="G1031" s="564">
        <f t="shared" si="32"/>
        <v>0</v>
      </c>
      <c r="H1031" s="564">
        <v>29831</v>
      </c>
      <c r="I1031" s="564">
        <v>29831</v>
      </c>
      <c r="J1031" s="564">
        <f t="shared" si="33"/>
        <v>0</v>
      </c>
    </row>
    <row r="1032" spans="1:10" s="498" customFormat="1" ht="15.75" thickBot="1" x14ac:dyDescent="0.3">
      <c r="A1032" s="530">
        <v>1029</v>
      </c>
      <c r="B1032" s="565" t="s">
        <v>2900</v>
      </c>
      <c r="C1032" s="566" t="s">
        <v>2901</v>
      </c>
      <c r="D1032" s="563" t="s">
        <v>2902</v>
      </c>
      <c r="E1032" s="567">
        <v>24130</v>
      </c>
      <c r="F1032" s="567">
        <v>24130</v>
      </c>
      <c r="G1032" s="564">
        <f t="shared" si="32"/>
        <v>0</v>
      </c>
      <c r="H1032" s="564">
        <v>24130</v>
      </c>
      <c r="I1032" s="564">
        <v>24130</v>
      </c>
      <c r="J1032" s="564">
        <f t="shared" si="33"/>
        <v>0</v>
      </c>
    </row>
    <row r="1033" spans="1:10" s="498" customFormat="1" ht="15.75" thickBot="1" x14ac:dyDescent="0.3">
      <c r="A1033" s="530">
        <v>1030</v>
      </c>
      <c r="B1033" s="565" t="s">
        <v>2903</v>
      </c>
      <c r="C1033" s="566" t="s">
        <v>2904</v>
      </c>
      <c r="D1033" s="563" t="s">
        <v>2905</v>
      </c>
      <c r="E1033" s="567">
        <v>79979</v>
      </c>
      <c r="F1033" s="567">
        <v>79979</v>
      </c>
      <c r="G1033" s="564">
        <f t="shared" si="32"/>
        <v>0</v>
      </c>
      <c r="H1033" s="564">
        <v>79979</v>
      </c>
      <c r="I1033" s="564">
        <v>79979</v>
      </c>
      <c r="J1033" s="564">
        <f t="shared" si="33"/>
        <v>0</v>
      </c>
    </row>
    <row r="1034" spans="1:10" s="498" customFormat="1" ht="15.75" thickBot="1" x14ac:dyDescent="0.3">
      <c r="A1034" s="530">
        <v>1031</v>
      </c>
      <c r="B1034" s="565" t="s">
        <v>2906</v>
      </c>
      <c r="C1034" s="566" t="s">
        <v>2907</v>
      </c>
      <c r="D1034" s="563" t="s">
        <v>2908</v>
      </c>
      <c r="E1034" s="567">
        <v>38533</v>
      </c>
      <c r="F1034" s="567">
        <v>38533</v>
      </c>
      <c r="G1034" s="564">
        <f t="shared" si="32"/>
        <v>0</v>
      </c>
      <c r="H1034" s="564">
        <v>38533</v>
      </c>
      <c r="I1034" s="564">
        <v>38533</v>
      </c>
      <c r="J1034" s="564">
        <f t="shared" si="33"/>
        <v>0</v>
      </c>
    </row>
    <row r="1035" spans="1:10" s="498" customFormat="1" ht="15.75" thickBot="1" x14ac:dyDescent="0.3">
      <c r="A1035" s="530">
        <v>1032</v>
      </c>
      <c r="B1035" s="565" t="s">
        <v>2909</v>
      </c>
      <c r="C1035" s="566" t="s">
        <v>2910</v>
      </c>
      <c r="D1035" s="563" t="s">
        <v>2911</v>
      </c>
      <c r="E1035" s="567">
        <v>18522</v>
      </c>
      <c r="F1035" s="567">
        <v>18522</v>
      </c>
      <c r="G1035" s="564">
        <f t="shared" si="32"/>
        <v>0</v>
      </c>
      <c r="H1035" s="564">
        <v>18522</v>
      </c>
      <c r="I1035" s="564">
        <v>18522</v>
      </c>
      <c r="J1035" s="564">
        <f t="shared" si="33"/>
        <v>0</v>
      </c>
    </row>
    <row r="1036" spans="1:10" s="498" customFormat="1" ht="15.75" thickBot="1" x14ac:dyDescent="0.3">
      <c r="A1036" s="530">
        <v>1033</v>
      </c>
      <c r="B1036" s="565" t="s">
        <v>2912</v>
      </c>
      <c r="C1036" s="566" t="s">
        <v>2913</v>
      </c>
      <c r="D1036" s="563" t="s">
        <v>2914</v>
      </c>
      <c r="E1036" s="567">
        <v>19639</v>
      </c>
      <c r="F1036" s="567">
        <v>19639</v>
      </c>
      <c r="G1036" s="564">
        <f t="shared" si="32"/>
        <v>0</v>
      </c>
      <c r="H1036" s="564">
        <v>19639</v>
      </c>
      <c r="I1036" s="564">
        <v>19639</v>
      </c>
      <c r="J1036" s="564">
        <f t="shared" si="33"/>
        <v>0</v>
      </c>
    </row>
    <row r="1037" spans="1:10" s="498" customFormat="1" ht="15.75" thickBot="1" x14ac:dyDescent="0.3">
      <c r="A1037" s="530">
        <v>1034</v>
      </c>
      <c r="B1037" s="565" t="s">
        <v>2915</v>
      </c>
      <c r="C1037" s="566" t="s">
        <v>2916</v>
      </c>
      <c r="D1037" s="563" t="s">
        <v>2917</v>
      </c>
      <c r="E1037" s="567">
        <v>19639</v>
      </c>
      <c r="F1037" s="567">
        <v>19639</v>
      </c>
      <c r="G1037" s="564">
        <f t="shared" si="32"/>
        <v>0</v>
      </c>
      <c r="H1037" s="564">
        <v>19639</v>
      </c>
      <c r="I1037" s="564">
        <v>19639</v>
      </c>
      <c r="J1037" s="564">
        <f t="shared" si="33"/>
        <v>0</v>
      </c>
    </row>
    <row r="1038" spans="1:10" s="498" customFormat="1" ht="15.75" thickBot="1" x14ac:dyDescent="0.3">
      <c r="A1038" s="530">
        <v>1035</v>
      </c>
      <c r="B1038" s="565" t="s">
        <v>2918</v>
      </c>
      <c r="C1038" s="566" t="s">
        <v>2919</v>
      </c>
      <c r="D1038" s="563" t="s">
        <v>2920</v>
      </c>
      <c r="E1038" s="567">
        <v>28409</v>
      </c>
      <c r="F1038" s="567">
        <v>28409</v>
      </c>
      <c r="G1038" s="564">
        <f t="shared" si="32"/>
        <v>0</v>
      </c>
      <c r="H1038" s="564">
        <v>28409</v>
      </c>
      <c r="I1038" s="564">
        <v>28409</v>
      </c>
      <c r="J1038" s="564">
        <f t="shared" si="33"/>
        <v>0</v>
      </c>
    </row>
    <row r="1039" spans="1:10" s="498" customFormat="1" ht="15.75" thickBot="1" x14ac:dyDescent="0.3">
      <c r="A1039" s="530">
        <v>1036</v>
      </c>
      <c r="B1039" s="565" t="s">
        <v>2918</v>
      </c>
      <c r="C1039" s="566" t="s">
        <v>2921</v>
      </c>
      <c r="D1039" s="563" t="s">
        <v>2922</v>
      </c>
      <c r="E1039" s="567">
        <v>28409</v>
      </c>
      <c r="F1039" s="567">
        <v>28409</v>
      </c>
      <c r="G1039" s="564">
        <f t="shared" si="32"/>
        <v>0</v>
      </c>
      <c r="H1039" s="564">
        <v>28409</v>
      </c>
      <c r="I1039" s="564">
        <v>28409</v>
      </c>
      <c r="J1039" s="564">
        <f t="shared" si="33"/>
        <v>0</v>
      </c>
    </row>
    <row r="1040" spans="1:10" s="498" customFormat="1" ht="15.75" thickBot="1" x14ac:dyDescent="0.3">
      <c r="A1040" s="530">
        <v>1037</v>
      </c>
      <c r="B1040" s="565" t="s">
        <v>2923</v>
      </c>
      <c r="C1040" s="566" t="s">
        <v>2924</v>
      </c>
      <c r="D1040" s="563" t="s">
        <v>2925</v>
      </c>
      <c r="E1040" s="567">
        <v>14064</v>
      </c>
      <c r="F1040" s="567">
        <v>14064</v>
      </c>
      <c r="G1040" s="564">
        <f t="shared" si="32"/>
        <v>0</v>
      </c>
      <c r="H1040" s="564">
        <v>14064</v>
      </c>
      <c r="I1040" s="564">
        <v>14064</v>
      </c>
      <c r="J1040" s="564">
        <f t="shared" si="33"/>
        <v>0</v>
      </c>
    </row>
    <row r="1041" spans="1:10" s="498" customFormat="1" ht="15.75" thickBot="1" x14ac:dyDescent="0.3">
      <c r="A1041" s="530">
        <v>1038</v>
      </c>
      <c r="B1041" s="565" t="s">
        <v>2926</v>
      </c>
      <c r="C1041" s="566" t="s">
        <v>2927</v>
      </c>
      <c r="D1041" s="563" t="s">
        <v>2928</v>
      </c>
      <c r="E1041" s="567">
        <v>26528</v>
      </c>
      <c r="F1041" s="567">
        <v>26528</v>
      </c>
      <c r="G1041" s="564">
        <f t="shared" si="32"/>
        <v>0</v>
      </c>
      <c r="H1041" s="564">
        <v>26528</v>
      </c>
      <c r="I1041" s="564">
        <v>26528</v>
      </c>
      <c r="J1041" s="564">
        <f t="shared" si="33"/>
        <v>0</v>
      </c>
    </row>
    <row r="1042" spans="1:10" s="498" customFormat="1" ht="15.75" thickBot="1" x14ac:dyDescent="0.3">
      <c r="A1042" s="530">
        <v>1039</v>
      </c>
      <c r="B1042" s="565" t="s">
        <v>2926</v>
      </c>
      <c r="C1042" s="566" t="s">
        <v>2929</v>
      </c>
      <c r="D1042" s="563" t="s">
        <v>2930</v>
      </c>
      <c r="E1042" s="567">
        <v>26528</v>
      </c>
      <c r="F1042" s="567">
        <v>26528</v>
      </c>
      <c r="G1042" s="564">
        <f t="shared" si="32"/>
        <v>0</v>
      </c>
      <c r="H1042" s="564">
        <v>26528</v>
      </c>
      <c r="I1042" s="564">
        <v>26528</v>
      </c>
      <c r="J1042" s="564">
        <f t="shared" si="33"/>
        <v>0</v>
      </c>
    </row>
    <row r="1043" spans="1:10" s="498" customFormat="1" ht="15.75" thickBot="1" x14ac:dyDescent="0.3">
      <c r="A1043" s="530">
        <v>1040</v>
      </c>
      <c r="B1043" s="565" t="s">
        <v>2926</v>
      </c>
      <c r="C1043" s="566" t="s">
        <v>2931</v>
      </c>
      <c r="D1043" s="563" t="s">
        <v>2932</v>
      </c>
      <c r="E1043" s="567">
        <v>26528</v>
      </c>
      <c r="F1043" s="567">
        <v>26528</v>
      </c>
      <c r="G1043" s="564">
        <f t="shared" si="32"/>
        <v>0</v>
      </c>
      <c r="H1043" s="564">
        <v>26528</v>
      </c>
      <c r="I1043" s="564">
        <v>26528</v>
      </c>
      <c r="J1043" s="564">
        <f t="shared" si="33"/>
        <v>0</v>
      </c>
    </row>
    <row r="1044" spans="1:10" s="498" customFormat="1" ht="15.75" thickBot="1" x14ac:dyDescent="0.3">
      <c r="A1044" s="530">
        <v>1041</v>
      </c>
      <c r="B1044" s="565" t="s">
        <v>2926</v>
      </c>
      <c r="C1044" s="566" t="s">
        <v>2933</v>
      </c>
      <c r="D1044" s="563" t="s">
        <v>2934</v>
      </c>
      <c r="E1044" s="567">
        <v>26528</v>
      </c>
      <c r="F1044" s="567">
        <v>26528</v>
      </c>
      <c r="G1044" s="564">
        <f t="shared" si="32"/>
        <v>0</v>
      </c>
      <c r="H1044" s="564">
        <v>26528</v>
      </c>
      <c r="I1044" s="564">
        <v>26528</v>
      </c>
      <c r="J1044" s="564">
        <f t="shared" si="33"/>
        <v>0</v>
      </c>
    </row>
    <row r="1045" spans="1:10" s="498" customFormat="1" ht="15.75" thickBot="1" x14ac:dyDescent="0.3">
      <c r="A1045" s="530">
        <v>1042</v>
      </c>
      <c r="B1045" s="565" t="s">
        <v>2935</v>
      </c>
      <c r="C1045" s="566" t="s">
        <v>2936</v>
      </c>
      <c r="D1045" s="563" t="s">
        <v>2937</v>
      </c>
      <c r="E1045" s="567">
        <v>36303</v>
      </c>
      <c r="F1045" s="567">
        <v>36303</v>
      </c>
      <c r="G1045" s="564">
        <f t="shared" si="32"/>
        <v>0</v>
      </c>
      <c r="H1045" s="564">
        <v>36303</v>
      </c>
      <c r="I1045" s="564">
        <v>36303</v>
      </c>
      <c r="J1045" s="564">
        <f t="shared" si="33"/>
        <v>0</v>
      </c>
    </row>
    <row r="1046" spans="1:10" s="498" customFormat="1" ht="15.75" thickBot="1" x14ac:dyDescent="0.3">
      <c r="A1046" s="530">
        <v>1043</v>
      </c>
      <c r="B1046" s="565" t="s">
        <v>2935</v>
      </c>
      <c r="C1046" s="566" t="s">
        <v>2938</v>
      </c>
      <c r="D1046" s="563" t="s">
        <v>2939</v>
      </c>
      <c r="E1046" s="567">
        <v>36303</v>
      </c>
      <c r="F1046" s="567">
        <v>36303</v>
      </c>
      <c r="G1046" s="564">
        <f t="shared" si="32"/>
        <v>0</v>
      </c>
      <c r="H1046" s="564">
        <v>36303</v>
      </c>
      <c r="I1046" s="564">
        <v>36303</v>
      </c>
      <c r="J1046" s="564">
        <f t="shared" si="33"/>
        <v>0</v>
      </c>
    </row>
    <row r="1047" spans="1:10" s="498" customFormat="1" ht="15.75" thickBot="1" x14ac:dyDescent="0.3">
      <c r="A1047" s="530">
        <v>1044</v>
      </c>
      <c r="B1047" s="565" t="s">
        <v>2935</v>
      </c>
      <c r="C1047" s="566" t="s">
        <v>2940</v>
      </c>
      <c r="D1047" s="563" t="s">
        <v>2941</v>
      </c>
      <c r="E1047" s="567">
        <v>36303</v>
      </c>
      <c r="F1047" s="567">
        <v>36303</v>
      </c>
      <c r="G1047" s="564">
        <f t="shared" si="32"/>
        <v>0</v>
      </c>
      <c r="H1047" s="564">
        <v>36303</v>
      </c>
      <c r="I1047" s="564">
        <v>36303</v>
      </c>
      <c r="J1047" s="564">
        <f t="shared" si="33"/>
        <v>0</v>
      </c>
    </row>
    <row r="1048" spans="1:10" s="498" customFormat="1" ht="15.75" thickBot="1" x14ac:dyDescent="0.3">
      <c r="A1048" s="530">
        <v>1045</v>
      </c>
      <c r="B1048" s="565" t="s">
        <v>2935</v>
      </c>
      <c r="C1048" s="566" t="s">
        <v>2942</v>
      </c>
      <c r="D1048" s="563" t="s">
        <v>2943</v>
      </c>
      <c r="E1048" s="567">
        <v>36303</v>
      </c>
      <c r="F1048" s="567">
        <v>36303</v>
      </c>
      <c r="G1048" s="564">
        <f t="shared" si="32"/>
        <v>0</v>
      </c>
      <c r="H1048" s="564">
        <v>36303</v>
      </c>
      <c r="I1048" s="564">
        <v>36303</v>
      </c>
      <c r="J1048" s="564">
        <f t="shared" si="33"/>
        <v>0</v>
      </c>
    </row>
    <row r="1049" spans="1:10" s="498" customFormat="1" ht="15.75" thickBot="1" x14ac:dyDescent="0.3">
      <c r="A1049" s="530">
        <v>1046</v>
      </c>
      <c r="B1049" s="565" t="s">
        <v>2935</v>
      </c>
      <c r="C1049" s="566" t="s">
        <v>2944</v>
      </c>
      <c r="D1049" s="563" t="s">
        <v>2945</v>
      </c>
      <c r="E1049" s="567">
        <v>36303</v>
      </c>
      <c r="F1049" s="567">
        <v>36303</v>
      </c>
      <c r="G1049" s="564">
        <f t="shared" si="32"/>
        <v>0</v>
      </c>
      <c r="H1049" s="564">
        <v>36303</v>
      </c>
      <c r="I1049" s="564">
        <v>36303</v>
      </c>
      <c r="J1049" s="564">
        <f t="shared" si="33"/>
        <v>0</v>
      </c>
    </row>
    <row r="1050" spans="1:10" s="498" customFormat="1" ht="15.75" thickBot="1" x14ac:dyDescent="0.3">
      <c r="A1050" s="530">
        <v>1047</v>
      </c>
      <c r="B1050" s="565" t="s">
        <v>2935</v>
      </c>
      <c r="C1050" s="566" t="s">
        <v>2946</v>
      </c>
      <c r="D1050" s="563" t="s">
        <v>2947</v>
      </c>
      <c r="E1050" s="567">
        <v>36303</v>
      </c>
      <c r="F1050" s="567">
        <v>36303</v>
      </c>
      <c r="G1050" s="564">
        <f t="shared" si="32"/>
        <v>0</v>
      </c>
      <c r="H1050" s="564">
        <v>36303</v>
      </c>
      <c r="I1050" s="564">
        <v>36303</v>
      </c>
      <c r="J1050" s="564">
        <f t="shared" si="33"/>
        <v>0</v>
      </c>
    </row>
    <row r="1051" spans="1:10" s="498" customFormat="1" ht="15.75" thickBot="1" x14ac:dyDescent="0.3">
      <c r="A1051" s="530">
        <v>1048</v>
      </c>
      <c r="B1051" s="565" t="s">
        <v>2935</v>
      </c>
      <c r="C1051" s="566" t="s">
        <v>2948</v>
      </c>
      <c r="D1051" s="563" t="s">
        <v>2949</v>
      </c>
      <c r="E1051" s="567">
        <v>36303</v>
      </c>
      <c r="F1051" s="567">
        <v>36303</v>
      </c>
      <c r="G1051" s="564">
        <f t="shared" si="32"/>
        <v>0</v>
      </c>
      <c r="H1051" s="564">
        <v>36303</v>
      </c>
      <c r="I1051" s="564">
        <v>36303</v>
      </c>
      <c r="J1051" s="564">
        <f t="shared" si="33"/>
        <v>0</v>
      </c>
    </row>
    <row r="1052" spans="1:10" s="498" customFormat="1" ht="15.75" thickBot="1" x14ac:dyDescent="0.3">
      <c r="A1052" s="530">
        <v>1049</v>
      </c>
      <c r="B1052" s="565" t="s">
        <v>2935</v>
      </c>
      <c r="C1052" s="566" t="s">
        <v>2950</v>
      </c>
      <c r="D1052" s="563" t="s">
        <v>2951</v>
      </c>
      <c r="E1052" s="567">
        <v>36303</v>
      </c>
      <c r="F1052" s="567">
        <v>36303</v>
      </c>
      <c r="G1052" s="564">
        <f t="shared" si="32"/>
        <v>0</v>
      </c>
      <c r="H1052" s="564">
        <v>36303</v>
      </c>
      <c r="I1052" s="564">
        <v>36303</v>
      </c>
      <c r="J1052" s="564">
        <f t="shared" si="33"/>
        <v>0</v>
      </c>
    </row>
    <row r="1053" spans="1:10" s="498" customFormat="1" ht="15.75" thickBot="1" x14ac:dyDescent="0.3">
      <c r="A1053" s="530">
        <v>1050</v>
      </c>
      <c r="B1053" s="565" t="s">
        <v>2952</v>
      </c>
      <c r="C1053" s="566" t="s">
        <v>2953</v>
      </c>
      <c r="D1053" s="563" t="s">
        <v>2954</v>
      </c>
      <c r="E1053" s="567">
        <v>35181</v>
      </c>
      <c r="F1053" s="567">
        <v>35181</v>
      </c>
      <c r="G1053" s="564">
        <f t="shared" si="32"/>
        <v>0</v>
      </c>
      <c r="H1053" s="564">
        <v>35181</v>
      </c>
      <c r="I1053" s="564">
        <v>35181</v>
      </c>
      <c r="J1053" s="564">
        <f t="shared" si="33"/>
        <v>0</v>
      </c>
    </row>
    <row r="1054" spans="1:10" s="498" customFormat="1" ht="15.75" thickBot="1" x14ac:dyDescent="0.3">
      <c r="A1054" s="530">
        <v>1051</v>
      </c>
      <c r="B1054" s="565" t="s">
        <v>2952</v>
      </c>
      <c r="C1054" s="566" t="s">
        <v>2955</v>
      </c>
      <c r="D1054" s="563" t="s">
        <v>2956</v>
      </c>
      <c r="E1054" s="567">
        <v>35181</v>
      </c>
      <c r="F1054" s="567">
        <v>35181</v>
      </c>
      <c r="G1054" s="564">
        <f t="shared" si="32"/>
        <v>0</v>
      </c>
      <c r="H1054" s="564">
        <v>35181</v>
      </c>
      <c r="I1054" s="564">
        <v>35181</v>
      </c>
      <c r="J1054" s="564">
        <f t="shared" si="33"/>
        <v>0</v>
      </c>
    </row>
    <row r="1055" spans="1:10" s="498" customFormat="1" ht="15.75" thickBot="1" x14ac:dyDescent="0.3">
      <c r="A1055" s="530">
        <v>1052</v>
      </c>
      <c r="B1055" s="565" t="s">
        <v>2952</v>
      </c>
      <c r="C1055" s="566" t="s">
        <v>2957</v>
      </c>
      <c r="D1055" s="563" t="s">
        <v>2958</v>
      </c>
      <c r="E1055" s="567">
        <v>35181</v>
      </c>
      <c r="F1055" s="567">
        <v>35181</v>
      </c>
      <c r="G1055" s="564">
        <f t="shared" si="32"/>
        <v>0</v>
      </c>
      <c r="H1055" s="564">
        <v>35181</v>
      </c>
      <c r="I1055" s="564">
        <v>35181</v>
      </c>
      <c r="J1055" s="564">
        <f t="shared" si="33"/>
        <v>0</v>
      </c>
    </row>
    <row r="1056" spans="1:10" s="498" customFormat="1" ht="15.75" thickBot="1" x14ac:dyDescent="0.3">
      <c r="A1056" s="530">
        <v>1053</v>
      </c>
      <c r="B1056" s="565" t="s">
        <v>2952</v>
      </c>
      <c r="C1056" s="566" t="s">
        <v>2959</v>
      </c>
      <c r="D1056" s="563" t="s">
        <v>2960</v>
      </c>
      <c r="E1056" s="567">
        <v>35181</v>
      </c>
      <c r="F1056" s="567">
        <v>35181</v>
      </c>
      <c r="G1056" s="564">
        <f t="shared" si="32"/>
        <v>0</v>
      </c>
      <c r="H1056" s="564">
        <v>35181</v>
      </c>
      <c r="I1056" s="564">
        <v>35181</v>
      </c>
      <c r="J1056" s="564">
        <f t="shared" si="33"/>
        <v>0</v>
      </c>
    </row>
    <row r="1057" spans="1:10" s="498" customFormat="1" ht="15.75" thickBot="1" x14ac:dyDescent="0.3">
      <c r="A1057" s="530">
        <v>1054</v>
      </c>
      <c r="B1057" s="565" t="s">
        <v>2952</v>
      </c>
      <c r="C1057" s="566" t="s">
        <v>2961</v>
      </c>
      <c r="D1057" s="563" t="s">
        <v>2962</v>
      </c>
      <c r="E1057" s="567">
        <v>35181</v>
      </c>
      <c r="F1057" s="567">
        <v>35181</v>
      </c>
      <c r="G1057" s="564">
        <f t="shared" si="32"/>
        <v>0</v>
      </c>
      <c r="H1057" s="564">
        <v>35181</v>
      </c>
      <c r="I1057" s="564">
        <v>35181</v>
      </c>
      <c r="J1057" s="564">
        <f t="shared" si="33"/>
        <v>0</v>
      </c>
    </row>
    <row r="1058" spans="1:10" s="498" customFormat="1" ht="15.75" thickBot="1" x14ac:dyDescent="0.3">
      <c r="A1058" s="530">
        <v>1055</v>
      </c>
      <c r="B1058" s="565" t="s">
        <v>2963</v>
      </c>
      <c r="C1058" s="566" t="s">
        <v>2964</v>
      </c>
      <c r="D1058" s="563" t="s">
        <v>2965</v>
      </c>
      <c r="E1058" s="567">
        <v>77427</v>
      </c>
      <c r="F1058" s="567">
        <v>77427</v>
      </c>
      <c r="G1058" s="564">
        <f t="shared" si="32"/>
        <v>0</v>
      </c>
      <c r="H1058" s="564">
        <v>77427</v>
      </c>
      <c r="I1058" s="564">
        <v>77427</v>
      </c>
      <c r="J1058" s="564">
        <f t="shared" si="33"/>
        <v>0</v>
      </c>
    </row>
    <row r="1059" spans="1:10" s="498" customFormat="1" ht="15.75" thickBot="1" x14ac:dyDescent="0.3">
      <c r="A1059" s="530">
        <v>1056</v>
      </c>
      <c r="B1059" s="565" t="s">
        <v>2963</v>
      </c>
      <c r="C1059" s="566" t="s">
        <v>2966</v>
      </c>
      <c r="D1059" s="563" t="s">
        <v>2967</v>
      </c>
      <c r="E1059" s="567">
        <v>77427</v>
      </c>
      <c r="F1059" s="567">
        <v>77427</v>
      </c>
      <c r="G1059" s="564">
        <f t="shared" si="32"/>
        <v>0</v>
      </c>
      <c r="H1059" s="564">
        <v>77427</v>
      </c>
      <c r="I1059" s="564">
        <v>77427</v>
      </c>
      <c r="J1059" s="564">
        <f t="shared" si="33"/>
        <v>0</v>
      </c>
    </row>
    <row r="1060" spans="1:10" s="498" customFormat="1" ht="15.75" thickBot="1" x14ac:dyDescent="0.3">
      <c r="A1060" s="530">
        <v>1057</v>
      </c>
      <c r="B1060" s="565" t="s">
        <v>2935</v>
      </c>
      <c r="C1060" s="566" t="s">
        <v>2968</v>
      </c>
      <c r="D1060" s="563" t="s">
        <v>2969</v>
      </c>
      <c r="E1060" s="567">
        <v>22145</v>
      </c>
      <c r="F1060" s="567">
        <v>22145</v>
      </c>
      <c r="G1060" s="564">
        <f t="shared" si="32"/>
        <v>0</v>
      </c>
      <c r="H1060" s="564">
        <v>22145</v>
      </c>
      <c r="I1060" s="564">
        <v>22145</v>
      </c>
      <c r="J1060" s="564">
        <f t="shared" si="33"/>
        <v>0</v>
      </c>
    </row>
    <row r="1061" spans="1:10" s="498" customFormat="1" ht="15.75" thickBot="1" x14ac:dyDescent="0.3">
      <c r="A1061" s="530">
        <v>1058</v>
      </c>
      <c r="B1061" s="565" t="s">
        <v>2935</v>
      </c>
      <c r="C1061" s="566" t="s">
        <v>2970</v>
      </c>
      <c r="D1061" s="563" t="s">
        <v>2971</v>
      </c>
      <c r="E1061" s="567">
        <v>22145</v>
      </c>
      <c r="F1061" s="567">
        <v>22145</v>
      </c>
      <c r="G1061" s="564">
        <f t="shared" si="32"/>
        <v>0</v>
      </c>
      <c r="H1061" s="564">
        <v>22145</v>
      </c>
      <c r="I1061" s="564">
        <v>22145</v>
      </c>
      <c r="J1061" s="564">
        <f t="shared" si="33"/>
        <v>0</v>
      </c>
    </row>
    <row r="1062" spans="1:10" s="498" customFormat="1" ht="15.75" thickBot="1" x14ac:dyDescent="0.3">
      <c r="A1062" s="530">
        <v>1059</v>
      </c>
      <c r="B1062" s="565" t="s">
        <v>2935</v>
      </c>
      <c r="C1062" s="566" t="s">
        <v>2972</v>
      </c>
      <c r="D1062" s="563" t="s">
        <v>2973</v>
      </c>
      <c r="E1062" s="567">
        <v>22145</v>
      </c>
      <c r="F1062" s="567">
        <v>22145</v>
      </c>
      <c r="G1062" s="564">
        <f t="shared" si="32"/>
        <v>0</v>
      </c>
      <c r="H1062" s="564">
        <v>22145</v>
      </c>
      <c r="I1062" s="564">
        <v>22145</v>
      </c>
      <c r="J1062" s="564">
        <f t="shared" si="33"/>
        <v>0</v>
      </c>
    </row>
    <row r="1063" spans="1:10" s="498" customFormat="1" ht="15.75" thickBot="1" x14ac:dyDescent="0.3">
      <c r="A1063" s="530">
        <v>1060</v>
      </c>
      <c r="B1063" s="565" t="s">
        <v>2935</v>
      </c>
      <c r="C1063" s="566" t="s">
        <v>2974</v>
      </c>
      <c r="D1063" s="563" t="s">
        <v>2975</v>
      </c>
      <c r="E1063" s="567">
        <v>22145</v>
      </c>
      <c r="F1063" s="567">
        <v>22145</v>
      </c>
      <c r="G1063" s="564">
        <f t="shared" si="32"/>
        <v>0</v>
      </c>
      <c r="H1063" s="564">
        <v>22145</v>
      </c>
      <c r="I1063" s="564">
        <v>22145</v>
      </c>
      <c r="J1063" s="564">
        <f t="shared" si="33"/>
        <v>0</v>
      </c>
    </row>
    <row r="1064" spans="1:10" s="498" customFormat="1" ht="15.75" thickBot="1" x14ac:dyDescent="0.3">
      <c r="A1064" s="530">
        <v>1061</v>
      </c>
      <c r="B1064" s="565" t="s">
        <v>2935</v>
      </c>
      <c r="C1064" s="566" t="s">
        <v>2976</v>
      </c>
      <c r="D1064" s="563" t="s">
        <v>2977</v>
      </c>
      <c r="E1064" s="567">
        <v>22145</v>
      </c>
      <c r="F1064" s="567">
        <v>22145</v>
      </c>
      <c r="G1064" s="564">
        <f t="shared" si="32"/>
        <v>0</v>
      </c>
      <c r="H1064" s="564">
        <v>22145</v>
      </c>
      <c r="I1064" s="564">
        <v>22145</v>
      </c>
      <c r="J1064" s="564">
        <f t="shared" si="33"/>
        <v>0</v>
      </c>
    </row>
    <row r="1065" spans="1:10" s="498" customFormat="1" ht="15.75" thickBot="1" x14ac:dyDescent="0.3">
      <c r="A1065" s="530">
        <v>1062</v>
      </c>
      <c r="B1065" s="565" t="s">
        <v>2935</v>
      </c>
      <c r="C1065" s="566" t="s">
        <v>2978</v>
      </c>
      <c r="D1065" s="563" t="s">
        <v>2979</v>
      </c>
      <c r="E1065" s="567">
        <v>22145</v>
      </c>
      <c r="F1065" s="567">
        <v>22145</v>
      </c>
      <c r="G1065" s="564">
        <f t="shared" si="32"/>
        <v>0</v>
      </c>
      <c r="H1065" s="564">
        <v>22145</v>
      </c>
      <c r="I1065" s="564">
        <v>22145</v>
      </c>
      <c r="J1065" s="564">
        <f t="shared" si="33"/>
        <v>0</v>
      </c>
    </row>
    <row r="1066" spans="1:10" s="498" customFormat="1" ht="15.75" thickBot="1" x14ac:dyDescent="0.3">
      <c r="A1066" s="530">
        <v>1063</v>
      </c>
      <c r="B1066" s="565" t="s">
        <v>2935</v>
      </c>
      <c r="C1066" s="566" t="s">
        <v>2980</v>
      </c>
      <c r="D1066" s="563" t="s">
        <v>2981</v>
      </c>
      <c r="E1066" s="567">
        <v>22145</v>
      </c>
      <c r="F1066" s="567">
        <v>22145</v>
      </c>
      <c r="G1066" s="564">
        <f t="shared" si="32"/>
        <v>0</v>
      </c>
      <c r="H1066" s="564">
        <v>22145</v>
      </c>
      <c r="I1066" s="564">
        <v>22145</v>
      </c>
      <c r="J1066" s="564">
        <f t="shared" si="33"/>
        <v>0</v>
      </c>
    </row>
    <row r="1067" spans="1:10" s="498" customFormat="1" ht="15.75" thickBot="1" x14ac:dyDescent="0.3">
      <c r="A1067" s="530">
        <v>1064</v>
      </c>
      <c r="B1067" s="565" t="s">
        <v>2935</v>
      </c>
      <c r="C1067" s="566" t="s">
        <v>2982</v>
      </c>
      <c r="D1067" s="563" t="s">
        <v>2983</v>
      </c>
      <c r="E1067" s="567">
        <v>22145</v>
      </c>
      <c r="F1067" s="567">
        <v>22145</v>
      </c>
      <c r="G1067" s="564">
        <f t="shared" si="32"/>
        <v>0</v>
      </c>
      <c r="H1067" s="564">
        <v>22145</v>
      </c>
      <c r="I1067" s="564">
        <v>22145</v>
      </c>
      <c r="J1067" s="564">
        <f t="shared" si="33"/>
        <v>0</v>
      </c>
    </row>
    <row r="1068" spans="1:10" s="498" customFormat="1" ht="15.75" thickBot="1" x14ac:dyDescent="0.3">
      <c r="A1068" s="530">
        <v>1065</v>
      </c>
      <c r="B1068" s="565" t="s">
        <v>2984</v>
      </c>
      <c r="C1068" s="566" t="s">
        <v>2985</v>
      </c>
      <c r="D1068" s="563" t="s">
        <v>2986</v>
      </c>
      <c r="E1068" s="567">
        <v>20360</v>
      </c>
      <c r="F1068" s="567">
        <v>20360</v>
      </c>
      <c r="G1068" s="564">
        <f t="shared" si="32"/>
        <v>0</v>
      </c>
      <c r="H1068" s="564">
        <v>20360</v>
      </c>
      <c r="I1068" s="564">
        <v>20360</v>
      </c>
      <c r="J1068" s="564">
        <f t="shared" si="33"/>
        <v>0</v>
      </c>
    </row>
    <row r="1069" spans="1:10" s="498" customFormat="1" ht="15.75" thickBot="1" x14ac:dyDescent="0.3">
      <c r="A1069" s="530">
        <v>1066</v>
      </c>
      <c r="B1069" s="565" t="s">
        <v>2987</v>
      </c>
      <c r="C1069" s="566" t="s">
        <v>2988</v>
      </c>
      <c r="D1069" s="563" t="s">
        <v>2989</v>
      </c>
      <c r="E1069" s="567">
        <v>25090</v>
      </c>
      <c r="F1069" s="567">
        <v>25090</v>
      </c>
      <c r="G1069" s="564">
        <f t="shared" si="32"/>
        <v>0</v>
      </c>
      <c r="H1069" s="564">
        <v>25090</v>
      </c>
      <c r="I1069" s="564">
        <v>25090</v>
      </c>
      <c r="J1069" s="564">
        <f t="shared" si="33"/>
        <v>0</v>
      </c>
    </row>
    <row r="1070" spans="1:10" s="498" customFormat="1" ht="15.75" thickBot="1" x14ac:dyDescent="0.3">
      <c r="A1070" s="530">
        <v>1067</v>
      </c>
      <c r="B1070" s="565" t="s">
        <v>2990</v>
      </c>
      <c r="C1070" s="566" t="s">
        <v>2991</v>
      </c>
      <c r="D1070" s="563" t="s">
        <v>2992</v>
      </c>
      <c r="E1070" s="567">
        <v>37182</v>
      </c>
      <c r="F1070" s="567">
        <v>37182</v>
      </c>
      <c r="G1070" s="564">
        <f t="shared" si="32"/>
        <v>0</v>
      </c>
      <c r="H1070" s="564">
        <v>37182</v>
      </c>
      <c r="I1070" s="564">
        <v>37182</v>
      </c>
      <c r="J1070" s="564">
        <f t="shared" si="33"/>
        <v>0</v>
      </c>
    </row>
    <row r="1071" spans="1:10" s="498" customFormat="1" ht="15.75" thickBot="1" x14ac:dyDescent="0.3">
      <c r="A1071" s="530">
        <v>1068</v>
      </c>
      <c r="B1071" s="565" t="s">
        <v>2993</v>
      </c>
      <c r="C1071" s="566" t="s">
        <v>2994</v>
      </c>
      <c r="D1071" s="563" t="s">
        <v>2995</v>
      </c>
      <c r="E1071" s="567">
        <v>45159</v>
      </c>
      <c r="F1071" s="567">
        <v>45159</v>
      </c>
      <c r="G1071" s="564">
        <f t="shared" si="32"/>
        <v>0</v>
      </c>
      <c r="H1071" s="564">
        <v>45159</v>
      </c>
      <c r="I1071" s="564">
        <v>45159</v>
      </c>
      <c r="J1071" s="564">
        <f t="shared" si="33"/>
        <v>0</v>
      </c>
    </row>
    <row r="1072" spans="1:10" s="498" customFormat="1" ht="15.75" thickBot="1" x14ac:dyDescent="0.3">
      <c r="A1072" s="530">
        <v>1069</v>
      </c>
      <c r="B1072" s="565" t="s">
        <v>2996</v>
      </c>
      <c r="C1072" s="566" t="s">
        <v>2997</v>
      </c>
      <c r="D1072" s="563" t="s">
        <v>2998</v>
      </c>
      <c r="E1072" s="567">
        <v>23511</v>
      </c>
      <c r="F1072" s="567">
        <v>23511</v>
      </c>
      <c r="G1072" s="564">
        <f t="shared" si="32"/>
        <v>0</v>
      </c>
      <c r="H1072" s="564">
        <v>23511</v>
      </c>
      <c r="I1072" s="564">
        <v>23511</v>
      </c>
      <c r="J1072" s="564">
        <f t="shared" si="33"/>
        <v>0</v>
      </c>
    </row>
    <row r="1073" spans="1:10" s="498" customFormat="1" ht="15.75" thickBot="1" x14ac:dyDescent="0.3">
      <c r="A1073" s="530">
        <v>1070</v>
      </c>
      <c r="B1073" s="565" t="s">
        <v>2999</v>
      </c>
      <c r="C1073" s="566" t="s">
        <v>3000</v>
      </c>
      <c r="D1073" s="563" t="s">
        <v>3001</v>
      </c>
      <c r="E1073" s="567">
        <v>26921</v>
      </c>
      <c r="F1073" s="567">
        <v>26921</v>
      </c>
      <c r="G1073" s="564">
        <f t="shared" si="32"/>
        <v>0</v>
      </c>
      <c r="H1073" s="564">
        <v>26921</v>
      </c>
      <c r="I1073" s="564">
        <v>26921</v>
      </c>
      <c r="J1073" s="564">
        <f t="shared" si="33"/>
        <v>0</v>
      </c>
    </row>
    <row r="1074" spans="1:10" s="498" customFormat="1" ht="15.75" thickBot="1" x14ac:dyDescent="0.3">
      <c r="A1074" s="530">
        <v>1071</v>
      </c>
      <c r="B1074" s="565" t="s">
        <v>3002</v>
      </c>
      <c r="C1074" s="566" t="s">
        <v>3003</v>
      </c>
      <c r="D1074" s="563" t="s">
        <v>3004</v>
      </c>
      <c r="E1074" s="567">
        <v>38134</v>
      </c>
      <c r="F1074" s="567">
        <v>38134</v>
      </c>
      <c r="G1074" s="564">
        <f t="shared" si="32"/>
        <v>0</v>
      </c>
      <c r="H1074" s="564">
        <v>38134</v>
      </c>
      <c r="I1074" s="564">
        <v>38134</v>
      </c>
      <c r="J1074" s="564">
        <f t="shared" si="33"/>
        <v>0</v>
      </c>
    </row>
    <row r="1075" spans="1:10" s="498" customFormat="1" ht="15.75" thickBot="1" x14ac:dyDescent="0.3">
      <c r="A1075" s="530">
        <v>1072</v>
      </c>
      <c r="B1075" s="565" t="s">
        <v>3005</v>
      </c>
      <c r="C1075" s="566" t="s">
        <v>3006</v>
      </c>
      <c r="D1075" s="563" t="s">
        <v>3007</v>
      </c>
      <c r="E1075" s="567">
        <v>36999</v>
      </c>
      <c r="F1075" s="567">
        <v>36999</v>
      </c>
      <c r="G1075" s="564">
        <f t="shared" si="32"/>
        <v>0</v>
      </c>
      <c r="H1075" s="564">
        <v>36999</v>
      </c>
      <c r="I1075" s="564">
        <v>36999</v>
      </c>
      <c r="J1075" s="564">
        <f t="shared" si="33"/>
        <v>0</v>
      </c>
    </row>
    <row r="1076" spans="1:10" s="498" customFormat="1" ht="15.75" thickBot="1" x14ac:dyDescent="0.3">
      <c r="A1076" s="530">
        <v>1073</v>
      </c>
      <c r="B1076" s="565" t="s">
        <v>2670</v>
      </c>
      <c r="C1076" s="566" t="s">
        <v>3008</v>
      </c>
      <c r="D1076" s="563" t="s">
        <v>3009</v>
      </c>
      <c r="E1076" s="567">
        <v>49411</v>
      </c>
      <c r="F1076" s="567">
        <v>49411</v>
      </c>
      <c r="G1076" s="564">
        <f t="shared" si="32"/>
        <v>0</v>
      </c>
      <c r="H1076" s="564">
        <v>49411</v>
      </c>
      <c r="I1076" s="564">
        <v>49411</v>
      </c>
      <c r="J1076" s="564">
        <f t="shared" si="33"/>
        <v>0</v>
      </c>
    </row>
    <row r="1077" spans="1:10" s="498" customFormat="1" ht="15.75" thickBot="1" x14ac:dyDescent="0.3">
      <c r="A1077" s="530">
        <v>1074</v>
      </c>
      <c r="B1077" s="565" t="s">
        <v>2670</v>
      </c>
      <c r="C1077" s="566" t="s">
        <v>3010</v>
      </c>
      <c r="D1077" s="563" t="s">
        <v>3011</v>
      </c>
      <c r="E1077" s="567">
        <v>49411</v>
      </c>
      <c r="F1077" s="567">
        <v>49411</v>
      </c>
      <c r="G1077" s="564">
        <f t="shared" si="32"/>
        <v>0</v>
      </c>
      <c r="H1077" s="564">
        <v>49411</v>
      </c>
      <c r="I1077" s="564">
        <v>49411</v>
      </c>
      <c r="J1077" s="564">
        <f t="shared" si="33"/>
        <v>0</v>
      </c>
    </row>
    <row r="1078" spans="1:10" s="498" customFormat="1" ht="15.75" thickBot="1" x14ac:dyDescent="0.3">
      <c r="A1078" s="530">
        <v>1075</v>
      </c>
      <c r="B1078" s="565" t="s">
        <v>3012</v>
      </c>
      <c r="C1078" s="566" t="s">
        <v>3013</v>
      </c>
      <c r="D1078" s="563" t="s">
        <v>3014</v>
      </c>
      <c r="E1078" s="567">
        <v>37640</v>
      </c>
      <c r="F1078" s="567">
        <v>37640</v>
      </c>
      <c r="G1078" s="564">
        <f t="shared" si="32"/>
        <v>0</v>
      </c>
      <c r="H1078" s="564">
        <v>37640</v>
      </c>
      <c r="I1078" s="564">
        <v>37640</v>
      </c>
      <c r="J1078" s="564">
        <f t="shared" si="33"/>
        <v>0</v>
      </c>
    </row>
    <row r="1079" spans="1:10" s="498" customFormat="1" ht="15.75" thickBot="1" x14ac:dyDescent="0.3">
      <c r="A1079" s="530">
        <v>1076</v>
      </c>
      <c r="B1079" s="565" t="s">
        <v>3015</v>
      </c>
      <c r="C1079" s="566" t="s">
        <v>3016</v>
      </c>
      <c r="D1079" s="563" t="s">
        <v>3017</v>
      </c>
      <c r="E1079" s="567">
        <v>41120</v>
      </c>
      <c r="F1079" s="567">
        <v>41120</v>
      </c>
      <c r="G1079" s="564">
        <f t="shared" si="32"/>
        <v>0</v>
      </c>
      <c r="H1079" s="564">
        <v>41120</v>
      </c>
      <c r="I1079" s="564">
        <v>41120</v>
      </c>
      <c r="J1079" s="564">
        <f t="shared" si="33"/>
        <v>0</v>
      </c>
    </row>
    <row r="1080" spans="1:10" s="498" customFormat="1" ht="15.75" thickBot="1" x14ac:dyDescent="0.3">
      <c r="A1080" s="530">
        <v>1077</v>
      </c>
      <c r="B1080" s="565" t="s">
        <v>1637</v>
      </c>
      <c r="C1080" s="566" t="s">
        <v>3018</v>
      </c>
      <c r="D1080" s="563" t="s">
        <v>3019</v>
      </c>
      <c r="E1080" s="567">
        <v>20958</v>
      </c>
      <c r="F1080" s="567">
        <v>20958</v>
      </c>
      <c r="G1080" s="564">
        <f t="shared" si="32"/>
        <v>0</v>
      </c>
      <c r="H1080" s="564">
        <v>20958</v>
      </c>
      <c r="I1080" s="564">
        <v>20958</v>
      </c>
      <c r="J1080" s="564">
        <f t="shared" si="33"/>
        <v>0</v>
      </c>
    </row>
    <row r="1081" spans="1:10" s="498" customFormat="1" ht="15.75" thickBot="1" x14ac:dyDescent="0.3">
      <c r="A1081" s="530">
        <v>1078</v>
      </c>
      <c r="B1081" s="565" t="s">
        <v>3020</v>
      </c>
      <c r="C1081" s="566" t="s">
        <v>3021</v>
      </c>
      <c r="D1081" s="563" t="s">
        <v>3022</v>
      </c>
      <c r="E1081" s="567">
        <v>26146</v>
      </c>
      <c r="F1081" s="567">
        <v>26146</v>
      </c>
      <c r="G1081" s="564">
        <f t="shared" si="32"/>
        <v>0</v>
      </c>
      <c r="H1081" s="564">
        <v>26146</v>
      </c>
      <c r="I1081" s="564">
        <v>26146</v>
      </c>
      <c r="J1081" s="564">
        <f t="shared" si="33"/>
        <v>0</v>
      </c>
    </row>
    <row r="1082" spans="1:10" s="498" customFormat="1" ht="15.75" thickBot="1" x14ac:dyDescent="0.3">
      <c r="A1082" s="530">
        <v>1079</v>
      </c>
      <c r="B1082" s="565" t="s">
        <v>3023</v>
      </c>
      <c r="C1082" s="566" t="s">
        <v>3024</v>
      </c>
      <c r="D1082" s="563" t="s">
        <v>3025</v>
      </c>
      <c r="E1082" s="567">
        <v>30629</v>
      </c>
      <c r="F1082" s="567">
        <v>30629</v>
      </c>
      <c r="G1082" s="564">
        <f t="shared" si="32"/>
        <v>0</v>
      </c>
      <c r="H1082" s="564">
        <v>30629</v>
      </c>
      <c r="I1082" s="564">
        <v>30629</v>
      </c>
      <c r="J1082" s="564">
        <f t="shared" si="33"/>
        <v>0</v>
      </c>
    </row>
    <row r="1083" spans="1:10" s="498" customFormat="1" ht="15.75" thickBot="1" x14ac:dyDescent="0.3">
      <c r="A1083" s="530">
        <v>1080</v>
      </c>
      <c r="B1083" s="565" t="s">
        <v>3026</v>
      </c>
      <c r="C1083" s="566" t="s">
        <v>3027</v>
      </c>
      <c r="D1083" s="563" t="s">
        <v>3028</v>
      </c>
      <c r="E1083" s="567">
        <v>22464</v>
      </c>
      <c r="F1083" s="567">
        <v>22464</v>
      </c>
      <c r="G1083" s="564">
        <f t="shared" si="32"/>
        <v>0</v>
      </c>
      <c r="H1083" s="564">
        <v>22464</v>
      </c>
      <c r="I1083" s="564">
        <v>22464</v>
      </c>
      <c r="J1083" s="564">
        <f t="shared" si="33"/>
        <v>0</v>
      </c>
    </row>
    <row r="1084" spans="1:10" s="498" customFormat="1" ht="15.75" thickBot="1" x14ac:dyDescent="0.3">
      <c r="A1084" s="530">
        <v>1081</v>
      </c>
      <c r="B1084" s="565" t="s">
        <v>3029</v>
      </c>
      <c r="C1084" s="566" t="s">
        <v>3030</v>
      </c>
      <c r="D1084" s="563" t="s">
        <v>3031</v>
      </c>
      <c r="E1084" s="567">
        <v>58229</v>
      </c>
      <c r="F1084" s="567">
        <v>58229</v>
      </c>
      <c r="G1084" s="564">
        <f t="shared" si="32"/>
        <v>0</v>
      </c>
      <c r="H1084" s="564">
        <v>58229</v>
      </c>
      <c r="I1084" s="564">
        <v>58229</v>
      </c>
      <c r="J1084" s="564">
        <f t="shared" si="33"/>
        <v>0</v>
      </c>
    </row>
    <row r="1085" spans="1:10" s="498" customFormat="1" ht="15.75" thickBot="1" x14ac:dyDescent="0.3">
      <c r="A1085" s="530">
        <v>1082</v>
      </c>
      <c r="B1085" s="565" t="s">
        <v>3032</v>
      </c>
      <c r="C1085" s="566" t="s">
        <v>3033</v>
      </c>
      <c r="D1085" s="563" t="s">
        <v>3034</v>
      </c>
      <c r="E1085" s="567">
        <v>19094</v>
      </c>
      <c r="F1085" s="567">
        <v>19094</v>
      </c>
      <c r="G1085" s="564">
        <f t="shared" si="32"/>
        <v>0</v>
      </c>
      <c r="H1085" s="564">
        <v>19094</v>
      </c>
      <c r="I1085" s="564">
        <v>19094</v>
      </c>
      <c r="J1085" s="564">
        <f t="shared" si="33"/>
        <v>0</v>
      </c>
    </row>
    <row r="1086" spans="1:10" s="498" customFormat="1" ht="15.75" thickBot="1" x14ac:dyDescent="0.3">
      <c r="A1086" s="530">
        <v>1083</v>
      </c>
      <c r="B1086" s="565" t="s">
        <v>3035</v>
      </c>
      <c r="C1086" s="566" t="s">
        <v>3036</v>
      </c>
      <c r="D1086" s="563" t="s">
        <v>3037</v>
      </c>
      <c r="E1086" s="567">
        <v>13182</v>
      </c>
      <c r="F1086" s="567">
        <v>13182</v>
      </c>
      <c r="G1086" s="564">
        <f t="shared" si="32"/>
        <v>0</v>
      </c>
      <c r="H1086" s="564">
        <v>13182</v>
      </c>
      <c r="I1086" s="564">
        <v>13182</v>
      </c>
      <c r="J1086" s="564">
        <f t="shared" si="33"/>
        <v>0</v>
      </c>
    </row>
    <row r="1087" spans="1:10" s="498" customFormat="1" ht="15.75" thickBot="1" x14ac:dyDescent="0.3">
      <c r="A1087" s="530">
        <v>1084</v>
      </c>
      <c r="B1087" s="565" t="s">
        <v>3038</v>
      </c>
      <c r="C1087" s="566" t="s">
        <v>3039</v>
      </c>
      <c r="D1087" s="563" t="s">
        <v>3040</v>
      </c>
      <c r="E1087" s="567">
        <v>41601</v>
      </c>
      <c r="F1087" s="567">
        <v>41601</v>
      </c>
      <c r="G1087" s="564">
        <f t="shared" si="32"/>
        <v>0</v>
      </c>
      <c r="H1087" s="564">
        <v>41601</v>
      </c>
      <c r="I1087" s="564">
        <v>41601</v>
      </c>
      <c r="J1087" s="564">
        <f t="shared" si="33"/>
        <v>0</v>
      </c>
    </row>
    <row r="1088" spans="1:10" s="498" customFormat="1" ht="15.75" thickBot="1" x14ac:dyDescent="0.3">
      <c r="A1088" s="530">
        <v>1085</v>
      </c>
      <c r="B1088" s="565" t="s">
        <v>3041</v>
      </c>
      <c r="C1088" s="566" t="s">
        <v>3042</v>
      </c>
      <c r="D1088" s="563" t="s">
        <v>3043</v>
      </c>
      <c r="E1088" s="567">
        <v>15710</v>
      </c>
      <c r="F1088" s="567">
        <v>15710</v>
      </c>
      <c r="G1088" s="564">
        <f t="shared" si="32"/>
        <v>0</v>
      </c>
      <c r="H1088" s="564">
        <v>15710</v>
      </c>
      <c r="I1088" s="564">
        <v>15710</v>
      </c>
      <c r="J1088" s="564">
        <f t="shared" si="33"/>
        <v>0</v>
      </c>
    </row>
    <row r="1089" spans="1:10" s="498" customFormat="1" ht="15.75" thickBot="1" x14ac:dyDescent="0.3">
      <c r="A1089" s="530">
        <v>1086</v>
      </c>
      <c r="B1089" s="565" t="s">
        <v>3041</v>
      </c>
      <c r="C1089" s="566" t="s">
        <v>3044</v>
      </c>
      <c r="D1089" s="563" t="s">
        <v>3045</v>
      </c>
      <c r="E1089" s="567">
        <v>15710</v>
      </c>
      <c r="F1089" s="567">
        <v>15710</v>
      </c>
      <c r="G1089" s="564">
        <f t="shared" si="32"/>
        <v>0</v>
      </c>
      <c r="H1089" s="564">
        <v>15710</v>
      </c>
      <c r="I1089" s="564">
        <v>15710</v>
      </c>
      <c r="J1089" s="564">
        <f t="shared" si="33"/>
        <v>0</v>
      </c>
    </row>
    <row r="1090" spans="1:10" s="498" customFormat="1" ht="15.75" thickBot="1" x14ac:dyDescent="0.3">
      <c r="A1090" s="530">
        <v>1087</v>
      </c>
      <c r="B1090" s="565" t="s">
        <v>3046</v>
      </c>
      <c r="C1090" s="566" t="s">
        <v>3047</v>
      </c>
      <c r="D1090" s="563" t="s">
        <v>3048</v>
      </c>
      <c r="E1090" s="567">
        <v>82347</v>
      </c>
      <c r="F1090" s="567">
        <v>82347</v>
      </c>
      <c r="G1090" s="564">
        <f t="shared" si="32"/>
        <v>0</v>
      </c>
      <c r="H1090" s="564">
        <v>82347</v>
      </c>
      <c r="I1090" s="564">
        <v>82347</v>
      </c>
      <c r="J1090" s="564">
        <f t="shared" si="33"/>
        <v>0</v>
      </c>
    </row>
    <row r="1091" spans="1:10" s="498" customFormat="1" ht="15.75" thickBot="1" x14ac:dyDescent="0.3">
      <c r="A1091" s="530">
        <v>1088</v>
      </c>
      <c r="B1091" s="565" t="s">
        <v>3049</v>
      </c>
      <c r="C1091" s="566" t="s">
        <v>3050</v>
      </c>
      <c r="D1091" s="563" t="s">
        <v>3051</v>
      </c>
      <c r="E1091" s="567">
        <v>82460</v>
      </c>
      <c r="F1091" s="567">
        <v>82460</v>
      </c>
      <c r="G1091" s="564">
        <f t="shared" si="32"/>
        <v>0</v>
      </c>
      <c r="H1091" s="564">
        <v>82460</v>
      </c>
      <c r="I1091" s="564">
        <v>82460</v>
      </c>
      <c r="J1091" s="564">
        <f t="shared" si="33"/>
        <v>0</v>
      </c>
    </row>
    <row r="1092" spans="1:10" s="498" customFormat="1" ht="15.75" thickBot="1" x14ac:dyDescent="0.3">
      <c r="A1092" s="530">
        <v>1089</v>
      </c>
      <c r="B1092" s="565" t="s">
        <v>3052</v>
      </c>
      <c r="C1092" s="566" t="s">
        <v>3053</v>
      </c>
      <c r="D1092" s="563" t="s">
        <v>3054</v>
      </c>
      <c r="E1092" s="567">
        <v>15463</v>
      </c>
      <c r="F1092" s="567">
        <v>15463</v>
      </c>
      <c r="G1092" s="564">
        <f t="shared" ref="G1092:G1155" si="34">E1092-F1092</f>
        <v>0</v>
      </c>
      <c r="H1092" s="564">
        <v>15463</v>
      </c>
      <c r="I1092" s="564">
        <v>15463</v>
      </c>
      <c r="J1092" s="564">
        <f t="shared" ref="J1092:J1155" si="35">H1092-I1092</f>
        <v>0</v>
      </c>
    </row>
    <row r="1093" spans="1:10" s="498" customFormat="1" ht="15.75" thickBot="1" x14ac:dyDescent="0.3">
      <c r="A1093" s="530">
        <v>1090</v>
      </c>
      <c r="B1093" s="565" t="s">
        <v>3055</v>
      </c>
      <c r="C1093" s="566" t="s">
        <v>3056</v>
      </c>
      <c r="D1093" s="563" t="s">
        <v>3057</v>
      </c>
      <c r="E1093" s="567">
        <v>14707</v>
      </c>
      <c r="F1093" s="567">
        <v>14707</v>
      </c>
      <c r="G1093" s="564">
        <f t="shared" si="34"/>
        <v>0</v>
      </c>
      <c r="H1093" s="564">
        <v>14707</v>
      </c>
      <c r="I1093" s="564">
        <v>14707</v>
      </c>
      <c r="J1093" s="564">
        <f t="shared" si="35"/>
        <v>0</v>
      </c>
    </row>
    <row r="1094" spans="1:10" s="498" customFormat="1" ht="15.75" thickBot="1" x14ac:dyDescent="0.3">
      <c r="A1094" s="530">
        <v>1091</v>
      </c>
      <c r="B1094" s="565" t="s">
        <v>3058</v>
      </c>
      <c r="C1094" s="566" t="s">
        <v>3059</v>
      </c>
      <c r="D1094" s="563" t="s">
        <v>3060</v>
      </c>
      <c r="E1094" s="567">
        <v>53218</v>
      </c>
      <c r="F1094" s="567">
        <v>53218</v>
      </c>
      <c r="G1094" s="564">
        <f t="shared" si="34"/>
        <v>0</v>
      </c>
      <c r="H1094" s="564">
        <v>53218</v>
      </c>
      <c r="I1094" s="564">
        <v>53218</v>
      </c>
      <c r="J1094" s="564">
        <f t="shared" si="35"/>
        <v>0</v>
      </c>
    </row>
    <row r="1095" spans="1:10" s="498" customFormat="1" ht="15.75" thickBot="1" x14ac:dyDescent="0.3">
      <c r="A1095" s="530">
        <v>1092</v>
      </c>
      <c r="B1095" s="565" t="s">
        <v>3061</v>
      </c>
      <c r="C1095" s="566" t="s">
        <v>3062</v>
      </c>
      <c r="D1095" s="563" t="s">
        <v>3063</v>
      </c>
      <c r="E1095" s="567">
        <v>49980</v>
      </c>
      <c r="F1095" s="567">
        <v>49980</v>
      </c>
      <c r="G1095" s="564">
        <f t="shared" si="34"/>
        <v>0</v>
      </c>
      <c r="H1095" s="564">
        <v>49980</v>
      </c>
      <c r="I1095" s="564">
        <v>49980</v>
      </c>
      <c r="J1095" s="564">
        <f t="shared" si="35"/>
        <v>0</v>
      </c>
    </row>
    <row r="1096" spans="1:10" s="498" customFormat="1" ht="15.75" thickBot="1" x14ac:dyDescent="0.3">
      <c r="A1096" s="530">
        <v>1093</v>
      </c>
      <c r="B1096" s="565" t="s">
        <v>3064</v>
      </c>
      <c r="C1096" s="566" t="s">
        <v>3065</v>
      </c>
      <c r="D1096" s="563" t="s">
        <v>3066</v>
      </c>
      <c r="E1096" s="567">
        <v>10754</v>
      </c>
      <c r="F1096" s="567">
        <v>10754</v>
      </c>
      <c r="G1096" s="564">
        <f t="shared" si="34"/>
        <v>0</v>
      </c>
      <c r="H1096" s="564">
        <v>10754</v>
      </c>
      <c r="I1096" s="564">
        <v>10754</v>
      </c>
      <c r="J1096" s="564">
        <f t="shared" si="35"/>
        <v>0</v>
      </c>
    </row>
    <row r="1097" spans="1:10" s="498" customFormat="1" ht="15.75" thickBot="1" x14ac:dyDescent="0.3">
      <c r="A1097" s="530">
        <v>1094</v>
      </c>
      <c r="B1097" s="565" t="s">
        <v>3067</v>
      </c>
      <c r="C1097" s="566" t="s">
        <v>3068</v>
      </c>
      <c r="D1097" s="563" t="s">
        <v>3069</v>
      </c>
      <c r="E1097" s="567">
        <v>17283</v>
      </c>
      <c r="F1097" s="567">
        <v>17283</v>
      </c>
      <c r="G1097" s="564">
        <f t="shared" si="34"/>
        <v>0</v>
      </c>
      <c r="H1097" s="564">
        <v>17283</v>
      </c>
      <c r="I1097" s="564">
        <v>17283</v>
      </c>
      <c r="J1097" s="564">
        <f t="shared" si="35"/>
        <v>0</v>
      </c>
    </row>
    <row r="1098" spans="1:10" s="498" customFormat="1" ht="15.75" thickBot="1" x14ac:dyDescent="0.3">
      <c r="A1098" s="530">
        <v>1095</v>
      </c>
      <c r="B1098" s="565" t="s">
        <v>3070</v>
      </c>
      <c r="C1098" s="566" t="s">
        <v>3071</v>
      </c>
      <c r="D1098" s="563" t="s">
        <v>3072</v>
      </c>
      <c r="E1098" s="567">
        <v>19270</v>
      </c>
      <c r="F1098" s="567">
        <v>19270</v>
      </c>
      <c r="G1098" s="564">
        <f t="shared" si="34"/>
        <v>0</v>
      </c>
      <c r="H1098" s="564">
        <v>19270</v>
      </c>
      <c r="I1098" s="564">
        <v>19270</v>
      </c>
      <c r="J1098" s="564">
        <f t="shared" si="35"/>
        <v>0</v>
      </c>
    </row>
    <row r="1099" spans="1:10" s="498" customFormat="1" ht="15.75" thickBot="1" x14ac:dyDescent="0.3">
      <c r="A1099" s="530">
        <v>1096</v>
      </c>
      <c r="B1099" s="565" t="s">
        <v>3073</v>
      </c>
      <c r="C1099" s="566" t="s">
        <v>3074</v>
      </c>
      <c r="D1099" s="563" t="s">
        <v>3075</v>
      </c>
      <c r="E1099" s="567">
        <v>27221</v>
      </c>
      <c r="F1099" s="567">
        <v>27221</v>
      </c>
      <c r="G1099" s="564">
        <f t="shared" si="34"/>
        <v>0</v>
      </c>
      <c r="H1099" s="564">
        <v>27221</v>
      </c>
      <c r="I1099" s="564">
        <v>27221</v>
      </c>
      <c r="J1099" s="564">
        <f t="shared" si="35"/>
        <v>0</v>
      </c>
    </row>
    <row r="1100" spans="1:10" s="498" customFormat="1" ht="15.75" thickBot="1" x14ac:dyDescent="0.3">
      <c r="A1100" s="530">
        <v>1097</v>
      </c>
      <c r="B1100" s="565" t="s">
        <v>3076</v>
      </c>
      <c r="C1100" s="566" t="s">
        <v>3077</v>
      </c>
      <c r="D1100" s="563" t="s">
        <v>3078</v>
      </c>
      <c r="E1100" s="567">
        <v>78839</v>
      </c>
      <c r="F1100" s="567">
        <v>78839</v>
      </c>
      <c r="G1100" s="564">
        <f t="shared" si="34"/>
        <v>0</v>
      </c>
      <c r="H1100" s="564">
        <v>78839</v>
      </c>
      <c r="I1100" s="564">
        <v>78839</v>
      </c>
      <c r="J1100" s="564">
        <f t="shared" si="35"/>
        <v>0</v>
      </c>
    </row>
    <row r="1101" spans="1:10" s="498" customFormat="1" ht="15.75" thickBot="1" x14ac:dyDescent="0.3">
      <c r="A1101" s="530">
        <v>1098</v>
      </c>
      <c r="B1101" s="565" t="s">
        <v>3079</v>
      </c>
      <c r="C1101" s="566" t="s">
        <v>3080</v>
      </c>
      <c r="D1101" s="563" t="s">
        <v>3081</v>
      </c>
      <c r="E1101" s="567">
        <v>12863</v>
      </c>
      <c r="F1101" s="567">
        <v>12863</v>
      </c>
      <c r="G1101" s="564">
        <f t="shared" si="34"/>
        <v>0</v>
      </c>
      <c r="H1101" s="564">
        <v>12863</v>
      </c>
      <c r="I1101" s="564">
        <v>12863</v>
      </c>
      <c r="J1101" s="564">
        <f t="shared" si="35"/>
        <v>0</v>
      </c>
    </row>
    <row r="1102" spans="1:10" s="498" customFormat="1" ht="15.75" thickBot="1" x14ac:dyDescent="0.3">
      <c r="A1102" s="530">
        <v>1099</v>
      </c>
      <c r="B1102" s="565" t="s">
        <v>3082</v>
      </c>
      <c r="C1102" s="566" t="s">
        <v>3083</v>
      </c>
      <c r="D1102" s="563" t="s">
        <v>3084</v>
      </c>
      <c r="E1102" s="567">
        <v>34086</v>
      </c>
      <c r="F1102" s="567">
        <v>34086</v>
      </c>
      <c r="G1102" s="564">
        <f t="shared" si="34"/>
        <v>0</v>
      </c>
      <c r="H1102" s="564">
        <v>34086</v>
      </c>
      <c r="I1102" s="564">
        <v>34086</v>
      </c>
      <c r="J1102" s="564">
        <f t="shared" si="35"/>
        <v>0</v>
      </c>
    </row>
    <row r="1103" spans="1:10" s="498" customFormat="1" ht="15.75" thickBot="1" x14ac:dyDescent="0.3">
      <c r="A1103" s="530">
        <v>1100</v>
      </c>
      <c r="B1103" s="565" t="s">
        <v>3082</v>
      </c>
      <c r="C1103" s="566" t="s">
        <v>3085</v>
      </c>
      <c r="D1103" s="563" t="s">
        <v>3086</v>
      </c>
      <c r="E1103" s="567">
        <v>34086</v>
      </c>
      <c r="F1103" s="567">
        <v>34086</v>
      </c>
      <c r="G1103" s="564">
        <f t="shared" si="34"/>
        <v>0</v>
      </c>
      <c r="H1103" s="564">
        <v>34086</v>
      </c>
      <c r="I1103" s="564">
        <v>34086</v>
      </c>
      <c r="J1103" s="564">
        <f t="shared" si="35"/>
        <v>0</v>
      </c>
    </row>
    <row r="1104" spans="1:10" s="498" customFormat="1" ht="15.75" thickBot="1" x14ac:dyDescent="0.3">
      <c r="A1104" s="530">
        <v>1101</v>
      </c>
      <c r="B1104" s="565" t="s">
        <v>3087</v>
      </c>
      <c r="C1104" s="566" t="s">
        <v>3088</v>
      </c>
      <c r="D1104" s="563" t="s">
        <v>3089</v>
      </c>
      <c r="E1104" s="567">
        <v>71924</v>
      </c>
      <c r="F1104" s="567">
        <v>71924</v>
      </c>
      <c r="G1104" s="564">
        <f t="shared" si="34"/>
        <v>0</v>
      </c>
      <c r="H1104" s="564">
        <v>71924</v>
      </c>
      <c r="I1104" s="564">
        <v>71924</v>
      </c>
      <c r="J1104" s="564">
        <f t="shared" si="35"/>
        <v>0</v>
      </c>
    </row>
    <row r="1105" spans="1:10" s="498" customFormat="1" ht="15.75" thickBot="1" x14ac:dyDescent="0.3">
      <c r="A1105" s="530">
        <v>1102</v>
      </c>
      <c r="B1105" s="565" t="s">
        <v>3090</v>
      </c>
      <c r="C1105" s="566" t="s">
        <v>3091</v>
      </c>
      <c r="D1105" s="563" t="s">
        <v>3092</v>
      </c>
      <c r="E1105" s="567">
        <v>30000</v>
      </c>
      <c r="F1105" s="567">
        <v>30000</v>
      </c>
      <c r="G1105" s="564">
        <f t="shared" si="34"/>
        <v>0</v>
      </c>
      <c r="H1105" s="564">
        <v>30000</v>
      </c>
      <c r="I1105" s="564">
        <v>30000</v>
      </c>
      <c r="J1105" s="564">
        <f t="shared" si="35"/>
        <v>0</v>
      </c>
    </row>
    <row r="1106" spans="1:10" s="498" customFormat="1" ht="15.75" thickBot="1" x14ac:dyDescent="0.3">
      <c r="A1106" s="530">
        <v>1103</v>
      </c>
      <c r="B1106" s="565" t="s">
        <v>3093</v>
      </c>
      <c r="C1106" s="566" t="s">
        <v>3094</v>
      </c>
      <c r="D1106" s="563" t="s">
        <v>3095</v>
      </c>
      <c r="E1106" s="567">
        <v>69407</v>
      </c>
      <c r="F1106" s="567">
        <v>69407</v>
      </c>
      <c r="G1106" s="564">
        <f t="shared" si="34"/>
        <v>0</v>
      </c>
      <c r="H1106" s="564">
        <v>69407</v>
      </c>
      <c r="I1106" s="564">
        <v>69407</v>
      </c>
      <c r="J1106" s="564">
        <f t="shared" si="35"/>
        <v>0</v>
      </c>
    </row>
    <row r="1107" spans="1:10" s="498" customFormat="1" ht="15.75" thickBot="1" x14ac:dyDescent="0.3">
      <c r="A1107" s="530">
        <v>1104</v>
      </c>
      <c r="B1107" s="565" t="s">
        <v>3096</v>
      </c>
      <c r="C1107" s="566" t="s">
        <v>3097</v>
      </c>
      <c r="D1107" s="563" t="s">
        <v>3098</v>
      </c>
      <c r="E1107" s="567">
        <v>35726</v>
      </c>
      <c r="F1107" s="567">
        <v>35726</v>
      </c>
      <c r="G1107" s="564">
        <f t="shared" si="34"/>
        <v>0</v>
      </c>
      <c r="H1107" s="564">
        <v>35726</v>
      </c>
      <c r="I1107" s="564">
        <v>35726</v>
      </c>
      <c r="J1107" s="564">
        <f t="shared" si="35"/>
        <v>0</v>
      </c>
    </row>
    <row r="1108" spans="1:10" s="498" customFormat="1" ht="15.75" thickBot="1" x14ac:dyDescent="0.3">
      <c r="A1108" s="530">
        <v>1105</v>
      </c>
      <c r="B1108" s="565" t="s">
        <v>3099</v>
      </c>
      <c r="C1108" s="566" t="s">
        <v>3100</v>
      </c>
      <c r="D1108" s="563" t="s">
        <v>3101</v>
      </c>
      <c r="E1108" s="567">
        <v>13166</v>
      </c>
      <c r="F1108" s="567">
        <v>13166</v>
      </c>
      <c r="G1108" s="564">
        <f t="shared" si="34"/>
        <v>0</v>
      </c>
      <c r="H1108" s="564">
        <v>13166</v>
      </c>
      <c r="I1108" s="564">
        <v>13166</v>
      </c>
      <c r="J1108" s="564">
        <f t="shared" si="35"/>
        <v>0</v>
      </c>
    </row>
    <row r="1109" spans="1:10" s="498" customFormat="1" ht="15.75" thickBot="1" x14ac:dyDescent="0.3">
      <c r="A1109" s="530">
        <v>1106</v>
      </c>
      <c r="B1109" s="565" t="s">
        <v>3102</v>
      </c>
      <c r="C1109" s="566" t="s">
        <v>3103</v>
      </c>
      <c r="D1109" s="563" t="s">
        <v>3104</v>
      </c>
      <c r="E1109" s="567">
        <v>14624</v>
      </c>
      <c r="F1109" s="567">
        <v>14624</v>
      </c>
      <c r="G1109" s="564">
        <f t="shared" si="34"/>
        <v>0</v>
      </c>
      <c r="H1109" s="564">
        <v>14624</v>
      </c>
      <c r="I1109" s="564">
        <v>14624</v>
      </c>
      <c r="J1109" s="564">
        <f t="shared" si="35"/>
        <v>0</v>
      </c>
    </row>
    <row r="1110" spans="1:10" s="498" customFormat="1" ht="15.75" thickBot="1" x14ac:dyDescent="0.3">
      <c r="A1110" s="530">
        <v>1107</v>
      </c>
      <c r="B1110" s="565" t="s">
        <v>3105</v>
      </c>
      <c r="C1110" s="566" t="s">
        <v>3106</v>
      </c>
      <c r="D1110" s="563" t="s">
        <v>3107</v>
      </c>
      <c r="E1110" s="567">
        <v>55154</v>
      </c>
      <c r="F1110" s="567">
        <v>55154</v>
      </c>
      <c r="G1110" s="564">
        <f t="shared" si="34"/>
        <v>0</v>
      </c>
      <c r="H1110" s="564">
        <v>55154</v>
      </c>
      <c r="I1110" s="564">
        <v>55154</v>
      </c>
      <c r="J1110" s="564">
        <f t="shared" si="35"/>
        <v>0</v>
      </c>
    </row>
    <row r="1111" spans="1:10" s="498" customFormat="1" ht="15.75" thickBot="1" x14ac:dyDescent="0.3">
      <c r="A1111" s="530">
        <v>1108</v>
      </c>
      <c r="B1111" s="565" t="s">
        <v>3108</v>
      </c>
      <c r="C1111" s="566" t="s">
        <v>3109</v>
      </c>
      <c r="D1111" s="563" t="s">
        <v>3110</v>
      </c>
      <c r="E1111" s="567">
        <v>33824</v>
      </c>
      <c r="F1111" s="567">
        <v>33824</v>
      </c>
      <c r="G1111" s="564">
        <f t="shared" si="34"/>
        <v>0</v>
      </c>
      <c r="H1111" s="564">
        <v>33824</v>
      </c>
      <c r="I1111" s="564">
        <v>33824</v>
      </c>
      <c r="J1111" s="564">
        <f t="shared" si="35"/>
        <v>0</v>
      </c>
    </row>
    <row r="1112" spans="1:10" s="498" customFormat="1" ht="15.75" thickBot="1" x14ac:dyDescent="0.3">
      <c r="A1112" s="530">
        <v>1109</v>
      </c>
      <c r="B1112" s="565" t="s">
        <v>3111</v>
      </c>
      <c r="C1112" s="566" t="s">
        <v>3112</v>
      </c>
      <c r="D1112" s="563" t="s">
        <v>3113</v>
      </c>
      <c r="E1112" s="567">
        <v>64129</v>
      </c>
      <c r="F1112" s="567">
        <v>64129</v>
      </c>
      <c r="G1112" s="564">
        <f t="shared" si="34"/>
        <v>0</v>
      </c>
      <c r="H1112" s="564">
        <v>64129</v>
      </c>
      <c r="I1112" s="564">
        <v>64129</v>
      </c>
      <c r="J1112" s="564">
        <f t="shared" si="35"/>
        <v>0</v>
      </c>
    </row>
    <row r="1113" spans="1:10" s="498" customFormat="1" ht="15.75" thickBot="1" x14ac:dyDescent="0.3">
      <c r="A1113" s="530">
        <v>1110</v>
      </c>
      <c r="B1113" s="565" t="s">
        <v>3114</v>
      </c>
      <c r="C1113" s="566" t="s">
        <v>3115</v>
      </c>
      <c r="D1113" s="563" t="s">
        <v>3116</v>
      </c>
      <c r="E1113" s="567">
        <v>12264</v>
      </c>
      <c r="F1113" s="567">
        <v>12264</v>
      </c>
      <c r="G1113" s="564">
        <f t="shared" si="34"/>
        <v>0</v>
      </c>
      <c r="H1113" s="564">
        <v>12264</v>
      </c>
      <c r="I1113" s="564">
        <v>12264</v>
      </c>
      <c r="J1113" s="564">
        <f t="shared" si="35"/>
        <v>0</v>
      </c>
    </row>
    <row r="1114" spans="1:10" s="498" customFormat="1" ht="15.75" thickBot="1" x14ac:dyDescent="0.3">
      <c r="A1114" s="530">
        <v>1111</v>
      </c>
      <c r="B1114" s="565" t="s">
        <v>3117</v>
      </c>
      <c r="C1114" s="566" t="s">
        <v>3118</v>
      </c>
      <c r="D1114" s="563" t="s">
        <v>3119</v>
      </c>
      <c r="E1114" s="567">
        <v>51938</v>
      </c>
      <c r="F1114" s="567">
        <v>51938</v>
      </c>
      <c r="G1114" s="564">
        <f t="shared" si="34"/>
        <v>0</v>
      </c>
      <c r="H1114" s="564">
        <v>51938</v>
      </c>
      <c r="I1114" s="564">
        <v>51938</v>
      </c>
      <c r="J1114" s="564">
        <f t="shared" si="35"/>
        <v>0</v>
      </c>
    </row>
    <row r="1115" spans="1:10" s="498" customFormat="1" ht="15.75" thickBot="1" x14ac:dyDescent="0.3">
      <c r="A1115" s="530">
        <v>1112</v>
      </c>
      <c r="B1115" s="565" t="s">
        <v>3120</v>
      </c>
      <c r="C1115" s="566" t="s">
        <v>3121</v>
      </c>
      <c r="D1115" s="563" t="s">
        <v>3122</v>
      </c>
      <c r="E1115" s="567">
        <v>38566</v>
      </c>
      <c r="F1115" s="567">
        <v>38566</v>
      </c>
      <c r="G1115" s="564">
        <f t="shared" si="34"/>
        <v>0</v>
      </c>
      <c r="H1115" s="564">
        <v>38566</v>
      </c>
      <c r="I1115" s="564">
        <v>38566</v>
      </c>
      <c r="J1115" s="564">
        <f t="shared" si="35"/>
        <v>0</v>
      </c>
    </row>
    <row r="1116" spans="1:10" s="498" customFormat="1" ht="15.75" thickBot="1" x14ac:dyDescent="0.3">
      <c r="A1116" s="530">
        <v>1113</v>
      </c>
      <c r="B1116" s="565" t="s">
        <v>566</v>
      </c>
      <c r="C1116" s="566" t="s">
        <v>3123</v>
      </c>
      <c r="D1116" s="563" t="s">
        <v>3124</v>
      </c>
      <c r="E1116" s="567">
        <v>58504</v>
      </c>
      <c r="F1116" s="567">
        <v>58504</v>
      </c>
      <c r="G1116" s="564">
        <f t="shared" si="34"/>
        <v>0</v>
      </c>
      <c r="H1116" s="564">
        <v>58504</v>
      </c>
      <c r="I1116" s="564">
        <v>58504</v>
      </c>
      <c r="J1116" s="564">
        <f t="shared" si="35"/>
        <v>0</v>
      </c>
    </row>
    <row r="1117" spans="1:10" s="498" customFormat="1" ht="15.75" thickBot="1" x14ac:dyDescent="0.3">
      <c r="A1117" s="530">
        <v>1114</v>
      </c>
      <c r="B1117" s="565" t="s">
        <v>3125</v>
      </c>
      <c r="C1117" s="566" t="s">
        <v>3126</v>
      </c>
      <c r="D1117" s="563" t="s">
        <v>3127</v>
      </c>
      <c r="E1117" s="567">
        <v>79410</v>
      </c>
      <c r="F1117" s="567">
        <v>79410</v>
      </c>
      <c r="G1117" s="564">
        <f t="shared" si="34"/>
        <v>0</v>
      </c>
      <c r="H1117" s="564">
        <v>79410</v>
      </c>
      <c r="I1117" s="564">
        <v>79410</v>
      </c>
      <c r="J1117" s="564">
        <f t="shared" si="35"/>
        <v>0</v>
      </c>
    </row>
    <row r="1118" spans="1:10" s="498" customFormat="1" ht="15.75" thickBot="1" x14ac:dyDescent="0.3">
      <c r="A1118" s="530">
        <v>1115</v>
      </c>
      <c r="B1118" s="565" t="s">
        <v>3125</v>
      </c>
      <c r="C1118" s="566" t="s">
        <v>3128</v>
      </c>
      <c r="D1118" s="563" t="s">
        <v>3129</v>
      </c>
      <c r="E1118" s="567">
        <v>79410</v>
      </c>
      <c r="F1118" s="567">
        <v>79410</v>
      </c>
      <c r="G1118" s="564">
        <f t="shared" si="34"/>
        <v>0</v>
      </c>
      <c r="H1118" s="564">
        <v>79410</v>
      </c>
      <c r="I1118" s="564">
        <v>79410</v>
      </c>
      <c r="J1118" s="564">
        <f t="shared" si="35"/>
        <v>0</v>
      </c>
    </row>
    <row r="1119" spans="1:10" s="498" customFormat="1" ht="15.75" thickBot="1" x14ac:dyDescent="0.3">
      <c r="A1119" s="530">
        <v>1116</v>
      </c>
      <c r="B1119" s="565" t="s">
        <v>3125</v>
      </c>
      <c r="C1119" s="566" t="s">
        <v>3130</v>
      </c>
      <c r="D1119" s="563" t="s">
        <v>3131</v>
      </c>
      <c r="E1119" s="567">
        <v>79410</v>
      </c>
      <c r="F1119" s="567">
        <v>79410</v>
      </c>
      <c r="G1119" s="564">
        <f t="shared" si="34"/>
        <v>0</v>
      </c>
      <c r="H1119" s="564">
        <v>79410</v>
      </c>
      <c r="I1119" s="564">
        <v>79410</v>
      </c>
      <c r="J1119" s="564">
        <f t="shared" si="35"/>
        <v>0</v>
      </c>
    </row>
    <row r="1120" spans="1:10" s="498" customFormat="1" ht="15.75" thickBot="1" x14ac:dyDescent="0.3">
      <c r="A1120" s="530">
        <v>1117</v>
      </c>
      <c r="B1120" s="565" t="s">
        <v>3125</v>
      </c>
      <c r="C1120" s="566" t="s">
        <v>3132</v>
      </c>
      <c r="D1120" s="563" t="s">
        <v>3133</v>
      </c>
      <c r="E1120" s="567">
        <v>79411</v>
      </c>
      <c r="F1120" s="567">
        <v>79411</v>
      </c>
      <c r="G1120" s="564">
        <f t="shared" si="34"/>
        <v>0</v>
      </c>
      <c r="H1120" s="564">
        <v>79411</v>
      </c>
      <c r="I1120" s="564">
        <v>79411</v>
      </c>
      <c r="J1120" s="564">
        <f t="shared" si="35"/>
        <v>0</v>
      </c>
    </row>
    <row r="1121" spans="1:10" s="498" customFormat="1" ht="15.75" thickBot="1" x14ac:dyDescent="0.3">
      <c r="A1121" s="530">
        <v>1118</v>
      </c>
      <c r="B1121" s="565" t="s">
        <v>3125</v>
      </c>
      <c r="C1121" s="566" t="s">
        <v>3134</v>
      </c>
      <c r="D1121" s="563" t="s">
        <v>3135</v>
      </c>
      <c r="E1121" s="567">
        <v>79411</v>
      </c>
      <c r="F1121" s="567">
        <v>79411</v>
      </c>
      <c r="G1121" s="564">
        <f t="shared" si="34"/>
        <v>0</v>
      </c>
      <c r="H1121" s="564">
        <v>79411</v>
      </c>
      <c r="I1121" s="564">
        <v>79411</v>
      </c>
      <c r="J1121" s="564">
        <f t="shared" si="35"/>
        <v>0</v>
      </c>
    </row>
    <row r="1122" spans="1:10" s="498" customFormat="1" ht="15.75" thickBot="1" x14ac:dyDescent="0.3">
      <c r="A1122" s="530">
        <v>1119</v>
      </c>
      <c r="B1122" s="565" t="s">
        <v>3136</v>
      </c>
      <c r="C1122" s="566" t="s">
        <v>3137</v>
      </c>
      <c r="D1122" s="563" t="s">
        <v>3138</v>
      </c>
      <c r="E1122" s="567">
        <v>29709</v>
      </c>
      <c r="F1122" s="567">
        <v>29709</v>
      </c>
      <c r="G1122" s="564">
        <f t="shared" si="34"/>
        <v>0</v>
      </c>
      <c r="H1122" s="564">
        <v>29709</v>
      </c>
      <c r="I1122" s="564">
        <v>29709</v>
      </c>
      <c r="J1122" s="564">
        <f t="shared" si="35"/>
        <v>0</v>
      </c>
    </row>
    <row r="1123" spans="1:10" s="498" customFormat="1" ht="15.75" thickBot="1" x14ac:dyDescent="0.3">
      <c r="A1123" s="530">
        <v>1120</v>
      </c>
      <c r="B1123" s="565" t="s">
        <v>3139</v>
      </c>
      <c r="C1123" s="566" t="s">
        <v>3140</v>
      </c>
      <c r="D1123" s="563" t="s">
        <v>3141</v>
      </c>
      <c r="E1123" s="567">
        <v>4646.1000000000004</v>
      </c>
      <c r="F1123" s="567">
        <v>4646.1000000000004</v>
      </c>
      <c r="G1123" s="564">
        <f t="shared" si="34"/>
        <v>0</v>
      </c>
      <c r="H1123" s="564">
        <v>4646.1000000000004</v>
      </c>
      <c r="I1123" s="564">
        <v>4646.1000000000004</v>
      </c>
      <c r="J1123" s="564">
        <f t="shared" si="35"/>
        <v>0</v>
      </c>
    </row>
    <row r="1124" spans="1:10" s="498" customFormat="1" ht="15.75" thickBot="1" x14ac:dyDescent="0.3">
      <c r="A1124" s="530">
        <v>1121</v>
      </c>
      <c r="B1124" s="565" t="s">
        <v>3139</v>
      </c>
      <c r="C1124" s="566" t="s">
        <v>3142</v>
      </c>
      <c r="D1124" s="563" t="s">
        <v>3143</v>
      </c>
      <c r="E1124" s="567">
        <v>4646.1000000000004</v>
      </c>
      <c r="F1124" s="567">
        <v>4646.1000000000004</v>
      </c>
      <c r="G1124" s="564">
        <f t="shared" si="34"/>
        <v>0</v>
      </c>
      <c r="H1124" s="564">
        <v>4646.1000000000004</v>
      </c>
      <c r="I1124" s="564">
        <v>4646.1000000000004</v>
      </c>
      <c r="J1124" s="564">
        <f t="shared" si="35"/>
        <v>0</v>
      </c>
    </row>
    <row r="1125" spans="1:10" s="498" customFormat="1" ht="15.75" thickBot="1" x14ac:dyDescent="0.3">
      <c r="A1125" s="530">
        <v>1122</v>
      </c>
      <c r="B1125" s="565" t="s">
        <v>3144</v>
      </c>
      <c r="C1125" s="566" t="s">
        <v>3145</v>
      </c>
      <c r="D1125" s="563" t="s">
        <v>3146</v>
      </c>
      <c r="E1125" s="567">
        <v>15674.7</v>
      </c>
      <c r="F1125" s="567">
        <v>15674.7</v>
      </c>
      <c r="G1125" s="564">
        <f t="shared" si="34"/>
        <v>0</v>
      </c>
      <c r="H1125" s="564">
        <v>15674.7</v>
      </c>
      <c r="I1125" s="564">
        <v>15674.7</v>
      </c>
      <c r="J1125" s="564">
        <f t="shared" si="35"/>
        <v>0</v>
      </c>
    </row>
    <row r="1126" spans="1:10" s="498" customFormat="1" ht="15.75" thickBot="1" x14ac:dyDescent="0.3">
      <c r="A1126" s="530">
        <v>1123</v>
      </c>
      <c r="B1126" s="565" t="s">
        <v>1374</v>
      </c>
      <c r="C1126" s="566" t="s">
        <v>3147</v>
      </c>
      <c r="D1126" s="563" t="s">
        <v>3148</v>
      </c>
      <c r="E1126" s="567">
        <v>32209.87</v>
      </c>
      <c r="F1126" s="567">
        <v>32209.87</v>
      </c>
      <c r="G1126" s="564">
        <f t="shared" si="34"/>
        <v>0</v>
      </c>
      <c r="H1126" s="564">
        <v>32209.87</v>
      </c>
      <c r="I1126" s="564">
        <v>32209.87</v>
      </c>
      <c r="J1126" s="564">
        <f t="shared" si="35"/>
        <v>0</v>
      </c>
    </row>
    <row r="1127" spans="1:10" s="498" customFormat="1" ht="15.75" thickBot="1" x14ac:dyDescent="0.3">
      <c r="A1127" s="530">
        <v>1124</v>
      </c>
      <c r="B1127" s="565" t="s">
        <v>3149</v>
      </c>
      <c r="C1127" s="566" t="s">
        <v>3150</v>
      </c>
      <c r="D1127" s="563" t="s">
        <v>3151</v>
      </c>
      <c r="E1127" s="567">
        <v>34374.230000000003</v>
      </c>
      <c r="F1127" s="567">
        <v>34374.230000000003</v>
      </c>
      <c r="G1127" s="564">
        <f t="shared" si="34"/>
        <v>0</v>
      </c>
      <c r="H1127" s="564">
        <v>34374.230000000003</v>
      </c>
      <c r="I1127" s="564">
        <v>34374.230000000003</v>
      </c>
      <c r="J1127" s="564">
        <f t="shared" si="35"/>
        <v>0</v>
      </c>
    </row>
    <row r="1128" spans="1:10" s="498" customFormat="1" ht="15.75" thickBot="1" x14ac:dyDescent="0.3">
      <c r="A1128" s="530">
        <v>1125</v>
      </c>
      <c r="B1128" s="565" t="s">
        <v>3149</v>
      </c>
      <c r="C1128" s="566" t="s">
        <v>3152</v>
      </c>
      <c r="D1128" s="563" t="s">
        <v>3153</v>
      </c>
      <c r="E1128" s="567">
        <v>34374.230000000003</v>
      </c>
      <c r="F1128" s="567">
        <v>34374.230000000003</v>
      </c>
      <c r="G1128" s="564">
        <f t="shared" si="34"/>
        <v>0</v>
      </c>
      <c r="H1128" s="564">
        <v>34374.230000000003</v>
      </c>
      <c r="I1128" s="564">
        <v>34374.230000000003</v>
      </c>
      <c r="J1128" s="564">
        <f t="shared" si="35"/>
        <v>0</v>
      </c>
    </row>
    <row r="1129" spans="1:10" s="498" customFormat="1" ht="15.75" thickBot="1" x14ac:dyDescent="0.3">
      <c r="A1129" s="530">
        <v>1126</v>
      </c>
      <c r="B1129" s="565" t="s">
        <v>1407</v>
      </c>
      <c r="C1129" s="566" t="s">
        <v>3154</v>
      </c>
      <c r="D1129" s="563" t="s">
        <v>3155</v>
      </c>
      <c r="E1129" s="567">
        <v>48445.23</v>
      </c>
      <c r="F1129" s="567">
        <v>48445.23</v>
      </c>
      <c r="G1129" s="564">
        <f t="shared" si="34"/>
        <v>0</v>
      </c>
      <c r="H1129" s="564">
        <v>48445.23</v>
      </c>
      <c r="I1129" s="564">
        <v>48445.23</v>
      </c>
      <c r="J1129" s="564">
        <f t="shared" si="35"/>
        <v>0</v>
      </c>
    </row>
    <row r="1130" spans="1:10" s="498" customFormat="1" ht="15.75" thickBot="1" x14ac:dyDescent="0.3">
      <c r="A1130" s="530">
        <v>1127</v>
      </c>
      <c r="B1130" s="565" t="s">
        <v>3156</v>
      </c>
      <c r="C1130" s="566" t="s">
        <v>3157</v>
      </c>
      <c r="D1130" s="563" t="s">
        <v>3158</v>
      </c>
      <c r="E1130" s="567">
        <v>19979.57</v>
      </c>
      <c r="F1130" s="567">
        <v>19979.57</v>
      </c>
      <c r="G1130" s="564">
        <f t="shared" si="34"/>
        <v>0</v>
      </c>
      <c r="H1130" s="564">
        <v>19979.57</v>
      </c>
      <c r="I1130" s="564">
        <v>19979.57</v>
      </c>
      <c r="J1130" s="564">
        <f t="shared" si="35"/>
        <v>0</v>
      </c>
    </row>
    <row r="1131" spans="1:10" s="498" customFormat="1" ht="15.75" thickBot="1" x14ac:dyDescent="0.3">
      <c r="A1131" s="530">
        <v>1128</v>
      </c>
      <c r="B1131" s="565" t="s">
        <v>3159</v>
      </c>
      <c r="C1131" s="566" t="s">
        <v>3160</v>
      </c>
      <c r="D1131" s="563" t="s">
        <v>3161</v>
      </c>
      <c r="E1131" s="567">
        <v>33389.22</v>
      </c>
      <c r="F1131" s="567">
        <v>33389.22</v>
      </c>
      <c r="G1131" s="564">
        <f t="shared" si="34"/>
        <v>0</v>
      </c>
      <c r="H1131" s="564">
        <v>33389.22</v>
      </c>
      <c r="I1131" s="564">
        <v>33389.22</v>
      </c>
      <c r="J1131" s="564">
        <f t="shared" si="35"/>
        <v>0</v>
      </c>
    </row>
    <row r="1132" spans="1:10" s="498" customFormat="1" ht="15.75" thickBot="1" x14ac:dyDescent="0.3">
      <c r="A1132" s="530">
        <v>1129</v>
      </c>
      <c r="B1132" s="565" t="s">
        <v>3162</v>
      </c>
      <c r="C1132" s="566" t="s">
        <v>3163</v>
      </c>
      <c r="D1132" s="563" t="s">
        <v>3164</v>
      </c>
      <c r="E1132" s="567">
        <v>76632.61</v>
      </c>
      <c r="F1132" s="567">
        <v>76632.61</v>
      </c>
      <c r="G1132" s="564">
        <f t="shared" si="34"/>
        <v>0</v>
      </c>
      <c r="H1132" s="564">
        <v>76632.61</v>
      </c>
      <c r="I1132" s="564">
        <v>76632.61</v>
      </c>
      <c r="J1132" s="564">
        <f t="shared" si="35"/>
        <v>0</v>
      </c>
    </row>
    <row r="1133" spans="1:10" s="498" customFormat="1" ht="15.75" thickBot="1" x14ac:dyDescent="0.3">
      <c r="A1133" s="530">
        <v>1130</v>
      </c>
      <c r="B1133" s="565" t="s">
        <v>3165</v>
      </c>
      <c r="C1133" s="566" t="s">
        <v>3166</v>
      </c>
      <c r="D1133" s="563" t="s">
        <v>3167</v>
      </c>
      <c r="E1133" s="567">
        <v>27173.54</v>
      </c>
      <c r="F1133" s="567">
        <v>27173.54</v>
      </c>
      <c r="G1133" s="564">
        <f t="shared" si="34"/>
        <v>0</v>
      </c>
      <c r="H1133" s="564">
        <v>27173.54</v>
      </c>
      <c r="I1133" s="564">
        <v>27173.54</v>
      </c>
      <c r="J1133" s="564">
        <f t="shared" si="35"/>
        <v>0</v>
      </c>
    </row>
    <row r="1134" spans="1:10" s="498" customFormat="1" ht="15.75" thickBot="1" x14ac:dyDescent="0.3">
      <c r="A1134" s="530">
        <v>1131</v>
      </c>
      <c r="B1134" s="565" t="s">
        <v>3165</v>
      </c>
      <c r="C1134" s="566" t="s">
        <v>3168</v>
      </c>
      <c r="D1134" s="563" t="s">
        <v>3169</v>
      </c>
      <c r="E1134" s="567">
        <v>27173.53</v>
      </c>
      <c r="F1134" s="567">
        <v>27173.53</v>
      </c>
      <c r="G1134" s="564">
        <f t="shared" si="34"/>
        <v>0</v>
      </c>
      <c r="H1134" s="564">
        <v>27173.53</v>
      </c>
      <c r="I1134" s="564">
        <v>27173.53</v>
      </c>
      <c r="J1134" s="564">
        <f t="shared" si="35"/>
        <v>0</v>
      </c>
    </row>
    <row r="1135" spans="1:10" s="498" customFormat="1" ht="15.75" thickBot="1" x14ac:dyDescent="0.3">
      <c r="A1135" s="530">
        <v>1132</v>
      </c>
      <c r="B1135" s="565" t="s">
        <v>3170</v>
      </c>
      <c r="C1135" s="566" t="s">
        <v>3171</v>
      </c>
      <c r="D1135" s="563" t="s">
        <v>3172</v>
      </c>
      <c r="E1135" s="567">
        <v>56875</v>
      </c>
      <c r="F1135" s="567">
        <v>56875</v>
      </c>
      <c r="G1135" s="564">
        <f t="shared" si="34"/>
        <v>0</v>
      </c>
      <c r="H1135" s="564">
        <v>56875</v>
      </c>
      <c r="I1135" s="564">
        <v>56875</v>
      </c>
      <c r="J1135" s="564">
        <f t="shared" si="35"/>
        <v>0</v>
      </c>
    </row>
    <row r="1136" spans="1:10" s="498" customFormat="1" ht="15.75" thickBot="1" x14ac:dyDescent="0.3">
      <c r="A1136" s="530">
        <v>1133</v>
      </c>
      <c r="B1136" s="565" t="s">
        <v>3173</v>
      </c>
      <c r="C1136" s="566" t="s">
        <v>3174</v>
      </c>
      <c r="D1136" s="563" t="s">
        <v>3175</v>
      </c>
      <c r="E1136" s="567">
        <v>14337</v>
      </c>
      <c r="F1136" s="567">
        <v>14337</v>
      </c>
      <c r="G1136" s="564">
        <f t="shared" si="34"/>
        <v>0</v>
      </c>
      <c r="H1136" s="564">
        <v>14337</v>
      </c>
      <c r="I1136" s="564">
        <v>14337</v>
      </c>
      <c r="J1136" s="564">
        <f t="shared" si="35"/>
        <v>0</v>
      </c>
    </row>
    <row r="1137" spans="1:10" s="498" customFormat="1" ht="15.75" thickBot="1" x14ac:dyDescent="0.3">
      <c r="A1137" s="530">
        <v>1134</v>
      </c>
      <c r="B1137" s="565" t="s">
        <v>3176</v>
      </c>
      <c r="C1137" s="566" t="s">
        <v>3177</v>
      </c>
      <c r="D1137" s="563" t="s">
        <v>3178</v>
      </c>
      <c r="E1137" s="567">
        <v>49020.86</v>
      </c>
      <c r="F1137" s="567">
        <v>49020.86</v>
      </c>
      <c r="G1137" s="564">
        <f t="shared" si="34"/>
        <v>0</v>
      </c>
      <c r="H1137" s="564">
        <v>49020.86</v>
      </c>
      <c r="I1137" s="564">
        <v>49020.86</v>
      </c>
      <c r="J1137" s="564">
        <f t="shared" si="35"/>
        <v>0</v>
      </c>
    </row>
    <row r="1138" spans="1:10" s="498" customFormat="1" ht="15.75" thickBot="1" x14ac:dyDescent="0.3">
      <c r="A1138" s="530">
        <v>1135</v>
      </c>
      <c r="B1138" s="565" t="s">
        <v>3179</v>
      </c>
      <c r="C1138" s="566" t="s">
        <v>3180</v>
      </c>
      <c r="D1138" s="563" t="s">
        <v>3181</v>
      </c>
      <c r="E1138" s="567">
        <v>17663.009999999998</v>
      </c>
      <c r="F1138" s="567">
        <v>17663.009999999998</v>
      </c>
      <c r="G1138" s="564">
        <f t="shared" si="34"/>
        <v>0</v>
      </c>
      <c r="H1138" s="564">
        <v>17663.009999999998</v>
      </c>
      <c r="I1138" s="564">
        <v>17663.009999999998</v>
      </c>
      <c r="J1138" s="564">
        <f t="shared" si="35"/>
        <v>0</v>
      </c>
    </row>
    <row r="1139" spans="1:10" s="498" customFormat="1" ht="15.75" thickBot="1" x14ac:dyDescent="0.3">
      <c r="A1139" s="530">
        <v>1136</v>
      </c>
      <c r="B1139" s="565" t="s">
        <v>3182</v>
      </c>
      <c r="C1139" s="566" t="s">
        <v>3183</v>
      </c>
      <c r="D1139" s="563" t="s">
        <v>3184</v>
      </c>
      <c r="E1139" s="567">
        <v>33630</v>
      </c>
      <c r="F1139" s="567">
        <v>33630</v>
      </c>
      <c r="G1139" s="564">
        <f t="shared" si="34"/>
        <v>0</v>
      </c>
      <c r="H1139" s="564">
        <v>33630</v>
      </c>
      <c r="I1139" s="564">
        <v>33630</v>
      </c>
      <c r="J1139" s="564">
        <f t="shared" si="35"/>
        <v>0</v>
      </c>
    </row>
    <row r="1140" spans="1:10" s="498" customFormat="1" ht="15.75" thickBot="1" x14ac:dyDescent="0.3">
      <c r="A1140" s="530">
        <v>1137</v>
      </c>
      <c r="B1140" s="565" t="s">
        <v>3182</v>
      </c>
      <c r="C1140" s="566" t="s">
        <v>3185</v>
      </c>
      <c r="D1140" s="563" t="s">
        <v>3186</v>
      </c>
      <c r="E1140" s="567">
        <v>33630</v>
      </c>
      <c r="F1140" s="567">
        <v>33630</v>
      </c>
      <c r="G1140" s="564">
        <f t="shared" si="34"/>
        <v>0</v>
      </c>
      <c r="H1140" s="564">
        <v>33630</v>
      </c>
      <c r="I1140" s="564">
        <v>33630</v>
      </c>
      <c r="J1140" s="564">
        <f t="shared" si="35"/>
        <v>0</v>
      </c>
    </row>
    <row r="1141" spans="1:10" s="498" customFormat="1" ht="15.75" thickBot="1" x14ac:dyDescent="0.3">
      <c r="A1141" s="530">
        <v>1138</v>
      </c>
      <c r="B1141" s="565" t="s">
        <v>3187</v>
      </c>
      <c r="C1141" s="566" t="s">
        <v>3188</v>
      </c>
      <c r="D1141" s="563" t="s">
        <v>3189</v>
      </c>
      <c r="E1141" s="567">
        <v>43780</v>
      </c>
      <c r="F1141" s="567">
        <v>43780</v>
      </c>
      <c r="G1141" s="564">
        <f t="shared" si="34"/>
        <v>0</v>
      </c>
      <c r="H1141" s="564">
        <v>43780</v>
      </c>
      <c r="I1141" s="564">
        <v>43780</v>
      </c>
      <c r="J1141" s="564">
        <f t="shared" si="35"/>
        <v>0</v>
      </c>
    </row>
    <row r="1142" spans="1:10" s="498" customFormat="1" ht="15.75" thickBot="1" x14ac:dyDescent="0.3">
      <c r="A1142" s="530">
        <v>1139</v>
      </c>
      <c r="B1142" s="565" t="s">
        <v>3190</v>
      </c>
      <c r="C1142" s="566" t="s">
        <v>3191</v>
      </c>
      <c r="D1142" s="563" t="s">
        <v>3192</v>
      </c>
      <c r="E1142" s="567">
        <v>23650</v>
      </c>
      <c r="F1142" s="567">
        <v>23650</v>
      </c>
      <c r="G1142" s="564">
        <f t="shared" si="34"/>
        <v>0</v>
      </c>
      <c r="H1142" s="564">
        <v>23650</v>
      </c>
      <c r="I1142" s="564">
        <v>23650</v>
      </c>
      <c r="J1142" s="564">
        <f t="shared" si="35"/>
        <v>0</v>
      </c>
    </row>
    <row r="1143" spans="1:10" s="498" customFormat="1" ht="15.75" thickBot="1" x14ac:dyDescent="0.3">
      <c r="A1143" s="530">
        <v>1140</v>
      </c>
      <c r="B1143" s="565" t="s">
        <v>3193</v>
      </c>
      <c r="C1143" s="566" t="s">
        <v>3194</v>
      </c>
      <c r="D1143" s="563" t="s">
        <v>3195</v>
      </c>
      <c r="E1143" s="567">
        <v>73500</v>
      </c>
      <c r="F1143" s="567">
        <v>73500</v>
      </c>
      <c r="G1143" s="564">
        <f t="shared" si="34"/>
        <v>0</v>
      </c>
      <c r="H1143" s="564">
        <v>73500</v>
      </c>
      <c r="I1143" s="564">
        <v>73500</v>
      </c>
      <c r="J1143" s="564">
        <f t="shared" si="35"/>
        <v>0</v>
      </c>
    </row>
    <row r="1144" spans="1:10" s="498" customFormat="1" ht="15.75" thickBot="1" x14ac:dyDescent="0.3">
      <c r="A1144" s="530">
        <v>1141</v>
      </c>
      <c r="B1144" s="565" t="s">
        <v>3196</v>
      </c>
      <c r="C1144" s="566" t="s">
        <v>3197</v>
      </c>
      <c r="D1144" s="563" t="s">
        <v>3198</v>
      </c>
      <c r="E1144" s="567">
        <v>18543.580000000002</v>
      </c>
      <c r="F1144" s="567">
        <v>18543.580000000002</v>
      </c>
      <c r="G1144" s="564">
        <f t="shared" si="34"/>
        <v>0</v>
      </c>
      <c r="H1144" s="564">
        <v>18543.580000000002</v>
      </c>
      <c r="I1144" s="564">
        <v>18543.580000000002</v>
      </c>
      <c r="J1144" s="564">
        <f t="shared" si="35"/>
        <v>0</v>
      </c>
    </row>
    <row r="1145" spans="1:10" s="498" customFormat="1" ht="15.75" thickBot="1" x14ac:dyDescent="0.3">
      <c r="A1145" s="530">
        <v>1142</v>
      </c>
      <c r="B1145" s="565" t="s">
        <v>3199</v>
      </c>
      <c r="C1145" s="566" t="s">
        <v>3200</v>
      </c>
      <c r="D1145" s="563" t="s">
        <v>3201</v>
      </c>
      <c r="E1145" s="567">
        <v>46184.47</v>
      </c>
      <c r="F1145" s="567">
        <v>46184.47</v>
      </c>
      <c r="G1145" s="564">
        <f t="shared" si="34"/>
        <v>0</v>
      </c>
      <c r="H1145" s="564">
        <v>46184.47</v>
      </c>
      <c r="I1145" s="564">
        <v>46184.47</v>
      </c>
      <c r="J1145" s="564">
        <f t="shared" si="35"/>
        <v>0</v>
      </c>
    </row>
    <row r="1146" spans="1:10" s="498" customFormat="1" ht="15.75" thickBot="1" x14ac:dyDescent="0.3">
      <c r="A1146" s="530">
        <v>1143</v>
      </c>
      <c r="B1146" s="565" t="s">
        <v>3199</v>
      </c>
      <c r="C1146" s="566" t="s">
        <v>3202</v>
      </c>
      <c r="D1146" s="563" t="s">
        <v>3203</v>
      </c>
      <c r="E1146" s="567">
        <v>46184.47</v>
      </c>
      <c r="F1146" s="567">
        <v>46184.47</v>
      </c>
      <c r="G1146" s="564">
        <f t="shared" si="34"/>
        <v>0</v>
      </c>
      <c r="H1146" s="564">
        <v>46184.47</v>
      </c>
      <c r="I1146" s="564">
        <v>46184.47</v>
      </c>
      <c r="J1146" s="564">
        <f t="shared" si="35"/>
        <v>0</v>
      </c>
    </row>
    <row r="1147" spans="1:10" s="498" customFormat="1" ht="15.75" thickBot="1" x14ac:dyDescent="0.3">
      <c r="A1147" s="530">
        <v>1144</v>
      </c>
      <c r="B1147" s="565" t="s">
        <v>3199</v>
      </c>
      <c r="C1147" s="566" t="s">
        <v>3204</v>
      </c>
      <c r="D1147" s="563" t="s">
        <v>3205</v>
      </c>
      <c r="E1147" s="567">
        <v>46184.47</v>
      </c>
      <c r="F1147" s="567">
        <v>46184.47</v>
      </c>
      <c r="G1147" s="564">
        <f t="shared" si="34"/>
        <v>0</v>
      </c>
      <c r="H1147" s="564">
        <v>46184.47</v>
      </c>
      <c r="I1147" s="564">
        <v>46184.47</v>
      </c>
      <c r="J1147" s="564">
        <f t="shared" si="35"/>
        <v>0</v>
      </c>
    </row>
    <row r="1148" spans="1:10" s="498" customFormat="1" ht="15.75" thickBot="1" x14ac:dyDescent="0.3">
      <c r="A1148" s="530">
        <v>1145</v>
      </c>
      <c r="B1148" s="565" t="s">
        <v>3206</v>
      </c>
      <c r="C1148" s="566" t="s">
        <v>3207</v>
      </c>
      <c r="D1148" s="563" t="s">
        <v>3208</v>
      </c>
      <c r="E1148" s="567">
        <v>85932</v>
      </c>
      <c r="F1148" s="567">
        <v>85932</v>
      </c>
      <c r="G1148" s="564">
        <f t="shared" si="34"/>
        <v>0</v>
      </c>
      <c r="H1148" s="564">
        <v>85932</v>
      </c>
      <c r="I1148" s="564">
        <v>85932</v>
      </c>
      <c r="J1148" s="564">
        <f t="shared" si="35"/>
        <v>0</v>
      </c>
    </row>
    <row r="1149" spans="1:10" s="498" customFormat="1" ht="15.75" thickBot="1" x14ac:dyDescent="0.3">
      <c r="A1149" s="530">
        <v>1146</v>
      </c>
      <c r="B1149" s="565" t="s">
        <v>3209</v>
      </c>
      <c r="C1149" s="566" t="s">
        <v>3210</v>
      </c>
      <c r="D1149" s="563" t="s">
        <v>3211</v>
      </c>
      <c r="E1149" s="567">
        <v>22979.59</v>
      </c>
      <c r="F1149" s="567">
        <v>22979.59</v>
      </c>
      <c r="G1149" s="564">
        <f t="shared" si="34"/>
        <v>0</v>
      </c>
      <c r="H1149" s="564">
        <v>22979.59</v>
      </c>
      <c r="I1149" s="564">
        <v>22979.59</v>
      </c>
      <c r="J1149" s="564">
        <f t="shared" si="35"/>
        <v>0</v>
      </c>
    </row>
    <row r="1150" spans="1:10" s="498" customFormat="1" ht="15.75" thickBot="1" x14ac:dyDescent="0.3">
      <c r="A1150" s="530">
        <v>1147</v>
      </c>
      <c r="B1150" s="565" t="s">
        <v>3209</v>
      </c>
      <c r="C1150" s="566" t="s">
        <v>3212</v>
      </c>
      <c r="D1150" s="563" t="s">
        <v>3213</v>
      </c>
      <c r="E1150" s="567">
        <v>22979.59</v>
      </c>
      <c r="F1150" s="567">
        <v>22979.59</v>
      </c>
      <c r="G1150" s="564">
        <f t="shared" si="34"/>
        <v>0</v>
      </c>
      <c r="H1150" s="564">
        <v>22979.59</v>
      </c>
      <c r="I1150" s="564">
        <v>22979.59</v>
      </c>
      <c r="J1150" s="564">
        <f t="shared" si="35"/>
        <v>0</v>
      </c>
    </row>
    <row r="1151" spans="1:10" s="498" customFormat="1" ht="15.75" thickBot="1" x14ac:dyDescent="0.3">
      <c r="A1151" s="530">
        <v>1148</v>
      </c>
      <c r="B1151" s="565" t="s">
        <v>3209</v>
      </c>
      <c r="C1151" s="566" t="s">
        <v>3214</v>
      </c>
      <c r="D1151" s="563" t="s">
        <v>3215</v>
      </c>
      <c r="E1151" s="567">
        <v>22979.59</v>
      </c>
      <c r="F1151" s="567">
        <v>22979.59</v>
      </c>
      <c r="G1151" s="564">
        <f t="shared" si="34"/>
        <v>0</v>
      </c>
      <c r="H1151" s="564">
        <v>22979.59</v>
      </c>
      <c r="I1151" s="564">
        <v>22979.59</v>
      </c>
      <c r="J1151" s="564">
        <f t="shared" si="35"/>
        <v>0</v>
      </c>
    </row>
    <row r="1152" spans="1:10" s="498" customFormat="1" ht="15.75" thickBot="1" x14ac:dyDescent="0.3">
      <c r="A1152" s="530">
        <v>1149</v>
      </c>
      <c r="B1152" s="565" t="s">
        <v>3209</v>
      </c>
      <c r="C1152" s="566" t="s">
        <v>3216</v>
      </c>
      <c r="D1152" s="563" t="s">
        <v>3217</v>
      </c>
      <c r="E1152" s="567">
        <v>22979.59</v>
      </c>
      <c r="F1152" s="567">
        <v>22979.59</v>
      </c>
      <c r="G1152" s="564">
        <f t="shared" si="34"/>
        <v>0</v>
      </c>
      <c r="H1152" s="564">
        <v>22979.59</v>
      </c>
      <c r="I1152" s="564">
        <v>22979.59</v>
      </c>
      <c r="J1152" s="564">
        <f t="shared" si="35"/>
        <v>0</v>
      </c>
    </row>
    <row r="1153" spans="1:10" s="498" customFormat="1" ht="15.75" thickBot="1" x14ac:dyDescent="0.3">
      <c r="A1153" s="530">
        <v>1150</v>
      </c>
      <c r="B1153" s="565" t="s">
        <v>3209</v>
      </c>
      <c r="C1153" s="566" t="s">
        <v>3218</v>
      </c>
      <c r="D1153" s="563" t="s">
        <v>3219</v>
      </c>
      <c r="E1153" s="567">
        <v>22979.59</v>
      </c>
      <c r="F1153" s="567">
        <v>22979.59</v>
      </c>
      <c r="G1153" s="564">
        <f t="shared" si="34"/>
        <v>0</v>
      </c>
      <c r="H1153" s="564">
        <v>22979.59</v>
      </c>
      <c r="I1153" s="564">
        <v>22979.59</v>
      </c>
      <c r="J1153" s="564">
        <f t="shared" si="35"/>
        <v>0</v>
      </c>
    </row>
    <row r="1154" spans="1:10" s="498" customFormat="1" ht="15.75" thickBot="1" x14ac:dyDescent="0.3">
      <c r="A1154" s="530">
        <v>1151</v>
      </c>
      <c r="B1154" s="565" t="s">
        <v>3209</v>
      </c>
      <c r="C1154" s="566" t="s">
        <v>3220</v>
      </c>
      <c r="D1154" s="563" t="s">
        <v>3221</v>
      </c>
      <c r="E1154" s="567">
        <v>22979.59</v>
      </c>
      <c r="F1154" s="567">
        <v>22979.59</v>
      </c>
      <c r="G1154" s="564">
        <f t="shared" si="34"/>
        <v>0</v>
      </c>
      <c r="H1154" s="564">
        <v>22979.59</v>
      </c>
      <c r="I1154" s="564">
        <v>22979.59</v>
      </c>
      <c r="J1154" s="564">
        <f t="shared" si="35"/>
        <v>0</v>
      </c>
    </row>
    <row r="1155" spans="1:10" s="498" customFormat="1" ht="15.75" thickBot="1" x14ac:dyDescent="0.3">
      <c r="A1155" s="530">
        <v>1152</v>
      </c>
      <c r="B1155" s="565" t="s">
        <v>3209</v>
      </c>
      <c r="C1155" s="566" t="s">
        <v>3222</v>
      </c>
      <c r="D1155" s="563" t="s">
        <v>3223</v>
      </c>
      <c r="E1155" s="567">
        <v>22979.59</v>
      </c>
      <c r="F1155" s="567">
        <v>22979.59</v>
      </c>
      <c r="G1155" s="564">
        <f t="shared" si="34"/>
        <v>0</v>
      </c>
      <c r="H1155" s="564">
        <v>22979.59</v>
      </c>
      <c r="I1155" s="564">
        <v>22979.59</v>
      </c>
      <c r="J1155" s="564">
        <f t="shared" si="35"/>
        <v>0</v>
      </c>
    </row>
    <row r="1156" spans="1:10" s="498" customFormat="1" ht="15.75" thickBot="1" x14ac:dyDescent="0.3">
      <c r="A1156" s="530">
        <v>1153</v>
      </c>
      <c r="B1156" s="565" t="s">
        <v>3224</v>
      </c>
      <c r="C1156" s="566" t="s">
        <v>3225</v>
      </c>
      <c r="D1156" s="563" t="s">
        <v>3226</v>
      </c>
      <c r="E1156" s="567">
        <v>23454.59</v>
      </c>
      <c r="F1156" s="567">
        <v>23454.59</v>
      </c>
      <c r="G1156" s="564">
        <f t="shared" ref="G1156:G1219" si="36">E1156-F1156</f>
        <v>0</v>
      </c>
      <c r="H1156" s="564">
        <v>23454.59</v>
      </c>
      <c r="I1156" s="564">
        <v>23454.59</v>
      </c>
      <c r="J1156" s="564">
        <f t="shared" ref="J1156:J1219" si="37">H1156-I1156</f>
        <v>0</v>
      </c>
    </row>
    <row r="1157" spans="1:10" s="498" customFormat="1" ht="15.75" thickBot="1" x14ac:dyDescent="0.3">
      <c r="A1157" s="530">
        <v>1154</v>
      </c>
      <c r="B1157" s="565" t="s">
        <v>3224</v>
      </c>
      <c r="C1157" s="566" t="s">
        <v>3227</v>
      </c>
      <c r="D1157" s="563" t="s">
        <v>3228</v>
      </c>
      <c r="E1157" s="567">
        <v>23454.59</v>
      </c>
      <c r="F1157" s="567">
        <v>23454.59</v>
      </c>
      <c r="G1157" s="564">
        <f t="shared" si="36"/>
        <v>0</v>
      </c>
      <c r="H1157" s="564">
        <v>23454.59</v>
      </c>
      <c r="I1157" s="564">
        <v>23454.59</v>
      </c>
      <c r="J1157" s="564">
        <f t="shared" si="37"/>
        <v>0</v>
      </c>
    </row>
    <row r="1158" spans="1:10" s="498" customFormat="1" ht="15.75" thickBot="1" x14ac:dyDescent="0.3">
      <c r="A1158" s="530">
        <v>1155</v>
      </c>
      <c r="B1158" s="565" t="s">
        <v>3224</v>
      </c>
      <c r="C1158" s="566" t="s">
        <v>3229</v>
      </c>
      <c r="D1158" s="563" t="s">
        <v>3230</v>
      </c>
      <c r="E1158" s="567">
        <v>23454.59</v>
      </c>
      <c r="F1158" s="567">
        <v>23454.59</v>
      </c>
      <c r="G1158" s="564">
        <f t="shared" si="36"/>
        <v>0</v>
      </c>
      <c r="H1158" s="564">
        <v>23454.59</v>
      </c>
      <c r="I1158" s="564">
        <v>23454.59</v>
      </c>
      <c r="J1158" s="564">
        <f t="shared" si="37"/>
        <v>0</v>
      </c>
    </row>
    <row r="1159" spans="1:10" s="498" customFormat="1" ht="15.75" thickBot="1" x14ac:dyDescent="0.3">
      <c r="A1159" s="530">
        <v>1156</v>
      </c>
      <c r="B1159" s="565" t="s">
        <v>3224</v>
      </c>
      <c r="C1159" s="566" t="s">
        <v>3231</v>
      </c>
      <c r="D1159" s="563" t="s">
        <v>3232</v>
      </c>
      <c r="E1159" s="567">
        <v>23454.59</v>
      </c>
      <c r="F1159" s="567">
        <v>23454.59</v>
      </c>
      <c r="G1159" s="564">
        <f t="shared" si="36"/>
        <v>0</v>
      </c>
      <c r="H1159" s="564">
        <v>23454.59</v>
      </c>
      <c r="I1159" s="564">
        <v>23454.59</v>
      </c>
      <c r="J1159" s="564">
        <f t="shared" si="37"/>
        <v>0</v>
      </c>
    </row>
    <row r="1160" spans="1:10" s="498" customFormat="1" ht="15.75" thickBot="1" x14ac:dyDescent="0.3">
      <c r="A1160" s="530">
        <v>1157</v>
      </c>
      <c r="B1160" s="565" t="s">
        <v>3233</v>
      </c>
      <c r="C1160" s="566" t="s">
        <v>3234</v>
      </c>
      <c r="D1160" s="563" t="s">
        <v>3235</v>
      </c>
      <c r="E1160" s="567">
        <v>25519.59</v>
      </c>
      <c r="F1160" s="567">
        <v>25519.59</v>
      </c>
      <c r="G1160" s="564">
        <f t="shared" si="36"/>
        <v>0</v>
      </c>
      <c r="H1160" s="564">
        <v>25519.59</v>
      </c>
      <c r="I1160" s="564">
        <v>25519.59</v>
      </c>
      <c r="J1160" s="564">
        <f t="shared" si="37"/>
        <v>0</v>
      </c>
    </row>
    <row r="1161" spans="1:10" s="498" customFormat="1" ht="15.75" thickBot="1" x14ac:dyDescent="0.3">
      <c r="A1161" s="530">
        <v>1158</v>
      </c>
      <c r="B1161" s="565" t="s">
        <v>3233</v>
      </c>
      <c r="C1161" s="566" t="s">
        <v>3236</v>
      </c>
      <c r="D1161" s="563" t="s">
        <v>3237</v>
      </c>
      <c r="E1161" s="567">
        <v>25519.59</v>
      </c>
      <c r="F1161" s="567">
        <v>25519.59</v>
      </c>
      <c r="G1161" s="564">
        <f t="shared" si="36"/>
        <v>0</v>
      </c>
      <c r="H1161" s="564">
        <v>25519.59</v>
      </c>
      <c r="I1161" s="564">
        <v>25519.59</v>
      </c>
      <c r="J1161" s="564">
        <f t="shared" si="37"/>
        <v>0</v>
      </c>
    </row>
    <row r="1162" spans="1:10" s="498" customFormat="1" ht="15.75" thickBot="1" x14ac:dyDescent="0.3">
      <c r="A1162" s="530">
        <v>1159</v>
      </c>
      <c r="B1162" s="565" t="s">
        <v>3233</v>
      </c>
      <c r="C1162" s="566" t="s">
        <v>3238</v>
      </c>
      <c r="D1162" s="563" t="s">
        <v>3239</v>
      </c>
      <c r="E1162" s="567">
        <v>25519.59</v>
      </c>
      <c r="F1162" s="567">
        <v>25519.59</v>
      </c>
      <c r="G1162" s="564">
        <f t="shared" si="36"/>
        <v>0</v>
      </c>
      <c r="H1162" s="564">
        <v>25519.59</v>
      </c>
      <c r="I1162" s="564">
        <v>25519.59</v>
      </c>
      <c r="J1162" s="564">
        <f t="shared" si="37"/>
        <v>0</v>
      </c>
    </row>
    <row r="1163" spans="1:10" s="498" customFormat="1" ht="15.75" thickBot="1" x14ac:dyDescent="0.3">
      <c r="A1163" s="530">
        <v>1160</v>
      </c>
      <c r="B1163" s="565" t="s">
        <v>3233</v>
      </c>
      <c r="C1163" s="566" t="s">
        <v>3240</v>
      </c>
      <c r="D1163" s="563" t="s">
        <v>3241</v>
      </c>
      <c r="E1163" s="567">
        <v>25519.59</v>
      </c>
      <c r="F1163" s="567">
        <v>25519.59</v>
      </c>
      <c r="G1163" s="564">
        <f t="shared" si="36"/>
        <v>0</v>
      </c>
      <c r="H1163" s="564">
        <v>25519.59</v>
      </c>
      <c r="I1163" s="564">
        <v>25519.59</v>
      </c>
      <c r="J1163" s="564">
        <f t="shared" si="37"/>
        <v>0</v>
      </c>
    </row>
    <row r="1164" spans="1:10" s="498" customFormat="1" ht="15.75" thickBot="1" x14ac:dyDescent="0.3">
      <c r="A1164" s="530">
        <v>1161</v>
      </c>
      <c r="B1164" s="565" t="s">
        <v>3233</v>
      </c>
      <c r="C1164" s="566" t="s">
        <v>3242</v>
      </c>
      <c r="D1164" s="563" t="s">
        <v>3243</v>
      </c>
      <c r="E1164" s="567">
        <v>25519.59</v>
      </c>
      <c r="F1164" s="567">
        <v>25519.59</v>
      </c>
      <c r="G1164" s="564">
        <f t="shared" si="36"/>
        <v>0</v>
      </c>
      <c r="H1164" s="564">
        <v>25519.59</v>
      </c>
      <c r="I1164" s="564">
        <v>25519.59</v>
      </c>
      <c r="J1164" s="564">
        <f t="shared" si="37"/>
        <v>0</v>
      </c>
    </row>
    <row r="1165" spans="1:10" s="498" customFormat="1" ht="15.75" thickBot="1" x14ac:dyDescent="0.3">
      <c r="A1165" s="530">
        <v>1162</v>
      </c>
      <c r="B1165" s="565" t="s">
        <v>3233</v>
      </c>
      <c r="C1165" s="566" t="s">
        <v>3244</v>
      </c>
      <c r="D1165" s="563" t="s">
        <v>3245</v>
      </c>
      <c r="E1165" s="567">
        <v>25519.59</v>
      </c>
      <c r="F1165" s="567">
        <v>25519.59</v>
      </c>
      <c r="G1165" s="564">
        <f t="shared" si="36"/>
        <v>0</v>
      </c>
      <c r="H1165" s="564">
        <v>25519.59</v>
      </c>
      <c r="I1165" s="564">
        <v>25519.59</v>
      </c>
      <c r="J1165" s="564">
        <f t="shared" si="37"/>
        <v>0</v>
      </c>
    </row>
    <row r="1166" spans="1:10" s="498" customFormat="1" ht="15.75" thickBot="1" x14ac:dyDescent="0.3">
      <c r="A1166" s="530">
        <v>1163</v>
      </c>
      <c r="B1166" s="565" t="s">
        <v>3233</v>
      </c>
      <c r="C1166" s="566" t="s">
        <v>3246</v>
      </c>
      <c r="D1166" s="563" t="s">
        <v>3247</v>
      </c>
      <c r="E1166" s="567">
        <v>30334.59</v>
      </c>
      <c r="F1166" s="567">
        <v>30334.59</v>
      </c>
      <c r="G1166" s="564">
        <f t="shared" si="36"/>
        <v>0</v>
      </c>
      <c r="H1166" s="564">
        <v>30334.59</v>
      </c>
      <c r="I1166" s="564">
        <v>30334.59</v>
      </c>
      <c r="J1166" s="564">
        <f t="shared" si="37"/>
        <v>0</v>
      </c>
    </row>
    <row r="1167" spans="1:10" s="498" customFormat="1" ht="15.75" thickBot="1" x14ac:dyDescent="0.3">
      <c r="A1167" s="530">
        <v>1164</v>
      </c>
      <c r="B1167" s="565" t="s">
        <v>3248</v>
      </c>
      <c r="C1167" s="566" t="s">
        <v>3249</v>
      </c>
      <c r="D1167" s="563" t="s">
        <v>3250</v>
      </c>
      <c r="E1167" s="567">
        <v>30334.59</v>
      </c>
      <c r="F1167" s="567">
        <v>30334.59</v>
      </c>
      <c r="G1167" s="564">
        <f t="shared" si="36"/>
        <v>0</v>
      </c>
      <c r="H1167" s="564">
        <v>30334.59</v>
      </c>
      <c r="I1167" s="564">
        <v>30334.59</v>
      </c>
      <c r="J1167" s="564">
        <f t="shared" si="37"/>
        <v>0</v>
      </c>
    </row>
    <row r="1168" spans="1:10" s="498" customFormat="1" ht="15.75" thickBot="1" x14ac:dyDescent="0.3">
      <c r="A1168" s="530">
        <v>1165</v>
      </c>
      <c r="B1168" s="565" t="s">
        <v>3248</v>
      </c>
      <c r="C1168" s="566" t="s">
        <v>3251</v>
      </c>
      <c r="D1168" s="563" t="s">
        <v>3252</v>
      </c>
      <c r="E1168" s="567">
        <v>30334.51</v>
      </c>
      <c r="F1168" s="567">
        <v>30334.51</v>
      </c>
      <c r="G1168" s="564">
        <f t="shared" si="36"/>
        <v>0</v>
      </c>
      <c r="H1168" s="564">
        <v>30334.51</v>
      </c>
      <c r="I1168" s="564">
        <v>30334.51</v>
      </c>
      <c r="J1168" s="564">
        <f t="shared" si="37"/>
        <v>0</v>
      </c>
    </row>
    <row r="1169" spans="1:10" s="498" customFormat="1" ht="15.75" thickBot="1" x14ac:dyDescent="0.3">
      <c r="A1169" s="530">
        <v>1166</v>
      </c>
      <c r="B1169" s="565" t="s">
        <v>3253</v>
      </c>
      <c r="C1169" s="566" t="s">
        <v>3254</v>
      </c>
      <c r="D1169" s="563" t="s">
        <v>3255</v>
      </c>
      <c r="E1169" s="567">
        <v>21165.07</v>
      </c>
      <c r="F1169" s="567">
        <v>21165.07</v>
      </c>
      <c r="G1169" s="564">
        <f t="shared" si="36"/>
        <v>0</v>
      </c>
      <c r="H1169" s="564">
        <v>21165.07</v>
      </c>
      <c r="I1169" s="564">
        <v>21165.07</v>
      </c>
      <c r="J1169" s="564">
        <f t="shared" si="37"/>
        <v>0</v>
      </c>
    </row>
    <row r="1170" spans="1:10" s="498" customFormat="1" ht="15.75" thickBot="1" x14ac:dyDescent="0.3">
      <c r="A1170" s="530">
        <v>1167</v>
      </c>
      <c r="B1170" s="565" t="s">
        <v>3253</v>
      </c>
      <c r="C1170" s="566" t="s">
        <v>3256</v>
      </c>
      <c r="D1170" s="563" t="s">
        <v>3257</v>
      </c>
      <c r="E1170" s="567">
        <v>21165.07</v>
      </c>
      <c r="F1170" s="567">
        <v>21165.07</v>
      </c>
      <c r="G1170" s="564">
        <f t="shared" si="36"/>
        <v>0</v>
      </c>
      <c r="H1170" s="564">
        <v>21165.07</v>
      </c>
      <c r="I1170" s="564">
        <v>21165.07</v>
      </c>
      <c r="J1170" s="564">
        <f t="shared" si="37"/>
        <v>0</v>
      </c>
    </row>
    <row r="1171" spans="1:10" s="498" customFormat="1" ht="15.75" thickBot="1" x14ac:dyDescent="0.3">
      <c r="A1171" s="530">
        <v>1168</v>
      </c>
      <c r="B1171" s="565" t="s">
        <v>3258</v>
      </c>
      <c r="C1171" s="566" t="s">
        <v>3259</v>
      </c>
      <c r="D1171" s="563" t="s">
        <v>3260</v>
      </c>
      <c r="E1171" s="567">
        <v>24136.43</v>
      </c>
      <c r="F1171" s="567">
        <v>24136.43</v>
      </c>
      <c r="G1171" s="564">
        <f t="shared" si="36"/>
        <v>0</v>
      </c>
      <c r="H1171" s="564">
        <v>24136.43</v>
      </c>
      <c r="I1171" s="564">
        <v>24136.43</v>
      </c>
      <c r="J1171" s="564">
        <f t="shared" si="37"/>
        <v>0</v>
      </c>
    </row>
    <row r="1172" spans="1:10" s="498" customFormat="1" ht="15.75" thickBot="1" x14ac:dyDescent="0.3">
      <c r="A1172" s="530">
        <v>1169</v>
      </c>
      <c r="B1172" s="565" t="s">
        <v>3261</v>
      </c>
      <c r="C1172" s="566" t="s">
        <v>3262</v>
      </c>
      <c r="D1172" s="563" t="s">
        <v>3263</v>
      </c>
      <c r="E1172" s="567">
        <v>53752.6</v>
      </c>
      <c r="F1172" s="567">
        <v>53752.6</v>
      </c>
      <c r="G1172" s="564">
        <f t="shared" si="36"/>
        <v>0</v>
      </c>
      <c r="H1172" s="564">
        <v>53752.6</v>
      </c>
      <c r="I1172" s="564">
        <v>53752.6</v>
      </c>
      <c r="J1172" s="564">
        <f t="shared" si="37"/>
        <v>0</v>
      </c>
    </row>
    <row r="1173" spans="1:10" s="498" customFormat="1" ht="15.75" thickBot="1" x14ac:dyDescent="0.3">
      <c r="A1173" s="530">
        <v>1170</v>
      </c>
      <c r="B1173" s="565" t="s">
        <v>3264</v>
      </c>
      <c r="C1173" s="566" t="s">
        <v>3265</v>
      </c>
      <c r="D1173" s="563" t="s">
        <v>3266</v>
      </c>
      <c r="E1173" s="567">
        <v>9199.2800000000007</v>
      </c>
      <c r="F1173" s="567">
        <v>9199.2800000000007</v>
      </c>
      <c r="G1173" s="564">
        <f t="shared" si="36"/>
        <v>0</v>
      </c>
      <c r="H1173" s="564">
        <v>9199.2800000000007</v>
      </c>
      <c r="I1173" s="564">
        <v>9199.2800000000007</v>
      </c>
      <c r="J1173" s="564">
        <f t="shared" si="37"/>
        <v>0</v>
      </c>
    </row>
    <row r="1174" spans="1:10" s="498" customFormat="1" ht="15.75" thickBot="1" x14ac:dyDescent="0.3">
      <c r="A1174" s="530">
        <v>1171</v>
      </c>
      <c r="B1174" s="565" t="s">
        <v>3264</v>
      </c>
      <c r="C1174" s="566" t="s">
        <v>3267</v>
      </c>
      <c r="D1174" s="563" t="s">
        <v>3268</v>
      </c>
      <c r="E1174" s="567">
        <v>9199.2800000000007</v>
      </c>
      <c r="F1174" s="567">
        <v>9199.2800000000007</v>
      </c>
      <c r="G1174" s="564">
        <f t="shared" si="36"/>
        <v>0</v>
      </c>
      <c r="H1174" s="564">
        <v>9199.2800000000007</v>
      </c>
      <c r="I1174" s="564">
        <v>9199.2800000000007</v>
      </c>
      <c r="J1174" s="564">
        <f t="shared" si="37"/>
        <v>0</v>
      </c>
    </row>
    <row r="1175" spans="1:10" s="498" customFormat="1" ht="15.75" thickBot="1" x14ac:dyDescent="0.3">
      <c r="A1175" s="530">
        <v>1172</v>
      </c>
      <c r="B1175" s="565" t="s">
        <v>3269</v>
      </c>
      <c r="C1175" s="566" t="s">
        <v>3270</v>
      </c>
      <c r="D1175" s="563" t="s">
        <v>3271</v>
      </c>
      <c r="E1175" s="567">
        <v>71469</v>
      </c>
      <c r="F1175" s="567">
        <v>71469</v>
      </c>
      <c r="G1175" s="564">
        <f t="shared" si="36"/>
        <v>0</v>
      </c>
      <c r="H1175" s="564">
        <v>71469</v>
      </c>
      <c r="I1175" s="564">
        <v>71469</v>
      </c>
      <c r="J1175" s="564">
        <f t="shared" si="37"/>
        <v>0</v>
      </c>
    </row>
    <row r="1176" spans="1:10" s="498" customFormat="1" ht="15.75" thickBot="1" x14ac:dyDescent="0.3">
      <c r="A1176" s="530">
        <v>1173</v>
      </c>
      <c r="B1176" s="565" t="s">
        <v>3272</v>
      </c>
      <c r="C1176" s="566" t="s">
        <v>3273</v>
      </c>
      <c r="D1176" s="563" t="s">
        <v>3274</v>
      </c>
      <c r="E1176" s="567">
        <v>27937</v>
      </c>
      <c r="F1176" s="567">
        <v>27937</v>
      </c>
      <c r="G1176" s="564">
        <f t="shared" si="36"/>
        <v>0</v>
      </c>
      <c r="H1176" s="564">
        <v>27937</v>
      </c>
      <c r="I1176" s="564">
        <v>27937</v>
      </c>
      <c r="J1176" s="564">
        <f t="shared" si="37"/>
        <v>0</v>
      </c>
    </row>
    <row r="1177" spans="1:10" s="498" customFormat="1" ht="15.75" thickBot="1" x14ac:dyDescent="0.3">
      <c r="A1177" s="530">
        <v>1174</v>
      </c>
      <c r="B1177" s="565" t="s">
        <v>3275</v>
      </c>
      <c r="C1177" s="566" t="s">
        <v>3276</v>
      </c>
      <c r="D1177" s="563" t="s">
        <v>3277</v>
      </c>
      <c r="E1177" s="567">
        <v>99801.82</v>
      </c>
      <c r="F1177" s="567">
        <v>99801.82</v>
      </c>
      <c r="G1177" s="564">
        <f t="shared" si="36"/>
        <v>0</v>
      </c>
      <c r="H1177" s="564">
        <v>99801.82</v>
      </c>
      <c r="I1177" s="564">
        <v>99801.82</v>
      </c>
      <c r="J1177" s="564">
        <f t="shared" si="37"/>
        <v>0</v>
      </c>
    </row>
    <row r="1178" spans="1:10" s="498" customFormat="1" ht="15.75" thickBot="1" x14ac:dyDescent="0.3">
      <c r="A1178" s="530">
        <v>1175</v>
      </c>
      <c r="B1178" s="565" t="s">
        <v>3278</v>
      </c>
      <c r="C1178" s="566" t="s">
        <v>3279</v>
      </c>
      <c r="D1178" s="563" t="s">
        <v>3280</v>
      </c>
      <c r="E1178" s="567">
        <v>24700</v>
      </c>
      <c r="F1178" s="567">
        <v>24700</v>
      </c>
      <c r="G1178" s="564">
        <f t="shared" si="36"/>
        <v>0</v>
      </c>
      <c r="H1178" s="564">
        <v>24700</v>
      </c>
      <c r="I1178" s="564">
        <v>24700</v>
      </c>
      <c r="J1178" s="564">
        <f t="shared" si="37"/>
        <v>0</v>
      </c>
    </row>
    <row r="1179" spans="1:10" s="498" customFormat="1" ht="15.75" thickBot="1" x14ac:dyDescent="0.3">
      <c r="A1179" s="530">
        <v>1176</v>
      </c>
      <c r="B1179" s="565" t="s">
        <v>3281</v>
      </c>
      <c r="C1179" s="566" t="s">
        <v>3282</v>
      </c>
      <c r="D1179" s="563" t="s">
        <v>3283</v>
      </c>
      <c r="E1179" s="567">
        <v>24022.799999999999</v>
      </c>
      <c r="F1179" s="567">
        <v>24022.799999999999</v>
      </c>
      <c r="G1179" s="564">
        <f t="shared" si="36"/>
        <v>0</v>
      </c>
      <c r="H1179" s="564">
        <v>24022.799999999999</v>
      </c>
      <c r="I1179" s="564">
        <v>24022.799999999999</v>
      </c>
      <c r="J1179" s="564">
        <f t="shared" si="37"/>
        <v>0</v>
      </c>
    </row>
    <row r="1180" spans="1:10" s="498" customFormat="1" ht="15.75" thickBot="1" x14ac:dyDescent="0.3">
      <c r="A1180" s="530">
        <v>1177</v>
      </c>
      <c r="B1180" s="565" t="s">
        <v>3284</v>
      </c>
      <c r="C1180" s="566" t="s">
        <v>3285</v>
      </c>
      <c r="D1180" s="563" t="s">
        <v>3286</v>
      </c>
      <c r="E1180" s="567">
        <v>39210.78</v>
      </c>
      <c r="F1180" s="567">
        <v>39210.78</v>
      </c>
      <c r="G1180" s="564">
        <f t="shared" si="36"/>
        <v>0</v>
      </c>
      <c r="H1180" s="564">
        <v>39210.78</v>
      </c>
      <c r="I1180" s="564">
        <v>39210.78</v>
      </c>
      <c r="J1180" s="564">
        <f t="shared" si="37"/>
        <v>0</v>
      </c>
    </row>
    <row r="1181" spans="1:10" s="498" customFormat="1" ht="15.75" thickBot="1" x14ac:dyDescent="0.3">
      <c r="A1181" s="530">
        <v>1178</v>
      </c>
      <c r="B1181" s="565" t="s">
        <v>3287</v>
      </c>
      <c r="C1181" s="566" t="s">
        <v>3288</v>
      </c>
      <c r="D1181" s="563" t="s">
        <v>3289</v>
      </c>
      <c r="E1181" s="567">
        <v>36182</v>
      </c>
      <c r="F1181" s="567">
        <v>36182</v>
      </c>
      <c r="G1181" s="564">
        <f t="shared" si="36"/>
        <v>0</v>
      </c>
      <c r="H1181" s="564">
        <v>36182</v>
      </c>
      <c r="I1181" s="564">
        <v>36182</v>
      </c>
      <c r="J1181" s="564">
        <f t="shared" si="37"/>
        <v>0</v>
      </c>
    </row>
    <row r="1182" spans="1:10" s="498" customFormat="1" ht="15.75" thickBot="1" x14ac:dyDescent="0.3">
      <c r="A1182" s="530">
        <v>1179</v>
      </c>
      <c r="B1182" s="565" t="s">
        <v>3290</v>
      </c>
      <c r="C1182" s="566" t="s">
        <v>3291</v>
      </c>
      <c r="D1182" s="563" t="s">
        <v>3292</v>
      </c>
      <c r="E1182" s="567">
        <v>44440</v>
      </c>
      <c r="F1182" s="567">
        <v>44440</v>
      </c>
      <c r="G1182" s="564">
        <f t="shared" si="36"/>
        <v>0</v>
      </c>
      <c r="H1182" s="564">
        <v>44440</v>
      </c>
      <c r="I1182" s="564">
        <v>44440</v>
      </c>
      <c r="J1182" s="564">
        <f t="shared" si="37"/>
        <v>0</v>
      </c>
    </row>
    <row r="1183" spans="1:10" s="498" customFormat="1" ht="15.75" thickBot="1" x14ac:dyDescent="0.3">
      <c r="A1183" s="530">
        <v>1180</v>
      </c>
      <c r="B1183" s="565" t="s">
        <v>3293</v>
      </c>
      <c r="C1183" s="566" t="s">
        <v>3294</v>
      </c>
      <c r="D1183" s="563" t="s">
        <v>3295</v>
      </c>
      <c r="E1183" s="567">
        <v>34331.589999999997</v>
      </c>
      <c r="F1183" s="567">
        <v>34331.589999999997</v>
      </c>
      <c r="G1183" s="564">
        <f t="shared" si="36"/>
        <v>0</v>
      </c>
      <c r="H1183" s="564">
        <v>34331.589999999997</v>
      </c>
      <c r="I1183" s="564">
        <v>34331.589999999997</v>
      </c>
      <c r="J1183" s="564">
        <f t="shared" si="37"/>
        <v>0</v>
      </c>
    </row>
    <row r="1184" spans="1:10" s="498" customFormat="1" ht="15.75" thickBot="1" x14ac:dyDescent="0.3">
      <c r="A1184" s="530">
        <v>1181</v>
      </c>
      <c r="B1184" s="565" t="s">
        <v>3296</v>
      </c>
      <c r="C1184" s="566" t="s">
        <v>3297</v>
      </c>
      <c r="D1184" s="563" t="s">
        <v>3298</v>
      </c>
      <c r="E1184" s="567">
        <v>84888</v>
      </c>
      <c r="F1184" s="567">
        <v>84888</v>
      </c>
      <c r="G1184" s="564">
        <f t="shared" si="36"/>
        <v>0</v>
      </c>
      <c r="H1184" s="564">
        <v>84888</v>
      </c>
      <c r="I1184" s="564">
        <v>84888</v>
      </c>
      <c r="J1184" s="564">
        <f t="shared" si="37"/>
        <v>0</v>
      </c>
    </row>
    <row r="1185" spans="1:10" s="498" customFormat="1" ht="15.75" thickBot="1" x14ac:dyDescent="0.3">
      <c r="A1185" s="530">
        <v>1182</v>
      </c>
      <c r="B1185" s="565" t="s">
        <v>3296</v>
      </c>
      <c r="C1185" s="566" t="s">
        <v>3299</v>
      </c>
      <c r="D1185" s="563" t="s">
        <v>3300</v>
      </c>
      <c r="E1185" s="567">
        <v>84888</v>
      </c>
      <c r="F1185" s="567">
        <v>84888</v>
      </c>
      <c r="G1185" s="564">
        <f t="shared" si="36"/>
        <v>0</v>
      </c>
      <c r="H1185" s="564">
        <v>84888</v>
      </c>
      <c r="I1185" s="564">
        <v>84888</v>
      </c>
      <c r="J1185" s="564">
        <f t="shared" si="37"/>
        <v>0</v>
      </c>
    </row>
    <row r="1186" spans="1:10" s="498" customFormat="1" ht="15.75" thickBot="1" x14ac:dyDescent="0.3">
      <c r="A1186" s="530">
        <v>1183</v>
      </c>
      <c r="B1186" s="565" t="s">
        <v>3301</v>
      </c>
      <c r="C1186" s="566" t="s">
        <v>3302</v>
      </c>
      <c r="D1186" s="563" t="s">
        <v>3303</v>
      </c>
      <c r="E1186" s="567">
        <v>78505.919999999998</v>
      </c>
      <c r="F1186" s="567">
        <v>78505.919999999998</v>
      </c>
      <c r="G1186" s="564">
        <f t="shared" si="36"/>
        <v>0</v>
      </c>
      <c r="H1186" s="564">
        <v>78505.919999999998</v>
      </c>
      <c r="I1186" s="564">
        <v>78505.919999999998</v>
      </c>
      <c r="J1186" s="564">
        <f t="shared" si="37"/>
        <v>0</v>
      </c>
    </row>
    <row r="1187" spans="1:10" s="498" customFormat="1" ht="15.75" thickBot="1" x14ac:dyDescent="0.3">
      <c r="A1187" s="530">
        <v>1184</v>
      </c>
      <c r="B1187" s="565" t="s">
        <v>3304</v>
      </c>
      <c r="C1187" s="566" t="s">
        <v>3305</v>
      </c>
      <c r="D1187" s="563" t="s">
        <v>3306</v>
      </c>
      <c r="E1187" s="567">
        <v>32955</v>
      </c>
      <c r="F1187" s="567">
        <v>32955</v>
      </c>
      <c r="G1187" s="564">
        <f t="shared" si="36"/>
        <v>0</v>
      </c>
      <c r="H1187" s="564">
        <v>32955</v>
      </c>
      <c r="I1187" s="564">
        <v>32955</v>
      </c>
      <c r="J1187" s="564">
        <f t="shared" si="37"/>
        <v>0</v>
      </c>
    </row>
    <row r="1188" spans="1:10" s="498" customFormat="1" ht="15.75" thickBot="1" x14ac:dyDescent="0.3">
      <c r="A1188" s="530">
        <v>1185</v>
      </c>
      <c r="B1188" s="565" t="s">
        <v>3304</v>
      </c>
      <c r="C1188" s="566" t="s">
        <v>3307</v>
      </c>
      <c r="D1188" s="563" t="s">
        <v>3308</v>
      </c>
      <c r="E1188" s="567">
        <v>32955</v>
      </c>
      <c r="F1188" s="567">
        <v>32955</v>
      </c>
      <c r="G1188" s="564">
        <f t="shared" si="36"/>
        <v>0</v>
      </c>
      <c r="H1188" s="564">
        <v>32955</v>
      </c>
      <c r="I1188" s="564">
        <v>32955</v>
      </c>
      <c r="J1188" s="564">
        <f t="shared" si="37"/>
        <v>0</v>
      </c>
    </row>
    <row r="1189" spans="1:10" s="498" customFormat="1" ht="15.75" thickBot="1" x14ac:dyDescent="0.3">
      <c r="A1189" s="530">
        <v>1186</v>
      </c>
      <c r="B1189" s="565" t="s">
        <v>3304</v>
      </c>
      <c r="C1189" s="566" t="s">
        <v>3309</v>
      </c>
      <c r="D1189" s="563" t="s">
        <v>3310</v>
      </c>
      <c r="E1189" s="567">
        <v>32955</v>
      </c>
      <c r="F1189" s="567">
        <v>32955</v>
      </c>
      <c r="G1189" s="564">
        <f t="shared" si="36"/>
        <v>0</v>
      </c>
      <c r="H1189" s="564">
        <v>32955</v>
      </c>
      <c r="I1189" s="564">
        <v>32955</v>
      </c>
      <c r="J1189" s="564">
        <f t="shared" si="37"/>
        <v>0</v>
      </c>
    </row>
    <row r="1190" spans="1:10" s="498" customFormat="1" ht="15.75" thickBot="1" x14ac:dyDescent="0.3">
      <c r="A1190" s="530">
        <v>1187</v>
      </c>
      <c r="B1190" s="565" t="s">
        <v>3311</v>
      </c>
      <c r="C1190" s="566" t="s">
        <v>3312</v>
      </c>
      <c r="D1190" s="563" t="s">
        <v>3313</v>
      </c>
      <c r="E1190" s="567">
        <v>23513.4</v>
      </c>
      <c r="F1190" s="567">
        <v>23513.4</v>
      </c>
      <c r="G1190" s="564">
        <f t="shared" si="36"/>
        <v>0</v>
      </c>
      <c r="H1190" s="564">
        <v>23513.4</v>
      </c>
      <c r="I1190" s="564">
        <v>23513.4</v>
      </c>
      <c r="J1190" s="564">
        <f t="shared" si="37"/>
        <v>0</v>
      </c>
    </row>
    <row r="1191" spans="1:10" s="498" customFormat="1" ht="15.75" thickBot="1" x14ac:dyDescent="0.3">
      <c r="A1191" s="530">
        <v>1188</v>
      </c>
      <c r="B1191" s="565" t="s">
        <v>3314</v>
      </c>
      <c r="C1191" s="566" t="s">
        <v>3315</v>
      </c>
      <c r="D1191" s="563" t="s">
        <v>3316</v>
      </c>
      <c r="E1191" s="567">
        <v>23513.4</v>
      </c>
      <c r="F1191" s="567">
        <v>23513.4</v>
      </c>
      <c r="G1191" s="564">
        <f t="shared" si="36"/>
        <v>0</v>
      </c>
      <c r="H1191" s="564">
        <v>23513.4</v>
      </c>
      <c r="I1191" s="564">
        <v>23513.4</v>
      </c>
      <c r="J1191" s="564">
        <f t="shared" si="37"/>
        <v>0</v>
      </c>
    </row>
    <row r="1192" spans="1:10" s="498" customFormat="1" ht="15.75" thickBot="1" x14ac:dyDescent="0.3">
      <c r="A1192" s="530">
        <v>1189</v>
      </c>
      <c r="B1192" s="565" t="s">
        <v>3314</v>
      </c>
      <c r="C1192" s="566" t="s">
        <v>3317</v>
      </c>
      <c r="D1192" s="563" t="s">
        <v>3318</v>
      </c>
      <c r="E1192" s="567">
        <v>23513.4</v>
      </c>
      <c r="F1192" s="567">
        <v>23513.4</v>
      </c>
      <c r="G1192" s="564">
        <f t="shared" si="36"/>
        <v>0</v>
      </c>
      <c r="H1192" s="564">
        <v>23513.4</v>
      </c>
      <c r="I1192" s="564">
        <v>23513.4</v>
      </c>
      <c r="J1192" s="564">
        <f t="shared" si="37"/>
        <v>0</v>
      </c>
    </row>
    <row r="1193" spans="1:10" s="498" customFormat="1" ht="15.75" thickBot="1" x14ac:dyDescent="0.3">
      <c r="A1193" s="530">
        <v>1190</v>
      </c>
      <c r="B1193" s="565" t="s">
        <v>3314</v>
      </c>
      <c r="C1193" s="566" t="s">
        <v>3319</v>
      </c>
      <c r="D1193" s="563" t="s">
        <v>3320</v>
      </c>
      <c r="E1193" s="567">
        <v>23513.4</v>
      </c>
      <c r="F1193" s="567">
        <v>23513.4</v>
      </c>
      <c r="G1193" s="564">
        <f t="shared" si="36"/>
        <v>0</v>
      </c>
      <c r="H1193" s="564">
        <v>23513.4</v>
      </c>
      <c r="I1193" s="564">
        <v>23513.4</v>
      </c>
      <c r="J1193" s="564">
        <f t="shared" si="37"/>
        <v>0</v>
      </c>
    </row>
    <row r="1194" spans="1:10" s="498" customFormat="1" ht="15.75" thickBot="1" x14ac:dyDescent="0.3">
      <c r="A1194" s="530">
        <v>1191</v>
      </c>
      <c r="B1194" s="565" t="s">
        <v>3314</v>
      </c>
      <c r="C1194" s="566" t="s">
        <v>3321</v>
      </c>
      <c r="D1194" s="563" t="s">
        <v>3322</v>
      </c>
      <c r="E1194" s="567">
        <v>25200</v>
      </c>
      <c r="F1194" s="567">
        <v>25200</v>
      </c>
      <c r="G1194" s="564">
        <f t="shared" si="36"/>
        <v>0</v>
      </c>
      <c r="H1194" s="564">
        <v>25200</v>
      </c>
      <c r="I1194" s="564">
        <v>25200</v>
      </c>
      <c r="J1194" s="564">
        <f t="shared" si="37"/>
        <v>0</v>
      </c>
    </row>
    <row r="1195" spans="1:10" s="498" customFormat="1" ht="15.75" thickBot="1" x14ac:dyDescent="0.3">
      <c r="A1195" s="530">
        <v>1192</v>
      </c>
      <c r="B1195" s="565" t="s">
        <v>3323</v>
      </c>
      <c r="C1195" s="566" t="s">
        <v>3324</v>
      </c>
      <c r="D1195" s="563" t="s">
        <v>3325</v>
      </c>
      <c r="E1195" s="567">
        <v>34706.21</v>
      </c>
      <c r="F1195" s="567">
        <v>34706.21</v>
      </c>
      <c r="G1195" s="564">
        <f t="shared" si="36"/>
        <v>0</v>
      </c>
      <c r="H1195" s="564">
        <v>34706.21</v>
      </c>
      <c r="I1195" s="564">
        <v>34706.21</v>
      </c>
      <c r="J1195" s="564">
        <f t="shared" si="37"/>
        <v>0</v>
      </c>
    </row>
    <row r="1196" spans="1:10" s="498" customFormat="1" ht="15.75" thickBot="1" x14ac:dyDescent="0.3">
      <c r="A1196" s="530">
        <v>1193</v>
      </c>
      <c r="B1196" s="565" t="s">
        <v>3323</v>
      </c>
      <c r="C1196" s="566" t="s">
        <v>3326</v>
      </c>
      <c r="D1196" s="563" t="s">
        <v>3327</v>
      </c>
      <c r="E1196" s="567">
        <v>25694.33</v>
      </c>
      <c r="F1196" s="567">
        <v>25694.33</v>
      </c>
      <c r="G1196" s="564">
        <f t="shared" si="36"/>
        <v>0</v>
      </c>
      <c r="H1196" s="564">
        <v>25694.33</v>
      </c>
      <c r="I1196" s="564">
        <v>25694.33</v>
      </c>
      <c r="J1196" s="564">
        <f t="shared" si="37"/>
        <v>0</v>
      </c>
    </row>
    <row r="1197" spans="1:10" s="498" customFormat="1" ht="15.75" thickBot="1" x14ac:dyDescent="0.3">
      <c r="A1197" s="530">
        <v>1194</v>
      </c>
      <c r="B1197" s="565" t="s">
        <v>3328</v>
      </c>
      <c r="C1197" s="566" t="s">
        <v>3329</v>
      </c>
      <c r="D1197" s="563" t="s">
        <v>3330</v>
      </c>
      <c r="E1197" s="567">
        <v>50145.37</v>
      </c>
      <c r="F1197" s="567">
        <v>50145.37</v>
      </c>
      <c r="G1197" s="564">
        <f t="shared" si="36"/>
        <v>0</v>
      </c>
      <c r="H1197" s="564">
        <v>50145.37</v>
      </c>
      <c r="I1197" s="564">
        <v>50145.37</v>
      </c>
      <c r="J1197" s="564">
        <f t="shared" si="37"/>
        <v>0</v>
      </c>
    </row>
    <row r="1198" spans="1:10" s="498" customFormat="1" ht="15.75" thickBot="1" x14ac:dyDescent="0.3">
      <c r="A1198" s="530">
        <v>1195</v>
      </c>
      <c r="B1198" s="565" t="s">
        <v>3331</v>
      </c>
      <c r="C1198" s="566" t="s">
        <v>3332</v>
      </c>
      <c r="D1198" s="563" t="s">
        <v>3333</v>
      </c>
      <c r="E1198" s="567">
        <v>61600.35</v>
      </c>
      <c r="F1198" s="567">
        <v>61600.35</v>
      </c>
      <c r="G1198" s="564">
        <f t="shared" si="36"/>
        <v>0</v>
      </c>
      <c r="H1198" s="564">
        <v>61600.35</v>
      </c>
      <c r="I1198" s="564">
        <v>61600.35</v>
      </c>
      <c r="J1198" s="564">
        <f t="shared" si="37"/>
        <v>0</v>
      </c>
    </row>
    <row r="1199" spans="1:10" s="498" customFormat="1" ht="15.75" thickBot="1" x14ac:dyDescent="0.3">
      <c r="A1199" s="530">
        <v>1196</v>
      </c>
      <c r="B1199" s="565" t="s">
        <v>3334</v>
      </c>
      <c r="C1199" s="566" t="s">
        <v>3335</v>
      </c>
      <c r="D1199" s="563" t="s">
        <v>3336</v>
      </c>
      <c r="E1199" s="567">
        <v>51595.5</v>
      </c>
      <c r="F1199" s="567">
        <v>51595.5</v>
      </c>
      <c r="G1199" s="564">
        <f t="shared" si="36"/>
        <v>0</v>
      </c>
      <c r="H1199" s="564">
        <v>51595.5</v>
      </c>
      <c r="I1199" s="564">
        <v>51595.5</v>
      </c>
      <c r="J1199" s="564">
        <f t="shared" si="37"/>
        <v>0</v>
      </c>
    </row>
    <row r="1200" spans="1:10" s="498" customFormat="1" ht="15.75" thickBot="1" x14ac:dyDescent="0.3">
      <c r="A1200" s="530">
        <v>1197</v>
      </c>
      <c r="B1200" s="565" t="s">
        <v>3337</v>
      </c>
      <c r="C1200" s="566" t="s">
        <v>3338</v>
      </c>
      <c r="D1200" s="563" t="s">
        <v>3339</v>
      </c>
      <c r="E1200" s="567">
        <v>54656.02</v>
      </c>
      <c r="F1200" s="567">
        <v>54656.02</v>
      </c>
      <c r="G1200" s="564">
        <f t="shared" si="36"/>
        <v>0</v>
      </c>
      <c r="H1200" s="564">
        <v>54656.02</v>
      </c>
      <c r="I1200" s="564">
        <v>54656.02</v>
      </c>
      <c r="J1200" s="564">
        <f t="shared" si="37"/>
        <v>0</v>
      </c>
    </row>
    <row r="1201" spans="1:10" s="498" customFormat="1" ht="15.75" thickBot="1" x14ac:dyDescent="0.3">
      <c r="A1201" s="530">
        <v>1198</v>
      </c>
      <c r="B1201" s="565" t="s">
        <v>3340</v>
      </c>
      <c r="C1201" s="566" t="s">
        <v>3341</v>
      </c>
      <c r="D1201" s="563" t="s">
        <v>3342</v>
      </c>
      <c r="E1201" s="567">
        <v>54358.98</v>
      </c>
      <c r="F1201" s="567">
        <v>54358.98</v>
      </c>
      <c r="G1201" s="564">
        <f t="shared" si="36"/>
        <v>0</v>
      </c>
      <c r="H1201" s="564">
        <v>54358.98</v>
      </c>
      <c r="I1201" s="564">
        <v>54358.98</v>
      </c>
      <c r="J1201" s="564">
        <f t="shared" si="37"/>
        <v>0</v>
      </c>
    </row>
    <row r="1202" spans="1:10" s="498" customFormat="1" ht="15.75" thickBot="1" x14ac:dyDescent="0.3">
      <c r="A1202" s="530">
        <v>1199</v>
      </c>
      <c r="B1202" s="565" t="s">
        <v>3343</v>
      </c>
      <c r="C1202" s="566" t="s">
        <v>3344</v>
      </c>
      <c r="D1202" s="563" t="s">
        <v>3345</v>
      </c>
      <c r="E1202" s="567">
        <v>86734.47</v>
      </c>
      <c r="F1202" s="567">
        <v>86734.47</v>
      </c>
      <c r="G1202" s="564">
        <f t="shared" si="36"/>
        <v>0</v>
      </c>
      <c r="H1202" s="564">
        <v>86734.47</v>
      </c>
      <c r="I1202" s="564">
        <v>86734.47</v>
      </c>
      <c r="J1202" s="564">
        <f t="shared" si="37"/>
        <v>0</v>
      </c>
    </row>
    <row r="1203" spans="1:10" s="498" customFormat="1" ht="15.75" thickBot="1" x14ac:dyDescent="0.3">
      <c r="A1203" s="530">
        <v>1200</v>
      </c>
      <c r="B1203" s="565" t="s">
        <v>3346</v>
      </c>
      <c r="C1203" s="566" t="s">
        <v>3347</v>
      </c>
      <c r="D1203" s="563" t="s">
        <v>3348</v>
      </c>
      <c r="E1203" s="567">
        <v>66854</v>
      </c>
      <c r="F1203" s="567">
        <v>66854</v>
      </c>
      <c r="G1203" s="564">
        <f t="shared" si="36"/>
        <v>0</v>
      </c>
      <c r="H1203" s="564">
        <v>66854</v>
      </c>
      <c r="I1203" s="564">
        <v>66854</v>
      </c>
      <c r="J1203" s="564">
        <f t="shared" si="37"/>
        <v>0</v>
      </c>
    </row>
    <row r="1204" spans="1:10" s="498" customFormat="1" ht="15.75" thickBot="1" x14ac:dyDescent="0.3">
      <c r="A1204" s="530">
        <v>1201</v>
      </c>
      <c r="B1204" s="565" t="s">
        <v>3349</v>
      </c>
      <c r="C1204" s="566" t="s">
        <v>3350</v>
      </c>
      <c r="D1204" s="563" t="s">
        <v>3351</v>
      </c>
      <c r="E1204" s="567">
        <v>60968.26</v>
      </c>
      <c r="F1204" s="567">
        <v>60968.26</v>
      </c>
      <c r="G1204" s="564">
        <f t="shared" si="36"/>
        <v>0</v>
      </c>
      <c r="H1204" s="564">
        <v>60968.26</v>
      </c>
      <c r="I1204" s="564">
        <v>60968.26</v>
      </c>
      <c r="J1204" s="564">
        <f t="shared" si="37"/>
        <v>0</v>
      </c>
    </row>
    <row r="1205" spans="1:10" s="498" customFormat="1" ht="15.75" thickBot="1" x14ac:dyDescent="0.3">
      <c r="A1205" s="530">
        <v>1202</v>
      </c>
      <c r="B1205" s="565" t="s">
        <v>3352</v>
      </c>
      <c r="C1205" s="566" t="s">
        <v>3353</v>
      </c>
      <c r="D1205" s="563" t="s">
        <v>3354</v>
      </c>
      <c r="E1205" s="567">
        <v>49421.52</v>
      </c>
      <c r="F1205" s="567">
        <v>49421.52</v>
      </c>
      <c r="G1205" s="564">
        <f t="shared" si="36"/>
        <v>0</v>
      </c>
      <c r="H1205" s="564">
        <v>49421.52</v>
      </c>
      <c r="I1205" s="564">
        <v>49421.52</v>
      </c>
      <c r="J1205" s="564">
        <f t="shared" si="37"/>
        <v>0</v>
      </c>
    </row>
    <row r="1206" spans="1:10" s="498" customFormat="1" ht="15.75" thickBot="1" x14ac:dyDescent="0.3">
      <c r="A1206" s="530">
        <v>1203</v>
      </c>
      <c r="B1206" s="565" t="s">
        <v>3355</v>
      </c>
      <c r="C1206" s="566" t="s">
        <v>3356</v>
      </c>
      <c r="D1206" s="563" t="s">
        <v>3357</v>
      </c>
      <c r="E1206" s="567">
        <v>47696.27</v>
      </c>
      <c r="F1206" s="567">
        <v>47696.27</v>
      </c>
      <c r="G1206" s="564">
        <f t="shared" si="36"/>
        <v>0</v>
      </c>
      <c r="H1206" s="564">
        <v>47696.27</v>
      </c>
      <c r="I1206" s="564">
        <v>47696.27</v>
      </c>
      <c r="J1206" s="564">
        <f t="shared" si="37"/>
        <v>0</v>
      </c>
    </row>
    <row r="1207" spans="1:10" s="498" customFormat="1" ht="15.75" thickBot="1" x14ac:dyDescent="0.3">
      <c r="A1207" s="530">
        <v>1204</v>
      </c>
      <c r="B1207" s="565" t="s">
        <v>3358</v>
      </c>
      <c r="C1207" s="566" t="s">
        <v>3359</v>
      </c>
      <c r="D1207" s="563" t="s">
        <v>3360</v>
      </c>
      <c r="E1207" s="567">
        <v>47860.34</v>
      </c>
      <c r="F1207" s="567">
        <v>47860.34</v>
      </c>
      <c r="G1207" s="564">
        <f t="shared" si="36"/>
        <v>0</v>
      </c>
      <c r="H1207" s="564">
        <v>47860.34</v>
      </c>
      <c r="I1207" s="564">
        <v>47860.34</v>
      </c>
      <c r="J1207" s="564">
        <f t="shared" si="37"/>
        <v>0</v>
      </c>
    </row>
    <row r="1208" spans="1:10" s="498" customFormat="1" ht="15.75" thickBot="1" x14ac:dyDescent="0.3">
      <c r="A1208" s="530">
        <v>1205</v>
      </c>
      <c r="B1208" s="565" t="s">
        <v>3361</v>
      </c>
      <c r="C1208" s="566" t="s">
        <v>3362</v>
      </c>
      <c r="D1208" s="563" t="s">
        <v>3363</v>
      </c>
      <c r="E1208" s="567">
        <v>94912.27</v>
      </c>
      <c r="F1208" s="567">
        <v>94912.27</v>
      </c>
      <c r="G1208" s="564">
        <f t="shared" si="36"/>
        <v>0</v>
      </c>
      <c r="H1208" s="564">
        <v>94912.27</v>
      </c>
      <c r="I1208" s="564">
        <v>94912.27</v>
      </c>
      <c r="J1208" s="564">
        <f t="shared" si="37"/>
        <v>0</v>
      </c>
    </row>
    <row r="1209" spans="1:10" s="498" customFormat="1" ht="15.75" thickBot="1" x14ac:dyDescent="0.3">
      <c r="A1209" s="530">
        <v>1206</v>
      </c>
      <c r="B1209" s="565" t="s">
        <v>3364</v>
      </c>
      <c r="C1209" s="566" t="s">
        <v>3365</v>
      </c>
      <c r="D1209" s="563" t="s">
        <v>3366</v>
      </c>
      <c r="E1209" s="567">
        <v>44736.07</v>
      </c>
      <c r="F1209" s="567">
        <v>44736.07</v>
      </c>
      <c r="G1209" s="564">
        <f t="shared" si="36"/>
        <v>0</v>
      </c>
      <c r="H1209" s="564">
        <v>44736.07</v>
      </c>
      <c r="I1209" s="564">
        <v>44736.07</v>
      </c>
      <c r="J1209" s="564">
        <f t="shared" si="37"/>
        <v>0</v>
      </c>
    </row>
    <row r="1210" spans="1:10" s="498" customFormat="1" ht="15.75" thickBot="1" x14ac:dyDescent="0.3">
      <c r="A1210" s="530">
        <v>1207</v>
      </c>
      <c r="B1210" s="565" t="s">
        <v>3367</v>
      </c>
      <c r="C1210" s="566" t="s">
        <v>3368</v>
      </c>
      <c r="D1210" s="563" t="s">
        <v>3369</v>
      </c>
      <c r="E1210" s="567">
        <v>48275.97</v>
      </c>
      <c r="F1210" s="567">
        <v>48275.97</v>
      </c>
      <c r="G1210" s="564">
        <f t="shared" si="36"/>
        <v>0</v>
      </c>
      <c r="H1210" s="564">
        <v>48275.97</v>
      </c>
      <c r="I1210" s="564">
        <v>48275.97</v>
      </c>
      <c r="J1210" s="564">
        <f t="shared" si="37"/>
        <v>0</v>
      </c>
    </row>
    <row r="1211" spans="1:10" s="498" customFormat="1" ht="15.75" thickBot="1" x14ac:dyDescent="0.3">
      <c r="A1211" s="530">
        <v>1208</v>
      </c>
      <c r="B1211" s="565" t="s">
        <v>3370</v>
      </c>
      <c r="C1211" s="566" t="s">
        <v>3371</v>
      </c>
      <c r="D1211" s="563" t="s">
        <v>3372</v>
      </c>
      <c r="E1211" s="567">
        <v>48126.84</v>
      </c>
      <c r="F1211" s="567">
        <v>48126.84</v>
      </c>
      <c r="G1211" s="564">
        <f t="shared" si="36"/>
        <v>0</v>
      </c>
      <c r="H1211" s="564">
        <v>48126.84</v>
      </c>
      <c r="I1211" s="564">
        <v>48126.84</v>
      </c>
      <c r="J1211" s="564">
        <f t="shared" si="37"/>
        <v>0</v>
      </c>
    </row>
    <row r="1212" spans="1:10" s="498" customFormat="1" ht="15.75" thickBot="1" x14ac:dyDescent="0.3">
      <c r="A1212" s="530">
        <v>1209</v>
      </c>
      <c r="B1212" s="565" t="s">
        <v>3373</v>
      </c>
      <c r="C1212" s="566" t="s">
        <v>3374</v>
      </c>
      <c r="D1212" s="563" t="s">
        <v>3375</v>
      </c>
      <c r="E1212" s="567">
        <v>95246.42</v>
      </c>
      <c r="F1212" s="567">
        <v>95246.42</v>
      </c>
      <c r="G1212" s="564">
        <f t="shared" si="36"/>
        <v>0</v>
      </c>
      <c r="H1212" s="564">
        <v>95246.42</v>
      </c>
      <c r="I1212" s="564">
        <v>95246.42</v>
      </c>
      <c r="J1212" s="564">
        <f t="shared" si="37"/>
        <v>0</v>
      </c>
    </row>
    <row r="1213" spans="1:10" s="498" customFormat="1" ht="15.75" thickBot="1" x14ac:dyDescent="0.3">
      <c r="A1213" s="530">
        <v>1210</v>
      </c>
      <c r="B1213" s="565" t="s">
        <v>3373</v>
      </c>
      <c r="C1213" s="566" t="s">
        <v>3376</v>
      </c>
      <c r="D1213" s="563" t="s">
        <v>3377</v>
      </c>
      <c r="E1213" s="567">
        <v>95246.42</v>
      </c>
      <c r="F1213" s="567">
        <v>95246.42</v>
      </c>
      <c r="G1213" s="564">
        <f t="shared" si="36"/>
        <v>0</v>
      </c>
      <c r="H1213" s="564">
        <v>95246.42</v>
      </c>
      <c r="I1213" s="564">
        <v>95246.42</v>
      </c>
      <c r="J1213" s="564">
        <f t="shared" si="37"/>
        <v>0</v>
      </c>
    </row>
    <row r="1214" spans="1:10" s="498" customFormat="1" ht="15.75" thickBot="1" x14ac:dyDescent="0.3">
      <c r="A1214" s="530">
        <v>1211</v>
      </c>
      <c r="B1214" s="565" t="s">
        <v>3373</v>
      </c>
      <c r="C1214" s="566" t="s">
        <v>3378</v>
      </c>
      <c r="D1214" s="563" t="s">
        <v>3379</v>
      </c>
      <c r="E1214" s="567">
        <v>95246.42</v>
      </c>
      <c r="F1214" s="567">
        <v>95246.42</v>
      </c>
      <c r="G1214" s="564">
        <f t="shared" si="36"/>
        <v>0</v>
      </c>
      <c r="H1214" s="564">
        <v>95246.42</v>
      </c>
      <c r="I1214" s="564">
        <v>95246.42</v>
      </c>
      <c r="J1214" s="564">
        <f t="shared" si="37"/>
        <v>0</v>
      </c>
    </row>
    <row r="1215" spans="1:10" s="498" customFormat="1" ht="15.75" thickBot="1" x14ac:dyDescent="0.3">
      <c r="A1215" s="530">
        <v>1212</v>
      </c>
      <c r="B1215" s="565" t="s">
        <v>3380</v>
      </c>
      <c r="C1215" s="566" t="s">
        <v>3381</v>
      </c>
      <c r="D1215" s="563" t="s">
        <v>3382</v>
      </c>
      <c r="E1215" s="567">
        <v>96106.26</v>
      </c>
      <c r="F1215" s="567">
        <v>96106.26</v>
      </c>
      <c r="G1215" s="564">
        <f t="shared" si="36"/>
        <v>0</v>
      </c>
      <c r="H1215" s="564">
        <v>96106.26</v>
      </c>
      <c r="I1215" s="564">
        <v>96106.26</v>
      </c>
      <c r="J1215" s="564">
        <f t="shared" si="37"/>
        <v>0</v>
      </c>
    </row>
    <row r="1216" spans="1:10" s="498" customFormat="1" ht="15.75" thickBot="1" x14ac:dyDescent="0.3">
      <c r="A1216" s="530">
        <v>1213</v>
      </c>
      <c r="B1216" s="565" t="s">
        <v>3380</v>
      </c>
      <c r="C1216" s="566" t="s">
        <v>3383</v>
      </c>
      <c r="D1216" s="563" t="s">
        <v>3384</v>
      </c>
      <c r="E1216" s="567">
        <v>96106.26</v>
      </c>
      <c r="F1216" s="567">
        <v>96106.26</v>
      </c>
      <c r="G1216" s="564">
        <f t="shared" si="36"/>
        <v>0</v>
      </c>
      <c r="H1216" s="564">
        <v>96106.26</v>
      </c>
      <c r="I1216" s="564">
        <v>96106.26</v>
      </c>
      <c r="J1216" s="564">
        <f t="shared" si="37"/>
        <v>0</v>
      </c>
    </row>
    <row r="1217" spans="1:10" s="498" customFormat="1" ht="15.75" thickBot="1" x14ac:dyDescent="0.3">
      <c r="A1217" s="530">
        <v>1214</v>
      </c>
      <c r="B1217" s="565" t="s">
        <v>3385</v>
      </c>
      <c r="C1217" s="566" t="s">
        <v>3386</v>
      </c>
      <c r="D1217" s="563" t="s">
        <v>3387</v>
      </c>
      <c r="E1217" s="567">
        <v>5558.6</v>
      </c>
      <c r="F1217" s="567">
        <v>5558.6</v>
      </c>
      <c r="G1217" s="564">
        <f t="shared" si="36"/>
        <v>0</v>
      </c>
      <c r="H1217" s="564">
        <v>5558.6</v>
      </c>
      <c r="I1217" s="564">
        <v>5558.6</v>
      </c>
      <c r="J1217" s="564">
        <f t="shared" si="37"/>
        <v>0</v>
      </c>
    </row>
    <row r="1218" spans="1:10" s="498" customFormat="1" ht="15.75" thickBot="1" x14ac:dyDescent="0.3">
      <c r="A1218" s="530">
        <v>1215</v>
      </c>
      <c r="B1218" s="565" t="s">
        <v>3385</v>
      </c>
      <c r="C1218" s="566" t="s">
        <v>3388</v>
      </c>
      <c r="D1218" s="563" t="s">
        <v>3389</v>
      </c>
      <c r="E1218" s="567">
        <v>5558.6</v>
      </c>
      <c r="F1218" s="567">
        <v>5558.6</v>
      </c>
      <c r="G1218" s="564">
        <f t="shared" si="36"/>
        <v>0</v>
      </c>
      <c r="H1218" s="564">
        <v>5558.6</v>
      </c>
      <c r="I1218" s="564">
        <v>5558.6</v>
      </c>
      <c r="J1218" s="564">
        <f t="shared" si="37"/>
        <v>0</v>
      </c>
    </row>
    <row r="1219" spans="1:10" s="498" customFormat="1" ht="15.75" thickBot="1" x14ac:dyDescent="0.3">
      <c r="A1219" s="530">
        <v>1216</v>
      </c>
      <c r="B1219" s="565" t="s">
        <v>3390</v>
      </c>
      <c r="C1219" s="566" t="s">
        <v>3391</v>
      </c>
      <c r="D1219" s="563" t="s">
        <v>3392</v>
      </c>
      <c r="E1219" s="567">
        <v>25529.79</v>
      </c>
      <c r="F1219" s="567">
        <v>25529.79</v>
      </c>
      <c r="G1219" s="564">
        <f t="shared" si="36"/>
        <v>0</v>
      </c>
      <c r="H1219" s="564">
        <v>25529.79</v>
      </c>
      <c r="I1219" s="564">
        <v>25529.79</v>
      </c>
      <c r="J1219" s="564">
        <f t="shared" si="37"/>
        <v>0</v>
      </c>
    </row>
    <row r="1220" spans="1:10" s="498" customFormat="1" ht="15.75" thickBot="1" x14ac:dyDescent="0.3">
      <c r="A1220" s="530">
        <v>1217</v>
      </c>
      <c r="B1220" s="565" t="s">
        <v>3393</v>
      </c>
      <c r="C1220" s="566" t="s">
        <v>3394</v>
      </c>
      <c r="D1220" s="563" t="s">
        <v>3395</v>
      </c>
      <c r="E1220" s="567">
        <v>60964.04</v>
      </c>
      <c r="F1220" s="567">
        <v>60964.04</v>
      </c>
      <c r="G1220" s="564">
        <f t="shared" ref="G1220:G1283" si="38">E1220-F1220</f>
        <v>0</v>
      </c>
      <c r="H1220" s="564">
        <v>60964.04</v>
      </c>
      <c r="I1220" s="564">
        <v>60964.04</v>
      </c>
      <c r="J1220" s="564">
        <f t="shared" ref="J1220:J1283" si="39">H1220-I1220</f>
        <v>0</v>
      </c>
    </row>
    <row r="1221" spans="1:10" s="498" customFormat="1" ht="15.75" thickBot="1" x14ac:dyDescent="0.3">
      <c r="A1221" s="530">
        <v>1218</v>
      </c>
      <c r="B1221" s="565" t="s">
        <v>3396</v>
      </c>
      <c r="C1221" s="566" t="s">
        <v>3397</v>
      </c>
      <c r="D1221" s="563" t="s">
        <v>3398</v>
      </c>
      <c r="E1221" s="567">
        <v>40607.06</v>
      </c>
      <c r="F1221" s="567">
        <v>40607.06</v>
      </c>
      <c r="G1221" s="564">
        <f t="shared" si="38"/>
        <v>0</v>
      </c>
      <c r="H1221" s="564">
        <v>40607.06</v>
      </c>
      <c r="I1221" s="564">
        <v>40607.06</v>
      </c>
      <c r="J1221" s="564">
        <f t="shared" si="39"/>
        <v>0</v>
      </c>
    </row>
    <row r="1222" spans="1:10" s="498" customFormat="1" ht="15.75" thickBot="1" x14ac:dyDescent="0.3">
      <c r="A1222" s="530">
        <v>1219</v>
      </c>
      <c r="B1222" s="565" t="s">
        <v>3399</v>
      </c>
      <c r="C1222" s="566" t="s">
        <v>3400</v>
      </c>
      <c r="D1222" s="563" t="s">
        <v>3401</v>
      </c>
      <c r="E1222" s="567">
        <v>70489.02</v>
      </c>
      <c r="F1222" s="567">
        <v>70489.02</v>
      </c>
      <c r="G1222" s="564">
        <f t="shared" si="38"/>
        <v>0</v>
      </c>
      <c r="H1222" s="564">
        <v>70489.02</v>
      </c>
      <c r="I1222" s="564">
        <v>70489.02</v>
      </c>
      <c r="J1222" s="564">
        <f t="shared" si="39"/>
        <v>0</v>
      </c>
    </row>
    <row r="1223" spans="1:10" s="498" customFormat="1" ht="15.75" thickBot="1" x14ac:dyDescent="0.3">
      <c r="A1223" s="530">
        <v>1220</v>
      </c>
      <c r="B1223" s="565" t="s">
        <v>3402</v>
      </c>
      <c r="C1223" s="566" t="s">
        <v>3403</v>
      </c>
      <c r="D1223" s="563" t="s">
        <v>3404</v>
      </c>
      <c r="E1223" s="567">
        <v>46798.59</v>
      </c>
      <c r="F1223" s="567">
        <v>46798.59</v>
      </c>
      <c r="G1223" s="564">
        <f t="shared" si="38"/>
        <v>0</v>
      </c>
      <c r="H1223" s="564">
        <v>46798.59</v>
      </c>
      <c r="I1223" s="564">
        <v>46798.59</v>
      </c>
      <c r="J1223" s="564">
        <f t="shared" si="39"/>
        <v>0</v>
      </c>
    </row>
    <row r="1224" spans="1:10" s="498" customFormat="1" ht="15.75" thickBot="1" x14ac:dyDescent="0.3">
      <c r="A1224" s="530">
        <v>1221</v>
      </c>
      <c r="B1224" s="565" t="s">
        <v>3402</v>
      </c>
      <c r="C1224" s="566" t="s">
        <v>3405</v>
      </c>
      <c r="D1224" s="563" t="s">
        <v>3406</v>
      </c>
      <c r="E1224" s="567">
        <v>46798.59</v>
      </c>
      <c r="F1224" s="567">
        <v>46798.59</v>
      </c>
      <c r="G1224" s="564">
        <f t="shared" si="38"/>
        <v>0</v>
      </c>
      <c r="H1224" s="564">
        <v>46798.59</v>
      </c>
      <c r="I1224" s="564">
        <v>46798.59</v>
      </c>
      <c r="J1224" s="564">
        <f t="shared" si="39"/>
        <v>0</v>
      </c>
    </row>
    <row r="1225" spans="1:10" s="498" customFormat="1" ht="15.75" thickBot="1" x14ac:dyDescent="0.3">
      <c r="A1225" s="530">
        <v>1222</v>
      </c>
      <c r="B1225" s="565" t="s">
        <v>3407</v>
      </c>
      <c r="C1225" s="566" t="s">
        <v>3408</v>
      </c>
      <c r="D1225" s="563" t="s">
        <v>3409</v>
      </c>
      <c r="E1225" s="567">
        <v>92256.57</v>
      </c>
      <c r="F1225" s="567">
        <v>92256.57</v>
      </c>
      <c r="G1225" s="564">
        <f t="shared" si="38"/>
        <v>0</v>
      </c>
      <c r="H1225" s="564">
        <v>92256.57</v>
      </c>
      <c r="I1225" s="564">
        <v>92256.57</v>
      </c>
      <c r="J1225" s="564">
        <f t="shared" si="39"/>
        <v>0</v>
      </c>
    </row>
    <row r="1226" spans="1:10" s="498" customFormat="1" ht="15.75" thickBot="1" x14ac:dyDescent="0.3">
      <c r="A1226" s="530">
        <v>1223</v>
      </c>
      <c r="B1226" s="565" t="s">
        <v>3410</v>
      </c>
      <c r="C1226" s="566" t="s">
        <v>3411</v>
      </c>
      <c r="D1226" s="563" t="s">
        <v>3412</v>
      </c>
      <c r="E1226" s="567">
        <v>65239.75</v>
      </c>
      <c r="F1226" s="567">
        <v>65239.75</v>
      </c>
      <c r="G1226" s="564">
        <f t="shared" si="38"/>
        <v>0</v>
      </c>
      <c r="H1226" s="564">
        <v>65239.75</v>
      </c>
      <c r="I1226" s="564">
        <v>65239.75</v>
      </c>
      <c r="J1226" s="564">
        <f t="shared" si="39"/>
        <v>0</v>
      </c>
    </row>
    <row r="1227" spans="1:10" s="498" customFormat="1" ht="15.75" thickBot="1" x14ac:dyDescent="0.3">
      <c r="A1227" s="530">
        <v>1224</v>
      </c>
      <c r="B1227" s="565" t="s">
        <v>3413</v>
      </c>
      <c r="C1227" s="566" t="s">
        <v>3414</v>
      </c>
      <c r="D1227" s="563" t="s">
        <v>3415</v>
      </c>
      <c r="E1227" s="567">
        <v>42369</v>
      </c>
      <c r="F1227" s="567">
        <v>42369</v>
      </c>
      <c r="G1227" s="564">
        <f t="shared" si="38"/>
        <v>0</v>
      </c>
      <c r="H1227" s="564">
        <v>42369</v>
      </c>
      <c r="I1227" s="564">
        <v>42369</v>
      </c>
      <c r="J1227" s="564">
        <f t="shared" si="39"/>
        <v>0</v>
      </c>
    </row>
    <row r="1228" spans="1:10" s="498" customFormat="1" ht="15.75" thickBot="1" x14ac:dyDescent="0.3">
      <c r="A1228" s="530">
        <v>1225</v>
      </c>
      <c r="B1228" s="565" t="s">
        <v>3413</v>
      </c>
      <c r="C1228" s="566" t="s">
        <v>3416</v>
      </c>
      <c r="D1228" s="563" t="s">
        <v>3417</v>
      </c>
      <c r="E1228" s="567">
        <v>42369</v>
      </c>
      <c r="F1228" s="567">
        <v>42369</v>
      </c>
      <c r="G1228" s="564">
        <f t="shared" si="38"/>
        <v>0</v>
      </c>
      <c r="H1228" s="564">
        <v>42369</v>
      </c>
      <c r="I1228" s="564">
        <v>42369</v>
      </c>
      <c r="J1228" s="564">
        <f t="shared" si="39"/>
        <v>0</v>
      </c>
    </row>
    <row r="1229" spans="1:10" s="498" customFormat="1" ht="15.75" thickBot="1" x14ac:dyDescent="0.3">
      <c r="A1229" s="530">
        <v>1226</v>
      </c>
      <c r="B1229" s="565" t="s">
        <v>3418</v>
      </c>
      <c r="C1229" s="566" t="s">
        <v>3419</v>
      </c>
      <c r="D1229" s="563" t="s">
        <v>3420</v>
      </c>
      <c r="E1229" s="567">
        <v>99032.09</v>
      </c>
      <c r="F1229" s="567">
        <v>99032.09</v>
      </c>
      <c r="G1229" s="564">
        <f t="shared" si="38"/>
        <v>0</v>
      </c>
      <c r="H1229" s="564">
        <v>99032.09</v>
      </c>
      <c r="I1229" s="564">
        <v>99032.09</v>
      </c>
      <c r="J1229" s="564">
        <f t="shared" si="39"/>
        <v>0</v>
      </c>
    </row>
    <row r="1230" spans="1:10" s="498" customFormat="1" ht="15.75" thickBot="1" x14ac:dyDescent="0.3">
      <c r="A1230" s="530">
        <v>1227</v>
      </c>
      <c r="B1230" s="565" t="s">
        <v>3421</v>
      </c>
      <c r="C1230" s="566" t="s">
        <v>3422</v>
      </c>
      <c r="D1230" s="563" t="s">
        <v>3423</v>
      </c>
      <c r="E1230" s="567">
        <v>44758.01</v>
      </c>
      <c r="F1230" s="567">
        <v>44758.01</v>
      </c>
      <c r="G1230" s="564">
        <f t="shared" si="38"/>
        <v>0</v>
      </c>
      <c r="H1230" s="564">
        <v>44758.01</v>
      </c>
      <c r="I1230" s="564">
        <v>44758.01</v>
      </c>
      <c r="J1230" s="564">
        <f t="shared" si="39"/>
        <v>0</v>
      </c>
    </row>
    <row r="1231" spans="1:10" s="498" customFormat="1" ht="15.75" thickBot="1" x14ac:dyDescent="0.3">
      <c r="A1231" s="530">
        <v>1228</v>
      </c>
      <c r="B1231" s="565" t="s">
        <v>3421</v>
      </c>
      <c r="C1231" s="566" t="s">
        <v>3424</v>
      </c>
      <c r="D1231" s="563" t="s">
        <v>3425</v>
      </c>
      <c r="E1231" s="567">
        <v>44758.01</v>
      </c>
      <c r="F1231" s="567">
        <v>44758.01</v>
      </c>
      <c r="G1231" s="564">
        <f t="shared" si="38"/>
        <v>0</v>
      </c>
      <c r="H1231" s="564">
        <v>44758.01</v>
      </c>
      <c r="I1231" s="564">
        <v>44758.01</v>
      </c>
      <c r="J1231" s="564">
        <f t="shared" si="39"/>
        <v>0</v>
      </c>
    </row>
    <row r="1232" spans="1:10" s="498" customFormat="1" ht="15.75" thickBot="1" x14ac:dyDescent="0.3">
      <c r="A1232" s="530">
        <v>1229</v>
      </c>
      <c r="B1232" s="565" t="s">
        <v>3426</v>
      </c>
      <c r="C1232" s="566" t="s">
        <v>3427</v>
      </c>
      <c r="D1232" s="563" t="s">
        <v>3428</v>
      </c>
      <c r="E1232" s="567">
        <v>84078.26</v>
      </c>
      <c r="F1232" s="567">
        <v>84078.26</v>
      </c>
      <c r="G1232" s="564">
        <f t="shared" si="38"/>
        <v>0</v>
      </c>
      <c r="H1232" s="564">
        <v>84078.26</v>
      </c>
      <c r="I1232" s="564">
        <v>84078.26</v>
      </c>
      <c r="J1232" s="564">
        <f t="shared" si="39"/>
        <v>0</v>
      </c>
    </row>
    <row r="1233" spans="1:10" s="498" customFormat="1" ht="15.75" thickBot="1" x14ac:dyDescent="0.3">
      <c r="A1233" s="530">
        <v>1230</v>
      </c>
      <c r="B1233" s="565" t="s">
        <v>3426</v>
      </c>
      <c r="C1233" s="566" t="s">
        <v>3429</v>
      </c>
      <c r="D1233" s="563" t="s">
        <v>3430</v>
      </c>
      <c r="E1233" s="567">
        <v>94513.22</v>
      </c>
      <c r="F1233" s="567">
        <v>94513.22</v>
      </c>
      <c r="G1233" s="564">
        <f t="shared" si="38"/>
        <v>0</v>
      </c>
      <c r="H1233" s="564">
        <v>94513.22</v>
      </c>
      <c r="I1233" s="564">
        <v>94513.22</v>
      </c>
      <c r="J1233" s="564">
        <f t="shared" si="39"/>
        <v>0</v>
      </c>
    </row>
    <row r="1234" spans="1:10" s="498" customFormat="1" ht="15.75" thickBot="1" x14ac:dyDescent="0.3">
      <c r="A1234" s="530">
        <v>1231</v>
      </c>
      <c r="B1234" s="565" t="s">
        <v>3426</v>
      </c>
      <c r="C1234" s="566" t="s">
        <v>3431</v>
      </c>
      <c r="D1234" s="563" t="s">
        <v>3432</v>
      </c>
      <c r="E1234" s="567">
        <v>84078.26</v>
      </c>
      <c r="F1234" s="567">
        <v>84078.26</v>
      </c>
      <c r="G1234" s="564">
        <f t="shared" si="38"/>
        <v>0</v>
      </c>
      <c r="H1234" s="564">
        <v>84078.26</v>
      </c>
      <c r="I1234" s="564">
        <v>84078.26</v>
      </c>
      <c r="J1234" s="564">
        <f t="shared" si="39"/>
        <v>0</v>
      </c>
    </row>
    <row r="1235" spans="1:10" s="498" customFormat="1" ht="15.75" thickBot="1" x14ac:dyDescent="0.3">
      <c r="A1235" s="530">
        <v>1232</v>
      </c>
      <c r="B1235" s="565" t="s">
        <v>3426</v>
      </c>
      <c r="C1235" s="566" t="s">
        <v>3433</v>
      </c>
      <c r="D1235" s="563" t="s">
        <v>3434</v>
      </c>
      <c r="E1235" s="567">
        <v>84078.26</v>
      </c>
      <c r="F1235" s="567">
        <v>84078.26</v>
      </c>
      <c r="G1235" s="564">
        <f t="shared" si="38"/>
        <v>0</v>
      </c>
      <c r="H1235" s="564">
        <v>84078.26</v>
      </c>
      <c r="I1235" s="564">
        <v>84078.26</v>
      </c>
      <c r="J1235" s="564">
        <f t="shared" si="39"/>
        <v>0</v>
      </c>
    </row>
    <row r="1236" spans="1:10" s="498" customFormat="1" ht="15.75" thickBot="1" x14ac:dyDescent="0.3">
      <c r="A1236" s="530">
        <v>1233</v>
      </c>
      <c r="B1236" s="565" t="s">
        <v>3426</v>
      </c>
      <c r="C1236" s="566" t="s">
        <v>3435</v>
      </c>
      <c r="D1236" s="563" t="s">
        <v>3436</v>
      </c>
      <c r="E1236" s="567">
        <v>84078.26</v>
      </c>
      <c r="F1236" s="567">
        <v>84078.26</v>
      </c>
      <c r="G1236" s="564">
        <f t="shared" si="38"/>
        <v>0</v>
      </c>
      <c r="H1236" s="564">
        <v>84078.26</v>
      </c>
      <c r="I1236" s="564">
        <v>84078.26</v>
      </c>
      <c r="J1236" s="564">
        <f t="shared" si="39"/>
        <v>0</v>
      </c>
    </row>
    <row r="1237" spans="1:10" s="498" customFormat="1" ht="15.75" thickBot="1" x14ac:dyDescent="0.3">
      <c r="A1237" s="530">
        <v>1234</v>
      </c>
      <c r="B1237" s="565" t="s">
        <v>3437</v>
      </c>
      <c r="C1237" s="566" t="s">
        <v>3438</v>
      </c>
      <c r="D1237" s="563" t="s">
        <v>3439</v>
      </c>
      <c r="E1237" s="567">
        <v>96662.399999999994</v>
      </c>
      <c r="F1237" s="567">
        <v>96662.399999999994</v>
      </c>
      <c r="G1237" s="564">
        <f t="shared" si="38"/>
        <v>0</v>
      </c>
      <c r="H1237" s="564">
        <v>96662.399999999994</v>
      </c>
      <c r="I1237" s="564">
        <v>96662.399999999994</v>
      </c>
      <c r="J1237" s="564">
        <f t="shared" si="39"/>
        <v>0</v>
      </c>
    </row>
    <row r="1238" spans="1:10" s="498" customFormat="1" ht="15.75" thickBot="1" x14ac:dyDescent="0.3">
      <c r="A1238" s="530">
        <v>1235</v>
      </c>
      <c r="B1238" s="565" t="s">
        <v>3437</v>
      </c>
      <c r="C1238" s="566" t="s">
        <v>3440</v>
      </c>
      <c r="D1238" s="563" t="s">
        <v>3441</v>
      </c>
      <c r="E1238" s="567">
        <v>96662.399999999994</v>
      </c>
      <c r="F1238" s="567">
        <v>96662.399999999994</v>
      </c>
      <c r="G1238" s="564">
        <f t="shared" si="38"/>
        <v>0</v>
      </c>
      <c r="H1238" s="564">
        <v>96662.399999999994</v>
      </c>
      <c r="I1238" s="564">
        <v>96662.399999999994</v>
      </c>
      <c r="J1238" s="564">
        <f t="shared" si="39"/>
        <v>0</v>
      </c>
    </row>
    <row r="1239" spans="1:10" s="498" customFormat="1" ht="15.75" thickBot="1" x14ac:dyDescent="0.3">
      <c r="A1239" s="530">
        <v>1236</v>
      </c>
      <c r="B1239" s="565" t="s">
        <v>3437</v>
      </c>
      <c r="C1239" s="566" t="s">
        <v>3442</v>
      </c>
      <c r="D1239" s="563" t="s">
        <v>3443</v>
      </c>
      <c r="E1239" s="567">
        <v>96662.399999999994</v>
      </c>
      <c r="F1239" s="567">
        <v>96662.399999999994</v>
      </c>
      <c r="G1239" s="564">
        <f t="shared" si="38"/>
        <v>0</v>
      </c>
      <c r="H1239" s="564">
        <v>96662.399999999994</v>
      </c>
      <c r="I1239" s="564">
        <v>96662.399999999994</v>
      </c>
      <c r="J1239" s="564">
        <f t="shared" si="39"/>
        <v>0</v>
      </c>
    </row>
    <row r="1240" spans="1:10" s="498" customFormat="1" ht="15.75" thickBot="1" x14ac:dyDescent="0.3">
      <c r="A1240" s="530">
        <v>1237</v>
      </c>
      <c r="B1240" s="565" t="s">
        <v>3437</v>
      </c>
      <c r="C1240" s="566" t="s">
        <v>3444</v>
      </c>
      <c r="D1240" s="563" t="s">
        <v>3445</v>
      </c>
      <c r="E1240" s="567">
        <v>96662.399999999994</v>
      </c>
      <c r="F1240" s="567">
        <v>96662.399999999994</v>
      </c>
      <c r="G1240" s="564">
        <f t="shared" si="38"/>
        <v>0</v>
      </c>
      <c r="H1240" s="564">
        <v>96662.399999999994</v>
      </c>
      <c r="I1240" s="564">
        <v>96662.399999999994</v>
      </c>
      <c r="J1240" s="564">
        <f t="shared" si="39"/>
        <v>0</v>
      </c>
    </row>
    <row r="1241" spans="1:10" s="498" customFormat="1" ht="15.75" thickBot="1" x14ac:dyDescent="0.3">
      <c r="A1241" s="530">
        <v>1238</v>
      </c>
      <c r="B1241" s="565" t="s">
        <v>3446</v>
      </c>
      <c r="C1241" s="566" t="s">
        <v>3447</v>
      </c>
      <c r="D1241" s="563" t="s">
        <v>3448</v>
      </c>
      <c r="E1241" s="567">
        <v>96662.399999999994</v>
      </c>
      <c r="F1241" s="567">
        <v>96662.399999999994</v>
      </c>
      <c r="G1241" s="564">
        <f t="shared" si="38"/>
        <v>0</v>
      </c>
      <c r="H1241" s="564">
        <v>96662.399999999994</v>
      </c>
      <c r="I1241" s="564">
        <v>96662.399999999994</v>
      </c>
      <c r="J1241" s="564">
        <f t="shared" si="39"/>
        <v>0</v>
      </c>
    </row>
    <row r="1242" spans="1:10" s="498" customFormat="1" ht="15.75" thickBot="1" x14ac:dyDescent="0.3">
      <c r="A1242" s="530">
        <v>1239</v>
      </c>
      <c r="B1242" s="565" t="s">
        <v>3446</v>
      </c>
      <c r="C1242" s="566" t="s">
        <v>3449</v>
      </c>
      <c r="D1242" s="563" t="s">
        <v>3450</v>
      </c>
      <c r="E1242" s="567">
        <v>96662.399999999994</v>
      </c>
      <c r="F1242" s="567">
        <v>96662.399999999994</v>
      </c>
      <c r="G1242" s="564">
        <f t="shared" si="38"/>
        <v>0</v>
      </c>
      <c r="H1242" s="564">
        <v>96662.399999999994</v>
      </c>
      <c r="I1242" s="564">
        <v>96662.399999999994</v>
      </c>
      <c r="J1242" s="564">
        <f t="shared" si="39"/>
        <v>0</v>
      </c>
    </row>
    <row r="1243" spans="1:10" s="498" customFormat="1" ht="15.75" thickBot="1" x14ac:dyDescent="0.3">
      <c r="A1243" s="530">
        <v>1240</v>
      </c>
      <c r="B1243" s="565" t="s">
        <v>3451</v>
      </c>
      <c r="C1243" s="566" t="s">
        <v>3452</v>
      </c>
      <c r="D1243" s="563" t="s">
        <v>3453</v>
      </c>
      <c r="E1243" s="567">
        <v>96662.399999999994</v>
      </c>
      <c r="F1243" s="567">
        <v>96662.399999999994</v>
      </c>
      <c r="G1243" s="564">
        <f t="shared" si="38"/>
        <v>0</v>
      </c>
      <c r="H1243" s="564">
        <v>96662.399999999994</v>
      </c>
      <c r="I1243" s="564">
        <v>96662.399999999994</v>
      </c>
      <c r="J1243" s="564">
        <f t="shared" si="39"/>
        <v>0</v>
      </c>
    </row>
    <row r="1244" spans="1:10" s="498" customFormat="1" ht="15.75" thickBot="1" x14ac:dyDescent="0.3">
      <c r="A1244" s="530">
        <v>1241</v>
      </c>
      <c r="B1244" s="565" t="s">
        <v>3451</v>
      </c>
      <c r="C1244" s="566" t="s">
        <v>3454</v>
      </c>
      <c r="D1244" s="563" t="s">
        <v>3455</v>
      </c>
      <c r="E1244" s="567">
        <v>96662.399999999994</v>
      </c>
      <c r="F1244" s="567">
        <v>96662.399999999994</v>
      </c>
      <c r="G1244" s="564">
        <f t="shared" si="38"/>
        <v>0</v>
      </c>
      <c r="H1244" s="564">
        <v>96662.399999999994</v>
      </c>
      <c r="I1244" s="564">
        <v>96662.399999999994</v>
      </c>
      <c r="J1244" s="564">
        <f t="shared" si="39"/>
        <v>0</v>
      </c>
    </row>
    <row r="1245" spans="1:10" s="498" customFormat="1" ht="15.75" thickBot="1" x14ac:dyDescent="0.3">
      <c r="A1245" s="530">
        <v>1242</v>
      </c>
      <c r="B1245" s="565" t="s">
        <v>3456</v>
      </c>
      <c r="C1245" s="566" t="s">
        <v>3457</v>
      </c>
      <c r="D1245" s="563" t="s">
        <v>3458</v>
      </c>
      <c r="E1245" s="567">
        <v>96662.399999999994</v>
      </c>
      <c r="F1245" s="567">
        <v>96662.399999999994</v>
      </c>
      <c r="G1245" s="564">
        <f t="shared" si="38"/>
        <v>0</v>
      </c>
      <c r="H1245" s="564">
        <v>96662.399999999994</v>
      </c>
      <c r="I1245" s="564">
        <v>96662.399999999994</v>
      </c>
      <c r="J1245" s="564">
        <f t="shared" si="39"/>
        <v>0</v>
      </c>
    </row>
    <row r="1246" spans="1:10" s="498" customFormat="1" ht="15.75" thickBot="1" x14ac:dyDescent="0.3">
      <c r="A1246" s="530">
        <v>1243</v>
      </c>
      <c r="B1246" s="565" t="s">
        <v>3456</v>
      </c>
      <c r="C1246" s="566" t="s">
        <v>3459</v>
      </c>
      <c r="D1246" s="563" t="s">
        <v>3460</v>
      </c>
      <c r="E1246" s="567">
        <v>96662.399999999994</v>
      </c>
      <c r="F1246" s="567">
        <v>96662.399999999994</v>
      </c>
      <c r="G1246" s="564">
        <f t="shared" si="38"/>
        <v>0</v>
      </c>
      <c r="H1246" s="564">
        <v>96662.399999999994</v>
      </c>
      <c r="I1246" s="564">
        <v>96662.399999999994</v>
      </c>
      <c r="J1246" s="564">
        <f t="shared" si="39"/>
        <v>0</v>
      </c>
    </row>
    <row r="1247" spans="1:10" s="498" customFormat="1" ht="15.75" thickBot="1" x14ac:dyDescent="0.3">
      <c r="A1247" s="530">
        <v>1244</v>
      </c>
      <c r="B1247" s="565" t="s">
        <v>3461</v>
      </c>
      <c r="C1247" s="566" t="s">
        <v>3462</v>
      </c>
      <c r="D1247" s="563" t="s">
        <v>3463</v>
      </c>
      <c r="E1247" s="567">
        <v>96662.399999999994</v>
      </c>
      <c r="F1247" s="567">
        <v>96662.399999999994</v>
      </c>
      <c r="G1247" s="564">
        <f t="shared" si="38"/>
        <v>0</v>
      </c>
      <c r="H1247" s="564">
        <v>96662.399999999994</v>
      </c>
      <c r="I1247" s="564">
        <v>96662.399999999994</v>
      </c>
      <c r="J1247" s="564">
        <f t="shared" si="39"/>
        <v>0</v>
      </c>
    </row>
    <row r="1248" spans="1:10" s="498" customFormat="1" ht="15.75" thickBot="1" x14ac:dyDescent="0.3">
      <c r="A1248" s="530">
        <v>1245</v>
      </c>
      <c r="B1248" s="565" t="s">
        <v>3464</v>
      </c>
      <c r="C1248" s="566" t="s">
        <v>3465</v>
      </c>
      <c r="D1248" s="563" t="s">
        <v>3466</v>
      </c>
      <c r="E1248" s="567">
        <v>96662.399999999994</v>
      </c>
      <c r="F1248" s="567">
        <v>96662.399999999994</v>
      </c>
      <c r="G1248" s="564">
        <f t="shared" si="38"/>
        <v>0</v>
      </c>
      <c r="H1248" s="564">
        <v>96662.399999999994</v>
      </c>
      <c r="I1248" s="564">
        <v>96662.399999999994</v>
      </c>
      <c r="J1248" s="564">
        <f t="shared" si="39"/>
        <v>0</v>
      </c>
    </row>
    <row r="1249" spans="1:10" s="498" customFormat="1" ht="15.75" thickBot="1" x14ac:dyDescent="0.3">
      <c r="A1249" s="530">
        <v>1246</v>
      </c>
      <c r="B1249" s="565" t="s">
        <v>3426</v>
      </c>
      <c r="C1249" s="566" t="s">
        <v>3467</v>
      </c>
      <c r="D1249" s="563" t="s">
        <v>3468</v>
      </c>
      <c r="E1249" s="567">
        <v>96662.399999999994</v>
      </c>
      <c r="F1249" s="567">
        <v>96662.399999999994</v>
      </c>
      <c r="G1249" s="564">
        <f t="shared" si="38"/>
        <v>0</v>
      </c>
      <c r="H1249" s="564">
        <v>96662.399999999994</v>
      </c>
      <c r="I1249" s="564">
        <v>96662.399999999994</v>
      </c>
      <c r="J1249" s="564">
        <f t="shared" si="39"/>
        <v>0</v>
      </c>
    </row>
    <row r="1250" spans="1:10" s="498" customFormat="1" ht="15.75" thickBot="1" x14ac:dyDescent="0.3">
      <c r="A1250" s="530">
        <v>1247</v>
      </c>
      <c r="B1250" s="565" t="s">
        <v>3469</v>
      </c>
      <c r="C1250" s="566" t="s">
        <v>3470</v>
      </c>
      <c r="D1250" s="563" t="s">
        <v>3471</v>
      </c>
      <c r="E1250" s="567">
        <v>96662.399999999994</v>
      </c>
      <c r="F1250" s="567">
        <v>96662.399999999994</v>
      </c>
      <c r="G1250" s="564">
        <f t="shared" si="38"/>
        <v>0</v>
      </c>
      <c r="H1250" s="564">
        <v>96662.399999999994</v>
      </c>
      <c r="I1250" s="564">
        <v>96662.399999999994</v>
      </c>
      <c r="J1250" s="564">
        <f t="shared" si="39"/>
        <v>0</v>
      </c>
    </row>
    <row r="1251" spans="1:10" s="498" customFormat="1" ht="15.75" thickBot="1" x14ac:dyDescent="0.3">
      <c r="A1251" s="530">
        <v>1248</v>
      </c>
      <c r="B1251" s="565" t="s">
        <v>3426</v>
      </c>
      <c r="C1251" s="566" t="s">
        <v>3472</v>
      </c>
      <c r="D1251" s="563" t="s">
        <v>3473</v>
      </c>
      <c r="E1251" s="567">
        <v>42386.04</v>
      </c>
      <c r="F1251" s="567">
        <v>42386.04</v>
      </c>
      <c r="G1251" s="564">
        <f t="shared" si="38"/>
        <v>0</v>
      </c>
      <c r="H1251" s="564">
        <v>42386.04</v>
      </c>
      <c r="I1251" s="564">
        <v>42386.04</v>
      </c>
      <c r="J1251" s="564">
        <f t="shared" si="39"/>
        <v>0</v>
      </c>
    </row>
    <row r="1252" spans="1:10" s="498" customFormat="1" ht="15.75" thickBot="1" x14ac:dyDescent="0.3">
      <c r="A1252" s="530">
        <v>1249</v>
      </c>
      <c r="B1252" s="565" t="s">
        <v>3446</v>
      </c>
      <c r="C1252" s="566" t="s">
        <v>3474</v>
      </c>
      <c r="D1252" s="563" t="s">
        <v>3475</v>
      </c>
      <c r="E1252" s="567">
        <v>24474.47</v>
      </c>
      <c r="F1252" s="567">
        <v>24474.47</v>
      </c>
      <c r="G1252" s="564">
        <f t="shared" si="38"/>
        <v>0</v>
      </c>
      <c r="H1252" s="564">
        <v>24474.47</v>
      </c>
      <c r="I1252" s="564">
        <v>24474.47</v>
      </c>
      <c r="J1252" s="564">
        <f t="shared" si="39"/>
        <v>0</v>
      </c>
    </row>
    <row r="1253" spans="1:10" s="498" customFormat="1" ht="15.75" thickBot="1" x14ac:dyDescent="0.3">
      <c r="A1253" s="530">
        <v>1250</v>
      </c>
      <c r="B1253" s="565" t="s">
        <v>3446</v>
      </c>
      <c r="C1253" s="566" t="s">
        <v>3476</v>
      </c>
      <c r="D1253" s="563" t="s">
        <v>3477</v>
      </c>
      <c r="E1253" s="567">
        <v>24474.47</v>
      </c>
      <c r="F1253" s="567">
        <v>24474.47</v>
      </c>
      <c r="G1253" s="564">
        <f t="shared" si="38"/>
        <v>0</v>
      </c>
      <c r="H1253" s="564">
        <v>24474.47</v>
      </c>
      <c r="I1253" s="564">
        <v>24474.47</v>
      </c>
      <c r="J1253" s="564">
        <f t="shared" si="39"/>
        <v>0</v>
      </c>
    </row>
    <row r="1254" spans="1:10" s="498" customFormat="1" ht="15.75" thickBot="1" x14ac:dyDescent="0.3">
      <c r="A1254" s="530">
        <v>1251</v>
      </c>
      <c r="B1254" s="565" t="s">
        <v>3451</v>
      </c>
      <c r="C1254" s="566" t="s">
        <v>3478</v>
      </c>
      <c r="D1254" s="563" t="s">
        <v>3479</v>
      </c>
      <c r="E1254" s="567">
        <v>24474.47</v>
      </c>
      <c r="F1254" s="567">
        <v>24474.47</v>
      </c>
      <c r="G1254" s="564">
        <f t="shared" si="38"/>
        <v>0</v>
      </c>
      <c r="H1254" s="564">
        <v>24474.47</v>
      </c>
      <c r="I1254" s="564">
        <v>24474.47</v>
      </c>
      <c r="J1254" s="564">
        <f t="shared" si="39"/>
        <v>0</v>
      </c>
    </row>
    <row r="1255" spans="1:10" s="498" customFormat="1" ht="15.75" thickBot="1" x14ac:dyDescent="0.3">
      <c r="A1255" s="530">
        <v>1252</v>
      </c>
      <c r="B1255" s="565" t="s">
        <v>3426</v>
      </c>
      <c r="C1255" s="566" t="s">
        <v>3480</v>
      </c>
      <c r="D1255" s="563" t="s">
        <v>3481</v>
      </c>
      <c r="E1255" s="567">
        <v>24474.47</v>
      </c>
      <c r="F1255" s="567">
        <v>24474.47</v>
      </c>
      <c r="G1255" s="564">
        <f t="shared" si="38"/>
        <v>0</v>
      </c>
      <c r="H1255" s="564">
        <v>24474.47</v>
      </c>
      <c r="I1255" s="564">
        <v>24474.47</v>
      </c>
      <c r="J1255" s="564">
        <f t="shared" si="39"/>
        <v>0</v>
      </c>
    </row>
    <row r="1256" spans="1:10" s="498" customFormat="1" ht="15.75" thickBot="1" x14ac:dyDescent="0.3">
      <c r="A1256" s="530">
        <v>1253</v>
      </c>
      <c r="B1256" s="565" t="s">
        <v>3426</v>
      </c>
      <c r="C1256" s="566" t="s">
        <v>3482</v>
      </c>
      <c r="D1256" s="563" t="s">
        <v>3483</v>
      </c>
      <c r="E1256" s="567">
        <v>24474.47</v>
      </c>
      <c r="F1256" s="567">
        <v>24474.47</v>
      </c>
      <c r="G1256" s="564">
        <f t="shared" si="38"/>
        <v>0</v>
      </c>
      <c r="H1256" s="564">
        <v>24474.47</v>
      </c>
      <c r="I1256" s="564">
        <v>24474.47</v>
      </c>
      <c r="J1256" s="564">
        <f t="shared" si="39"/>
        <v>0</v>
      </c>
    </row>
    <row r="1257" spans="1:10" s="498" customFormat="1" ht="15.75" thickBot="1" x14ac:dyDescent="0.3">
      <c r="A1257" s="530">
        <v>1254</v>
      </c>
      <c r="B1257" s="565" t="s">
        <v>3446</v>
      </c>
      <c r="C1257" s="566" t="s">
        <v>3484</v>
      </c>
      <c r="D1257" s="563" t="s">
        <v>3485</v>
      </c>
      <c r="E1257" s="567">
        <v>54276.37</v>
      </c>
      <c r="F1257" s="567">
        <v>54276.37</v>
      </c>
      <c r="G1257" s="564">
        <f t="shared" si="38"/>
        <v>0</v>
      </c>
      <c r="H1257" s="564">
        <v>54276.37</v>
      </c>
      <c r="I1257" s="564">
        <v>54276.37</v>
      </c>
      <c r="J1257" s="564">
        <f t="shared" si="39"/>
        <v>0</v>
      </c>
    </row>
    <row r="1258" spans="1:10" s="498" customFormat="1" ht="15.75" thickBot="1" x14ac:dyDescent="0.3">
      <c r="A1258" s="530">
        <v>1255</v>
      </c>
      <c r="B1258" s="565" t="s">
        <v>3446</v>
      </c>
      <c r="C1258" s="566" t="s">
        <v>3486</v>
      </c>
      <c r="D1258" s="563" t="s">
        <v>3487</v>
      </c>
      <c r="E1258" s="567">
        <v>54276.37</v>
      </c>
      <c r="F1258" s="567">
        <v>54276.37</v>
      </c>
      <c r="G1258" s="564">
        <f t="shared" si="38"/>
        <v>0</v>
      </c>
      <c r="H1258" s="564">
        <v>54276.37</v>
      </c>
      <c r="I1258" s="564">
        <v>54276.37</v>
      </c>
      <c r="J1258" s="564">
        <f t="shared" si="39"/>
        <v>0</v>
      </c>
    </row>
    <row r="1259" spans="1:10" s="498" customFormat="1" ht="15.75" thickBot="1" x14ac:dyDescent="0.3">
      <c r="A1259" s="530">
        <v>1256</v>
      </c>
      <c r="B1259" s="565" t="s">
        <v>3446</v>
      </c>
      <c r="C1259" s="566" t="s">
        <v>3488</v>
      </c>
      <c r="D1259" s="563" t="s">
        <v>3489</v>
      </c>
      <c r="E1259" s="567">
        <v>54276.37</v>
      </c>
      <c r="F1259" s="567">
        <v>54276.37</v>
      </c>
      <c r="G1259" s="564">
        <f t="shared" si="38"/>
        <v>0</v>
      </c>
      <c r="H1259" s="564">
        <v>54276.37</v>
      </c>
      <c r="I1259" s="564">
        <v>54276.37</v>
      </c>
      <c r="J1259" s="564">
        <f t="shared" si="39"/>
        <v>0</v>
      </c>
    </row>
    <row r="1260" spans="1:10" s="498" customFormat="1" ht="15.75" thickBot="1" x14ac:dyDescent="0.3">
      <c r="A1260" s="530">
        <v>1257</v>
      </c>
      <c r="B1260" s="565" t="s">
        <v>3446</v>
      </c>
      <c r="C1260" s="566" t="s">
        <v>3490</v>
      </c>
      <c r="D1260" s="563" t="s">
        <v>3491</v>
      </c>
      <c r="E1260" s="567">
        <v>54276.37</v>
      </c>
      <c r="F1260" s="567">
        <v>54276.37</v>
      </c>
      <c r="G1260" s="564">
        <f t="shared" si="38"/>
        <v>0</v>
      </c>
      <c r="H1260" s="564">
        <v>54276.37</v>
      </c>
      <c r="I1260" s="564">
        <v>54276.37</v>
      </c>
      <c r="J1260" s="564">
        <f t="shared" si="39"/>
        <v>0</v>
      </c>
    </row>
    <row r="1261" spans="1:10" s="498" customFormat="1" ht="15.75" thickBot="1" x14ac:dyDescent="0.3">
      <c r="A1261" s="530">
        <v>1258</v>
      </c>
      <c r="B1261" s="565" t="s">
        <v>3446</v>
      </c>
      <c r="C1261" s="566" t="s">
        <v>3492</v>
      </c>
      <c r="D1261" s="563" t="s">
        <v>3493</v>
      </c>
      <c r="E1261" s="567">
        <v>54276.37</v>
      </c>
      <c r="F1261" s="567">
        <v>54276.37</v>
      </c>
      <c r="G1261" s="564">
        <f t="shared" si="38"/>
        <v>0</v>
      </c>
      <c r="H1261" s="564">
        <v>54276.37</v>
      </c>
      <c r="I1261" s="564">
        <v>54276.37</v>
      </c>
      <c r="J1261" s="564">
        <f t="shared" si="39"/>
        <v>0</v>
      </c>
    </row>
    <row r="1262" spans="1:10" s="498" customFormat="1" ht="15.75" thickBot="1" x14ac:dyDescent="0.3">
      <c r="A1262" s="530">
        <v>1259</v>
      </c>
      <c r="B1262" s="565" t="s">
        <v>3446</v>
      </c>
      <c r="C1262" s="566" t="s">
        <v>3494</v>
      </c>
      <c r="D1262" s="563" t="s">
        <v>3495</v>
      </c>
      <c r="E1262" s="567">
        <v>66860.509999999995</v>
      </c>
      <c r="F1262" s="567">
        <v>66860.509999999995</v>
      </c>
      <c r="G1262" s="564">
        <f t="shared" si="38"/>
        <v>0</v>
      </c>
      <c r="H1262" s="564">
        <v>66860.509999999995</v>
      </c>
      <c r="I1262" s="564">
        <v>66860.509999999995</v>
      </c>
      <c r="J1262" s="564">
        <f t="shared" si="39"/>
        <v>0</v>
      </c>
    </row>
    <row r="1263" spans="1:10" s="498" customFormat="1" ht="15.75" thickBot="1" x14ac:dyDescent="0.3">
      <c r="A1263" s="530">
        <v>1260</v>
      </c>
      <c r="B1263" s="565" t="s">
        <v>3446</v>
      </c>
      <c r="C1263" s="566" t="s">
        <v>3496</v>
      </c>
      <c r="D1263" s="563" t="s">
        <v>3497</v>
      </c>
      <c r="E1263" s="567">
        <v>66860.509999999995</v>
      </c>
      <c r="F1263" s="567">
        <v>66860.509999999995</v>
      </c>
      <c r="G1263" s="564">
        <f t="shared" si="38"/>
        <v>0</v>
      </c>
      <c r="H1263" s="564">
        <v>66860.509999999995</v>
      </c>
      <c r="I1263" s="564">
        <v>66860.509999999995</v>
      </c>
      <c r="J1263" s="564">
        <f t="shared" si="39"/>
        <v>0</v>
      </c>
    </row>
    <row r="1264" spans="1:10" s="498" customFormat="1" ht="15.75" thickBot="1" x14ac:dyDescent="0.3">
      <c r="A1264" s="530">
        <v>1261</v>
      </c>
      <c r="B1264" s="565" t="s">
        <v>3426</v>
      </c>
      <c r="C1264" s="566" t="s">
        <v>3498</v>
      </c>
      <c r="D1264" s="563" t="s">
        <v>3499</v>
      </c>
      <c r="E1264" s="567">
        <v>24474.47</v>
      </c>
      <c r="F1264" s="567">
        <v>24474.47</v>
      </c>
      <c r="G1264" s="564">
        <f t="shared" si="38"/>
        <v>0</v>
      </c>
      <c r="H1264" s="564">
        <v>24474.47</v>
      </c>
      <c r="I1264" s="564">
        <v>24474.47</v>
      </c>
      <c r="J1264" s="564">
        <f t="shared" si="39"/>
        <v>0</v>
      </c>
    </row>
    <row r="1265" spans="1:10" s="498" customFormat="1" ht="15.75" thickBot="1" x14ac:dyDescent="0.3">
      <c r="A1265" s="530">
        <v>1262</v>
      </c>
      <c r="B1265" s="565" t="s">
        <v>3426</v>
      </c>
      <c r="C1265" s="566" t="s">
        <v>3500</v>
      </c>
      <c r="D1265" s="563" t="s">
        <v>3501</v>
      </c>
      <c r="E1265" s="567">
        <v>54276.37</v>
      </c>
      <c r="F1265" s="567">
        <v>54276.37</v>
      </c>
      <c r="G1265" s="564">
        <f t="shared" si="38"/>
        <v>0</v>
      </c>
      <c r="H1265" s="564">
        <v>54276.37</v>
      </c>
      <c r="I1265" s="564">
        <v>54276.37</v>
      </c>
      <c r="J1265" s="564">
        <f t="shared" si="39"/>
        <v>0</v>
      </c>
    </row>
    <row r="1266" spans="1:10" s="498" customFormat="1" ht="15.75" thickBot="1" x14ac:dyDescent="0.3">
      <c r="A1266" s="530">
        <v>1263</v>
      </c>
      <c r="B1266" s="565" t="s">
        <v>3426</v>
      </c>
      <c r="C1266" s="566" t="s">
        <v>3502</v>
      </c>
      <c r="D1266" s="563" t="s">
        <v>3503</v>
      </c>
      <c r="E1266" s="567">
        <v>54276.37</v>
      </c>
      <c r="F1266" s="567">
        <v>54276.37</v>
      </c>
      <c r="G1266" s="564">
        <f t="shared" si="38"/>
        <v>0</v>
      </c>
      <c r="H1266" s="564">
        <v>54276.37</v>
      </c>
      <c r="I1266" s="564">
        <v>54276.37</v>
      </c>
      <c r="J1266" s="564">
        <f t="shared" si="39"/>
        <v>0</v>
      </c>
    </row>
    <row r="1267" spans="1:10" s="498" customFormat="1" ht="15.75" thickBot="1" x14ac:dyDescent="0.3">
      <c r="A1267" s="530">
        <v>1264</v>
      </c>
      <c r="B1267" s="565" t="s">
        <v>3426</v>
      </c>
      <c r="C1267" s="566" t="s">
        <v>3504</v>
      </c>
      <c r="D1267" s="563" t="s">
        <v>3505</v>
      </c>
      <c r="E1267" s="567">
        <v>54276.37</v>
      </c>
      <c r="F1267" s="567">
        <v>54276.37</v>
      </c>
      <c r="G1267" s="564">
        <f t="shared" si="38"/>
        <v>0</v>
      </c>
      <c r="H1267" s="564">
        <v>54276.37</v>
      </c>
      <c r="I1267" s="564">
        <v>54276.37</v>
      </c>
      <c r="J1267" s="564">
        <f t="shared" si="39"/>
        <v>0</v>
      </c>
    </row>
    <row r="1268" spans="1:10" s="498" customFormat="1" ht="15.75" thickBot="1" x14ac:dyDescent="0.3">
      <c r="A1268" s="530">
        <v>1265</v>
      </c>
      <c r="B1268" s="565" t="s">
        <v>3426</v>
      </c>
      <c r="C1268" s="566" t="s">
        <v>3506</v>
      </c>
      <c r="D1268" s="563" t="s">
        <v>3507</v>
      </c>
      <c r="E1268" s="567">
        <v>66860.509999999995</v>
      </c>
      <c r="F1268" s="567">
        <v>66860.509999999995</v>
      </c>
      <c r="G1268" s="564">
        <f t="shared" si="38"/>
        <v>0</v>
      </c>
      <c r="H1268" s="564">
        <v>66860.509999999995</v>
      </c>
      <c r="I1268" s="564">
        <v>66860.509999999995</v>
      </c>
      <c r="J1268" s="564">
        <f t="shared" si="39"/>
        <v>0</v>
      </c>
    </row>
    <row r="1269" spans="1:10" s="498" customFormat="1" ht="15.75" thickBot="1" x14ac:dyDescent="0.3">
      <c r="A1269" s="530">
        <v>1266</v>
      </c>
      <c r="B1269" s="565" t="s">
        <v>3461</v>
      </c>
      <c r="C1269" s="566" t="s">
        <v>3508</v>
      </c>
      <c r="D1269" s="563" t="s">
        <v>3509</v>
      </c>
      <c r="E1269" s="567">
        <v>54276.37</v>
      </c>
      <c r="F1269" s="567">
        <v>54276.37</v>
      </c>
      <c r="G1269" s="564">
        <f t="shared" si="38"/>
        <v>0</v>
      </c>
      <c r="H1269" s="564">
        <v>54276.37</v>
      </c>
      <c r="I1269" s="564">
        <v>54276.37</v>
      </c>
      <c r="J1269" s="564">
        <f t="shared" si="39"/>
        <v>0</v>
      </c>
    </row>
    <row r="1270" spans="1:10" s="498" customFormat="1" ht="15.75" thickBot="1" x14ac:dyDescent="0.3">
      <c r="A1270" s="530">
        <v>1267</v>
      </c>
      <c r="B1270" s="565" t="s">
        <v>3461</v>
      </c>
      <c r="C1270" s="566" t="s">
        <v>3510</v>
      </c>
      <c r="D1270" s="563" t="s">
        <v>3511</v>
      </c>
      <c r="E1270" s="567">
        <v>54276.37</v>
      </c>
      <c r="F1270" s="567">
        <v>54276.37</v>
      </c>
      <c r="G1270" s="564">
        <f t="shared" si="38"/>
        <v>0</v>
      </c>
      <c r="H1270" s="564">
        <v>54276.37</v>
      </c>
      <c r="I1270" s="564">
        <v>54276.37</v>
      </c>
      <c r="J1270" s="564">
        <f t="shared" si="39"/>
        <v>0</v>
      </c>
    </row>
    <row r="1271" spans="1:10" s="498" customFormat="1" ht="15.75" thickBot="1" x14ac:dyDescent="0.3">
      <c r="A1271" s="530">
        <v>1268</v>
      </c>
      <c r="B1271" s="565" t="s">
        <v>3437</v>
      </c>
      <c r="C1271" s="566" t="s">
        <v>3512</v>
      </c>
      <c r="D1271" s="563" t="s">
        <v>3513</v>
      </c>
      <c r="E1271" s="567">
        <v>66860.509999999995</v>
      </c>
      <c r="F1271" s="567">
        <v>66860.509999999995</v>
      </c>
      <c r="G1271" s="564">
        <f t="shared" si="38"/>
        <v>0</v>
      </c>
      <c r="H1271" s="564">
        <v>66860.509999999995</v>
      </c>
      <c r="I1271" s="564">
        <v>66860.509999999995</v>
      </c>
      <c r="J1271" s="564">
        <f t="shared" si="39"/>
        <v>0</v>
      </c>
    </row>
    <row r="1272" spans="1:10" s="498" customFormat="1" ht="15.75" thickBot="1" x14ac:dyDescent="0.3">
      <c r="A1272" s="530">
        <v>1269</v>
      </c>
      <c r="B1272" s="565" t="s">
        <v>3456</v>
      </c>
      <c r="C1272" s="566" t="s">
        <v>3514</v>
      </c>
      <c r="D1272" s="563" t="s">
        <v>3515</v>
      </c>
      <c r="E1272" s="567">
        <v>24474.47</v>
      </c>
      <c r="F1272" s="567">
        <v>24474.47</v>
      </c>
      <c r="G1272" s="564">
        <f t="shared" si="38"/>
        <v>0</v>
      </c>
      <c r="H1272" s="564">
        <v>24474.47</v>
      </c>
      <c r="I1272" s="564">
        <v>24474.47</v>
      </c>
      <c r="J1272" s="564">
        <f t="shared" si="39"/>
        <v>0</v>
      </c>
    </row>
    <row r="1273" spans="1:10" s="498" customFormat="1" ht="15.75" thickBot="1" x14ac:dyDescent="0.3">
      <c r="A1273" s="530">
        <v>1270</v>
      </c>
      <c r="B1273" s="565" t="s">
        <v>3469</v>
      </c>
      <c r="C1273" s="566" t="s">
        <v>3516</v>
      </c>
      <c r="D1273" s="563" t="s">
        <v>3517</v>
      </c>
      <c r="E1273" s="567">
        <v>66860.509999999995</v>
      </c>
      <c r="F1273" s="567">
        <v>66860.509999999995</v>
      </c>
      <c r="G1273" s="564">
        <f t="shared" si="38"/>
        <v>0</v>
      </c>
      <c r="H1273" s="564">
        <v>66860.509999999995</v>
      </c>
      <c r="I1273" s="564">
        <v>66860.509999999995</v>
      </c>
      <c r="J1273" s="564">
        <f t="shared" si="39"/>
        <v>0</v>
      </c>
    </row>
    <row r="1274" spans="1:10" s="498" customFormat="1" ht="15.75" thickBot="1" x14ac:dyDescent="0.3">
      <c r="A1274" s="530">
        <v>1271</v>
      </c>
      <c r="B1274" s="565" t="s">
        <v>3464</v>
      </c>
      <c r="C1274" s="566" t="s">
        <v>3518</v>
      </c>
      <c r="D1274" s="563" t="s">
        <v>3519</v>
      </c>
      <c r="E1274" s="567">
        <v>24474.47</v>
      </c>
      <c r="F1274" s="567">
        <v>24474.47</v>
      </c>
      <c r="G1274" s="564">
        <f t="shared" si="38"/>
        <v>0</v>
      </c>
      <c r="H1274" s="564">
        <v>24474.47</v>
      </c>
      <c r="I1274" s="564">
        <v>24474.47</v>
      </c>
      <c r="J1274" s="564">
        <f t="shared" si="39"/>
        <v>0</v>
      </c>
    </row>
    <row r="1275" spans="1:10" s="498" customFormat="1" ht="15.75" thickBot="1" x14ac:dyDescent="0.3">
      <c r="A1275" s="530">
        <v>1272</v>
      </c>
      <c r="B1275" s="565" t="s">
        <v>3464</v>
      </c>
      <c r="C1275" s="566" t="s">
        <v>3520</v>
      </c>
      <c r="D1275" s="563" t="s">
        <v>3521</v>
      </c>
      <c r="E1275" s="567">
        <v>66860.509999999995</v>
      </c>
      <c r="F1275" s="567">
        <v>66860.509999999995</v>
      </c>
      <c r="G1275" s="564">
        <f t="shared" si="38"/>
        <v>0</v>
      </c>
      <c r="H1275" s="564">
        <v>66860.509999999995</v>
      </c>
      <c r="I1275" s="564">
        <v>66860.509999999995</v>
      </c>
      <c r="J1275" s="564">
        <f t="shared" si="39"/>
        <v>0</v>
      </c>
    </row>
    <row r="1276" spans="1:10" s="498" customFormat="1" ht="15.75" thickBot="1" x14ac:dyDescent="0.3">
      <c r="A1276" s="530">
        <v>1273</v>
      </c>
      <c r="B1276" s="565" t="s">
        <v>3522</v>
      </c>
      <c r="C1276" s="566" t="s">
        <v>3523</v>
      </c>
      <c r="D1276" s="563" t="s">
        <v>3524</v>
      </c>
      <c r="E1276" s="567">
        <v>44666.02</v>
      </c>
      <c r="F1276" s="567">
        <v>44666.02</v>
      </c>
      <c r="G1276" s="564">
        <f t="shared" si="38"/>
        <v>0</v>
      </c>
      <c r="H1276" s="564">
        <v>44666.02</v>
      </c>
      <c r="I1276" s="564">
        <v>44666.02</v>
      </c>
      <c r="J1276" s="564">
        <f t="shared" si="39"/>
        <v>0</v>
      </c>
    </row>
    <row r="1277" spans="1:10" s="498" customFormat="1" ht="15.75" thickBot="1" x14ac:dyDescent="0.3">
      <c r="A1277" s="530">
        <v>1274</v>
      </c>
      <c r="B1277" s="565" t="s">
        <v>3522</v>
      </c>
      <c r="C1277" s="566" t="s">
        <v>3525</v>
      </c>
      <c r="D1277" s="563" t="s">
        <v>3526</v>
      </c>
      <c r="E1277" s="567">
        <v>44666.02</v>
      </c>
      <c r="F1277" s="567">
        <v>44666.02</v>
      </c>
      <c r="G1277" s="564">
        <f t="shared" si="38"/>
        <v>0</v>
      </c>
      <c r="H1277" s="564">
        <v>44666.02</v>
      </c>
      <c r="I1277" s="564">
        <v>44666.02</v>
      </c>
      <c r="J1277" s="564">
        <f t="shared" si="39"/>
        <v>0</v>
      </c>
    </row>
    <row r="1278" spans="1:10" s="498" customFormat="1" ht="15.75" thickBot="1" x14ac:dyDescent="0.3">
      <c r="A1278" s="530">
        <v>1275</v>
      </c>
      <c r="B1278" s="565" t="s">
        <v>3522</v>
      </c>
      <c r="C1278" s="566" t="s">
        <v>3527</v>
      </c>
      <c r="D1278" s="563" t="s">
        <v>3528</v>
      </c>
      <c r="E1278" s="567">
        <v>44666.02</v>
      </c>
      <c r="F1278" s="567">
        <v>44666.02</v>
      </c>
      <c r="G1278" s="564">
        <f t="shared" si="38"/>
        <v>0</v>
      </c>
      <c r="H1278" s="564">
        <v>44666.02</v>
      </c>
      <c r="I1278" s="564">
        <v>44666.02</v>
      </c>
      <c r="J1278" s="564">
        <f t="shared" si="39"/>
        <v>0</v>
      </c>
    </row>
    <row r="1279" spans="1:10" s="498" customFormat="1" ht="15.75" thickBot="1" x14ac:dyDescent="0.3">
      <c r="A1279" s="530">
        <v>1276</v>
      </c>
      <c r="B1279" s="565" t="s">
        <v>3522</v>
      </c>
      <c r="C1279" s="566" t="s">
        <v>3529</v>
      </c>
      <c r="D1279" s="563" t="s">
        <v>3530</v>
      </c>
      <c r="E1279" s="567">
        <v>44666.02</v>
      </c>
      <c r="F1279" s="567">
        <v>44666.02</v>
      </c>
      <c r="G1279" s="564">
        <f t="shared" si="38"/>
        <v>0</v>
      </c>
      <c r="H1279" s="564">
        <v>44666.02</v>
      </c>
      <c r="I1279" s="564">
        <v>44666.02</v>
      </c>
      <c r="J1279" s="564">
        <f t="shared" si="39"/>
        <v>0</v>
      </c>
    </row>
    <row r="1280" spans="1:10" s="498" customFormat="1" ht="15.75" thickBot="1" x14ac:dyDescent="0.3">
      <c r="A1280" s="530">
        <v>1277</v>
      </c>
      <c r="B1280" s="565" t="s">
        <v>3522</v>
      </c>
      <c r="C1280" s="566" t="s">
        <v>3531</v>
      </c>
      <c r="D1280" s="563" t="s">
        <v>3532</v>
      </c>
      <c r="E1280" s="567">
        <v>44666.02</v>
      </c>
      <c r="F1280" s="567">
        <v>44666.02</v>
      </c>
      <c r="G1280" s="564">
        <f t="shared" si="38"/>
        <v>0</v>
      </c>
      <c r="H1280" s="564">
        <v>44666.02</v>
      </c>
      <c r="I1280" s="564">
        <v>44666.02</v>
      </c>
      <c r="J1280" s="564">
        <f t="shared" si="39"/>
        <v>0</v>
      </c>
    </row>
    <row r="1281" spans="1:10" s="498" customFormat="1" ht="15.75" thickBot="1" x14ac:dyDescent="0.3">
      <c r="A1281" s="530">
        <v>1278</v>
      </c>
      <c r="B1281" s="565" t="s">
        <v>3522</v>
      </c>
      <c r="C1281" s="566" t="s">
        <v>3533</v>
      </c>
      <c r="D1281" s="563" t="s">
        <v>3534</v>
      </c>
      <c r="E1281" s="567">
        <v>44666.02</v>
      </c>
      <c r="F1281" s="567">
        <v>44666.02</v>
      </c>
      <c r="G1281" s="564">
        <f t="shared" si="38"/>
        <v>0</v>
      </c>
      <c r="H1281" s="564">
        <v>44666.02</v>
      </c>
      <c r="I1281" s="564">
        <v>44666.02</v>
      </c>
      <c r="J1281" s="564">
        <f t="shared" si="39"/>
        <v>0</v>
      </c>
    </row>
    <row r="1282" spans="1:10" s="498" customFormat="1" ht="15.75" thickBot="1" x14ac:dyDescent="0.3">
      <c r="A1282" s="530">
        <v>1279</v>
      </c>
      <c r="B1282" s="565" t="s">
        <v>3522</v>
      </c>
      <c r="C1282" s="566" t="s">
        <v>3535</v>
      </c>
      <c r="D1282" s="563" t="s">
        <v>3536</v>
      </c>
      <c r="E1282" s="567">
        <v>44666.02</v>
      </c>
      <c r="F1282" s="567">
        <v>44666.02</v>
      </c>
      <c r="G1282" s="564">
        <f t="shared" si="38"/>
        <v>0</v>
      </c>
      <c r="H1282" s="564">
        <v>44666.02</v>
      </c>
      <c r="I1282" s="564">
        <v>44666.02</v>
      </c>
      <c r="J1282" s="564">
        <f t="shared" si="39"/>
        <v>0</v>
      </c>
    </row>
    <row r="1283" spans="1:10" s="498" customFormat="1" ht="15.75" thickBot="1" x14ac:dyDescent="0.3">
      <c r="A1283" s="530">
        <v>1280</v>
      </c>
      <c r="B1283" s="565" t="s">
        <v>3522</v>
      </c>
      <c r="C1283" s="566" t="s">
        <v>3537</v>
      </c>
      <c r="D1283" s="563" t="s">
        <v>3538</v>
      </c>
      <c r="E1283" s="567">
        <v>44666.02</v>
      </c>
      <c r="F1283" s="567">
        <v>44666.02</v>
      </c>
      <c r="G1283" s="564">
        <f t="shared" si="38"/>
        <v>0</v>
      </c>
      <c r="H1283" s="564">
        <v>44666.02</v>
      </c>
      <c r="I1283" s="564">
        <v>44666.02</v>
      </c>
      <c r="J1283" s="564">
        <f t="shared" si="39"/>
        <v>0</v>
      </c>
    </row>
    <row r="1284" spans="1:10" s="498" customFormat="1" ht="15.75" thickBot="1" x14ac:dyDescent="0.3">
      <c r="A1284" s="530">
        <v>1281</v>
      </c>
      <c r="B1284" s="565" t="s">
        <v>3522</v>
      </c>
      <c r="C1284" s="566" t="s">
        <v>3539</v>
      </c>
      <c r="D1284" s="563" t="s">
        <v>3540</v>
      </c>
      <c r="E1284" s="567">
        <v>44666.02</v>
      </c>
      <c r="F1284" s="567">
        <v>44666.02</v>
      </c>
      <c r="G1284" s="564">
        <f t="shared" ref="G1284:G1347" si="40">E1284-F1284</f>
        <v>0</v>
      </c>
      <c r="H1284" s="564">
        <v>44666.02</v>
      </c>
      <c r="I1284" s="564">
        <v>44666.02</v>
      </c>
      <c r="J1284" s="564">
        <f t="shared" ref="J1284:J1347" si="41">H1284-I1284</f>
        <v>0</v>
      </c>
    </row>
    <row r="1285" spans="1:10" s="498" customFormat="1" ht="15.75" thickBot="1" x14ac:dyDescent="0.3">
      <c r="A1285" s="530">
        <v>1282</v>
      </c>
      <c r="B1285" s="565" t="s">
        <v>3522</v>
      </c>
      <c r="C1285" s="566" t="s">
        <v>3541</v>
      </c>
      <c r="D1285" s="563" t="s">
        <v>3542</v>
      </c>
      <c r="E1285" s="567">
        <v>44666.02</v>
      </c>
      <c r="F1285" s="567">
        <v>44666.02</v>
      </c>
      <c r="G1285" s="564">
        <f t="shared" si="40"/>
        <v>0</v>
      </c>
      <c r="H1285" s="564">
        <v>44666.02</v>
      </c>
      <c r="I1285" s="564">
        <v>44666.02</v>
      </c>
      <c r="J1285" s="564">
        <f t="shared" si="41"/>
        <v>0</v>
      </c>
    </row>
    <row r="1286" spans="1:10" s="498" customFormat="1" ht="15.75" thickBot="1" x14ac:dyDescent="0.3">
      <c r="A1286" s="530">
        <v>1283</v>
      </c>
      <c r="B1286" s="565" t="s">
        <v>3543</v>
      </c>
      <c r="C1286" s="566" t="s">
        <v>3544</v>
      </c>
      <c r="D1286" s="563" t="s">
        <v>3545</v>
      </c>
      <c r="E1286" s="567">
        <v>45000</v>
      </c>
      <c r="F1286" s="567">
        <v>45000</v>
      </c>
      <c r="G1286" s="564">
        <f t="shared" si="40"/>
        <v>0</v>
      </c>
      <c r="H1286" s="564">
        <v>45000</v>
      </c>
      <c r="I1286" s="564">
        <v>45000</v>
      </c>
      <c r="J1286" s="564">
        <f t="shared" si="41"/>
        <v>0</v>
      </c>
    </row>
    <row r="1287" spans="1:10" s="498" customFormat="1" ht="15.75" thickBot="1" x14ac:dyDescent="0.3">
      <c r="A1287" s="530">
        <v>1284</v>
      </c>
      <c r="B1287" s="565" t="s">
        <v>3546</v>
      </c>
      <c r="C1287" s="566" t="s">
        <v>3547</v>
      </c>
      <c r="D1287" s="563" t="s">
        <v>3548</v>
      </c>
      <c r="E1287" s="567">
        <v>44594.98</v>
      </c>
      <c r="F1287" s="567">
        <v>44594.98</v>
      </c>
      <c r="G1287" s="564">
        <f t="shared" si="40"/>
        <v>0</v>
      </c>
      <c r="H1287" s="564">
        <v>44594.98</v>
      </c>
      <c r="I1287" s="564">
        <v>44594.98</v>
      </c>
      <c r="J1287" s="564">
        <f t="shared" si="41"/>
        <v>0</v>
      </c>
    </row>
    <row r="1288" spans="1:10" s="498" customFormat="1" ht="15.75" thickBot="1" x14ac:dyDescent="0.3">
      <c r="A1288" s="530">
        <v>1285</v>
      </c>
      <c r="B1288" s="565" t="s">
        <v>3549</v>
      </c>
      <c r="C1288" s="566" t="s">
        <v>3550</v>
      </c>
      <c r="D1288" s="563" t="s">
        <v>3551</v>
      </c>
      <c r="E1288" s="567">
        <v>44694.53</v>
      </c>
      <c r="F1288" s="567">
        <v>44694.53</v>
      </c>
      <c r="G1288" s="564">
        <f t="shared" si="40"/>
        <v>0</v>
      </c>
      <c r="H1288" s="564">
        <v>44694.53</v>
      </c>
      <c r="I1288" s="564">
        <v>44694.53</v>
      </c>
      <c r="J1288" s="564">
        <f t="shared" si="41"/>
        <v>0</v>
      </c>
    </row>
    <row r="1289" spans="1:10" s="498" customFormat="1" ht="15.75" thickBot="1" x14ac:dyDescent="0.3">
      <c r="A1289" s="530">
        <v>1286</v>
      </c>
      <c r="B1289" s="565" t="s">
        <v>3552</v>
      </c>
      <c r="C1289" s="566" t="s">
        <v>3553</v>
      </c>
      <c r="D1289" s="563" t="s">
        <v>3554</v>
      </c>
      <c r="E1289" s="567">
        <v>51209.33</v>
      </c>
      <c r="F1289" s="567">
        <v>51209.33</v>
      </c>
      <c r="G1289" s="564">
        <f t="shared" si="40"/>
        <v>0</v>
      </c>
      <c r="H1289" s="564">
        <v>51209.33</v>
      </c>
      <c r="I1289" s="564">
        <v>51209.33</v>
      </c>
      <c r="J1289" s="564">
        <f t="shared" si="41"/>
        <v>0</v>
      </c>
    </row>
    <row r="1290" spans="1:10" s="498" customFormat="1" ht="15.75" thickBot="1" x14ac:dyDescent="0.3">
      <c r="A1290" s="530">
        <v>1287</v>
      </c>
      <c r="B1290" s="565" t="s">
        <v>3555</v>
      </c>
      <c r="C1290" s="566" t="s">
        <v>3556</v>
      </c>
      <c r="D1290" s="563" t="s">
        <v>3557</v>
      </c>
      <c r="E1290" s="567">
        <v>76764.28</v>
      </c>
      <c r="F1290" s="567">
        <v>76764.28</v>
      </c>
      <c r="G1290" s="564">
        <f t="shared" si="40"/>
        <v>0</v>
      </c>
      <c r="H1290" s="564">
        <v>76764.28</v>
      </c>
      <c r="I1290" s="564">
        <v>76764.28</v>
      </c>
      <c r="J1290" s="564">
        <f t="shared" si="41"/>
        <v>0</v>
      </c>
    </row>
    <row r="1291" spans="1:10" s="498" customFormat="1" ht="15.75" thickBot="1" x14ac:dyDescent="0.3">
      <c r="A1291" s="530">
        <v>1288</v>
      </c>
      <c r="B1291" s="565" t="s">
        <v>3558</v>
      </c>
      <c r="C1291" s="566" t="s">
        <v>3559</v>
      </c>
      <c r="D1291" s="563" t="s">
        <v>3560</v>
      </c>
      <c r="E1291" s="567">
        <v>64832.01</v>
      </c>
      <c r="F1291" s="567">
        <v>64832.01</v>
      </c>
      <c r="G1291" s="564">
        <f t="shared" si="40"/>
        <v>0</v>
      </c>
      <c r="H1291" s="564">
        <v>64832.01</v>
      </c>
      <c r="I1291" s="564">
        <v>64832.01</v>
      </c>
      <c r="J1291" s="564">
        <f t="shared" si="41"/>
        <v>0</v>
      </c>
    </row>
    <row r="1292" spans="1:10" s="498" customFormat="1" ht="15.75" thickBot="1" x14ac:dyDescent="0.3">
      <c r="A1292" s="530">
        <v>1289</v>
      </c>
      <c r="B1292" s="565" t="s">
        <v>3561</v>
      </c>
      <c r="C1292" s="566" t="s">
        <v>3562</v>
      </c>
      <c r="D1292" s="563" t="s">
        <v>3563</v>
      </c>
      <c r="E1292" s="567">
        <v>52701.86</v>
      </c>
      <c r="F1292" s="567">
        <v>52701.86</v>
      </c>
      <c r="G1292" s="564">
        <f t="shared" si="40"/>
        <v>0</v>
      </c>
      <c r="H1292" s="564">
        <v>52701.86</v>
      </c>
      <c r="I1292" s="564">
        <v>52701.86</v>
      </c>
      <c r="J1292" s="564">
        <f t="shared" si="41"/>
        <v>0</v>
      </c>
    </row>
    <row r="1293" spans="1:10" s="498" customFormat="1" ht="15.75" thickBot="1" x14ac:dyDescent="0.3">
      <c r="A1293" s="530">
        <v>1290</v>
      </c>
      <c r="B1293" s="565" t="s">
        <v>3561</v>
      </c>
      <c r="C1293" s="566" t="s">
        <v>3564</v>
      </c>
      <c r="D1293" s="563" t="s">
        <v>3565</v>
      </c>
      <c r="E1293" s="567">
        <v>52701.86</v>
      </c>
      <c r="F1293" s="567">
        <v>52701.86</v>
      </c>
      <c r="G1293" s="564">
        <f t="shared" si="40"/>
        <v>0</v>
      </c>
      <c r="H1293" s="564">
        <v>52701.86</v>
      </c>
      <c r="I1293" s="564">
        <v>52701.86</v>
      </c>
      <c r="J1293" s="564">
        <f t="shared" si="41"/>
        <v>0</v>
      </c>
    </row>
    <row r="1294" spans="1:10" s="498" customFormat="1" ht="15.75" thickBot="1" x14ac:dyDescent="0.3">
      <c r="A1294" s="530">
        <v>1291</v>
      </c>
      <c r="B1294" s="565" t="s">
        <v>3566</v>
      </c>
      <c r="C1294" s="566" t="s">
        <v>3567</v>
      </c>
      <c r="D1294" s="563" t="s">
        <v>3568</v>
      </c>
      <c r="E1294" s="567">
        <v>78892.78</v>
      </c>
      <c r="F1294" s="567">
        <v>78892.78</v>
      </c>
      <c r="G1294" s="564">
        <f t="shared" si="40"/>
        <v>0</v>
      </c>
      <c r="H1294" s="564">
        <v>78892.78</v>
      </c>
      <c r="I1294" s="564">
        <v>78892.78</v>
      </c>
      <c r="J1294" s="564">
        <f t="shared" si="41"/>
        <v>0</v>
      </c>
    </row>
    <row r="1295" spans="1:10" s="498" customFormat="1" ht="15.75" thickBot="1" x14ac:dyDescent="0.3">
      <c r="A1295" s="530">
        <v>1292</v>
      </c>
      <c r="B1295" s="565" t="s">
        <v>3569</v>
      </c>
      <c r="C1295" s="566" t="s">
        <v>3570</v>
      </c>
      <c r="D1295" s="563" t="s">
        <v>3571</v>
      </c>
      <c r="E1295" s="567">
        <v>57670.36</v>
      </c>
      <c r="F1295" s="567">
        <v>57670.36</v>
      </c>
      <c r="G1295" s="564">
        <f t="shared" si="40"/>
        <v>0</v>
      </c>
      <c r="H1295" s="564">
        <v>57670.36</v>
      </c>
      <c r="I1295" s="564">
        <v>57670.36</v>
      </c>
      <c r="J1295" s="564">
        <f t="shared" si="41"/>
        <v>0</v>
      </c>
    </row>
    <row r="1296" spans="1:10" s="498" customFormat="1" ht="15.75" thickBot="1" x14ac:dyDescent="0.3">
      <c r="A1296" s="530">
        <v>1293</v>
      </c>
      <c r="B1296" s="565" t="s">
        <v>3572</v>
      </c>
      <c r="C1296" s="566" t="s">
        <v>3573</v>
      </c>
      <c r="D1296" s="563" t="s">
        <v>3574</v>
      </c>
      <c r="E1296" s="567">
        <v>76208.259999999995</v>
      </c>
      <c r="F1296" s="567">
        <v>76208.259999999995</v>
      </c>
      <c r="G1296" s="564">
        <f t="shared" si="40"/>
        <v>0</v>
      </c>
      <c r="H1296" s="564">
        <v>76208.259999999995</v>
      </c>
      <c r="I1296" s="564">
        <v>76208.259999999995</v>
      </c>
      <c r="J1296" s="564">
        <f t="shared" si="41"/>
        <v>0</v>
      </c>
    </row>
    <row r="1297" spans="1:10" s="498" customFormat="1" ht="15.75" thickBot="1" x14ac:dyDescent="0.3">
      <c r="A1297" s="530">
        <v>1294</v>
      </c>
      <c r="B1297" s="565" t="s">
        <v>3572</v>
      </c>
      <c r="C1297" s="566" t="s">
        <v>3575</v>
      </c>
      <c r="D1297" s="563" t="s">
        <v>3576</v>
      </c>
      <c r="E1297" s="567">
        <v>76208.27</v>
      </c>
      <c r="F1297" s="567">
        <v>76208.27</v>
      </c>
      <c r="G1297" s="564">
        <f t="shared" si="40"/>
        <v>0</v>
      </c>
      <c r="H1297" s="564">
        <v>76208.27</v>
      </c>
      <c r="I1297" s="564">
        <v>76208.27</v>
      </c>
      <c r="J1297" s="564">
        <f t="shared" si="41"/>
        <v>0</v>
      </c>
    </row>
    <row r="1298" spans="1:10" s="498" customFormat="1" ht="15.75" thickBot="1" x14ac:dyDescent="0.3">
      <c r="A1298" s="530">
        <v>1295</v>
      </c>
      <c r="B1298" s="565" t="s">
        <v>3577</v>
      </c>
      <c r="C1298" s="566" t="s">
        <v>3578</v>
      </c>
      <c r="D1298" s="563" t="s">
        <v>3579</v>
      </c>
      <c r="E1298" s="567">
        <v>47069.81</v>
      </c>
      <c r="F1298" s="567">
        <v>47069.81</v>
      </c>
      <c r="G1298" s="564">
        <f t="shared" si="40"/>
        <v>0</v>
      </c>
      <c r="H1298" s="564">
        <v>47069.81</v>
      </c>
      <c r="I1298" s="564">
        <v>47069.81</v>
      </c>
      <c r="J1298" s="564">
        <f t="shared" si="41"/>
        <v>0</v>
      </c>
    </row>
    <row r="1299" spans="1:10" s="498" customFormat="1" ht="15.75" thickBot="1" x14ac:dyDescent="0.3">
      <c r="A1299" s="530">
        <v>1296</v>
      </c>
      <c r="B1299" s="565" t="s">
        <v>3577</v>
      </c>
      <c r="C1299" s="566" t="s">
        <v>3580</v>
      </c>
      <c r="D1299" s="563" t="s">
        <v>3581</v>
      </c>
      <c r="E1299" s="567">
        <v>47069.81</v>
      </c>
      <c r="F1299" s="567">
        <v>47069.81</v>
      </c>
      <c r="G1299" s="564">
        <f t="shared" si="40"/>
        <v>0</v>
      </c>
      <c r="H1299" s="564">
        <v>47069.81</v>
      </c>
      <c r="I1299" s="564">
        <v>47069.81</v>
      </c>
      <c r="J1299" s="564">
        <f t="shared" si="41"/>
        <v>0</v>
      </c>
    </row>
    <row r="1300" spans="1:10" s="498" customFormat="1" ht="15.75" thickBot="1" x14ac:dyDescent="0.3">
      <c r="A1300" s="530">
        <v>1297</v>
      </c>
      <c r="B1300" s="565" t="s">
        <v>3577</v>
      </c>
      <c r="C1300" s="566" t="s">
        <v>3582</v>
      </c>
      <c r="D1300" s="563" t="s">
        <v>3583</v>
      </c>
      <c r="E1300" s="567">
        <v>47069.81</v>
      </c>
      <c r="F1300" s="567">
        <v>47069.81</v>
      </c>
      <c r="G1300" s="564">
        <f t="shared" si="40"/>
        <v>0</v>
      </c>
      <c r="H1300" s="564">
        <v>47069.81</v>
      </c>
      <c r="I1300" s="564">
        <v>47069.81</v>
      </c>
      <c r="J1300" s="564">
        <f t="shared" si="41"/>
        <v>0</v>
      </c>
    </row>
    <row r="1301" spans="1:10" s="498" customFormat="1" ht="15.75" thickBot="1" x14ac:dyDescent="0.3">
      <c r="A1301" s="530">
        <v>1298</v>
      </c>
      <c r="B1301" s="565" t="s">
        <v>3577</v>
      </c>
      <c r="C1301" s="566" t="s">
        <v>3584</v>
      </c>
      <c r="D1301" s="563" t="s">
        <v>3585</v>
      </c>
      <c r="E1301" s="567">
        <v>47069.81</v>
      </c>
      <c r="F1301" s="567">
        <v>47069.81</v>
      </c>
      <c r="G1301" s="564">
        <f t="shared" si="40"/>
        <v>0</v>
      </c>
      <c r="H1301" s="564">
        <v>47069.81</v>
      </c>
      <c r="I1301" s="564">
        <v>47069.81</v>
      </c>
      <c r="J1301" s="564">
        <f t="shared" si="41"/>
        <v>0</v>
      </c>
    </row>
    <row r="1302" spans="1:10" s="498" customFormat="1" ht="15.75" thickBot="1" x14ac:dyDescent="0.3">
      <c r="A1302" s="530">
        <v>1299</v>
      </c>
      <c r="B1302" s="565" t="s">
        <v>3577</v>
      </c>
      <c r="C1302" s="566" t="s">
        <v>3586</v>
      </c>
      <c r="D1302" s="563" t="s">
        <v>3587</v>
      </c>
      <c r="E1302" s="567">
        <v>47069.81</v>
      </c>
      <c r="F1302" s="567">
        <v>47069.81</v>
      </c>
      <c r="G1302" s="564">
        <f t="shared" si="40"/>
        <v>0</v>
      </c>
      <c r="H1302" s="564">
        <v>47069.81</v>
      </c>
      <c r="I1302" s="564">
        <v>47069.81</v>
      </c>
      <c r="J1302" s="564">
        <f t="shared" si="41"/>
        <v>0</v>
      </c>
    </row>
    <row r="1303" spans="1:10" s="498" customFormat="1" ht="15.75" thickBot="1" x14ac:dyDescent="0.3">
      <c r="A1303" s="530">
        <v>1300</v>
      </c>
      <c r="B1303" s="565" t="s">
        <v>3577</v>
      </c>
      <c r="C1303" s="566" t="s">
        <v>3588</v>
      </c>
      <c r="D1303" s="563" t="s">
        <v>3589</v>
      </c>
      <c r="E1303" s="567">
        <v>47069.81</v>
      </c>
      <c r="F1303" s="567">
        <v>47069.81</v>
      </c>
      <c r="G1303" s="564">
        <f t="shared" si="40"/>
        <v>0</v>
      </c>
      <c r="H1303" s="564">
        <v>47069.81</v>
      </c>
      <c r="I1303" s="564">
        <v>47069.81</v>
      </c>
      <c r="J1303" s="564">
        <f t="shared" si="41"/>
        <v>0</v>
      </c>
    </row>
    <row r="1304" spans="1:10" s="498" customFormat="1" ht="15.75" thickBot="1" x14ac:dyDescent="0.3">
      <c r="A1304" s="530">
        <v>1301</v>
      </c>
      <c r="B1304" s="565" t="s">
        <v>3577</v>
      </c>
      <c r="C1304" s="566" t="s">
        <v>3590</v>
      </c>
      <c r="D1304" s="563" t="s">
        <v>3591</v>
      </c>
      <c r="E1304" s="567">
        <v>47069.8</v>
      </c>
      <c r="F1304" s="567">
        <v>47069.8</v>
      </c>
      <c r="G1304" s="564">
        <f t="shared" si="40"/>
        <v>0</v>
      </c>
      <c r="H1304" s="564">
        <v>47069.8</v>
      </c>
      <c r="I1304" s="564">
        <v>47069.8</v>
      </c>
      <c r="J1304" s="564">
        <f t="shared" si="41"/>
        <v>0</v>
      </c>
    </row>
    <row r="1305" spans="1:10" s="498" customFormat="1" ht="15.75" thickBot="1" x14ac:dyDescent="0.3">
      <c r="A1305" s="530">
        <v>1302</v>
      </c>
      <c r="B1305" s="565" t="s">
        <v>3577</v>
      </c>
      <c r="C1305" s="566" t="s">
        <v>3592</v>
      </c>
      <c r="D1305" s="563" t="s">
        <v>3593</v>
      </c>
      <c r="E1305" s="567">
        <v>47069.81</v>
      </c>
      <c r="F1305" s="567">
        <v>47069.81</v>
      </c>
      <c r="G1305" s="564">
        <f t="shared" si="40"/>
        <v>0</v>
      </c>
      <c r="H1305" s="564">
        <v>47069.81</v>
      </c>
      <c r="I1305" s="564">
        <v>47069.81</v>
      </c>
      <c r="J1305" s="564">
        <f t="shared" si="41"/>
        <v>0</v>
      </c>
    </row>
    <row r="1306" spans="1:10" s="498" customFormat="1" ht="15.75" thickBot="1" x14ac:dyDescent="0.3">
      <c r="A1306" s="530">
        <v>1303</v>
      </c>
      <c r="B1306" s="565" t="s">
        <v>3058</v>
      </c>
      <c r="C1306" s="566" t="s">
        <v>3594</v>
      </c>
      <c r="D1306" s="563" t="s">
        <v>3595</v>
      </c>
      <c r="E1306" s="567">
        <v>55851.83</v>
      </c>
      <c r="F1306" s="567">
        <v>55851.83</v>
      </c>
      <c r="G1306" s="564">
        <f t="shared" si="40"/>
        <v>0</v>
      </c>
      <c r="H1306" s="564">
        <v>55851.83</v>
      </c>
      <c r="I1306" s="564">
        <v>55851.83</v>
      </c>
      <c r="J1306" s="564">
        <f t="shared" si="41"/>
        <v>0</v>
      </c>
    </row>
    <row r="1307" spans="1:10" s="498" customFormat="1" ht="15.75" thickBot="1" x14ac:dyDescent="0.3">
      <c r="A1307" s="530">
        <v>1304</v>
      </c>
      <c r="B1307" s="565" t="s">
        <v>3596</v>
      </c>
      <c r="C1307" s="566" t="s">
        <v>3597</v>
      </c>
      <c r="D1307" s="563" t="s">
        <v>3598</v>
      </c>
      <c r="E1307" s="567">
        <v>74668.22</v>
      </c>
      <c r="F1307" s="567">
        <v>74668.2</v>
      </c>
      <c r="G1307" s="564">
        <f t="shared" si="40"/>
        <v>0.02</v>
      </c>
      <c r="H1307" s="564">
        <v>74668.22</v>
      </c>
      <c r="I1307" s="564">
        <v>74668.2</v>
      </c>
      <c r="J1307" s="564">
        <f t="shared" si="41"/>
        <v>0.02</v>
      </c>
    </row>
    <row r="1308" spans="1:10" s="498" customFormat="1" ht="15.75" thickBot="1" x14ac:dyDescent="0.3">
      <c r="A1308" s="530">
        <v>1305</v>
      </c>
      <c r="B1308" s="565" t="s">
        <v>3596</v>
      </c>
      <c r="C1308" s="566" t="s">
        <v>3599</v>
      </c>
      <c r="D1308" s="563" t="s">
        <v>3600</v>
      </c>
      <c r="E1308" s="567">
        <v>74668.22</v>
      </c>
      <c r="F1308" s="567">
        <v>74668.2</v>
      </c>
      <c r="G1308" s="564">
        <f t="shared" si="40"/>
        <v>0.02</v>
      </c>
      <c r="H1308" s="564">
        <v>74668.22</v>
      </c>
      <c r="I1308" s="564">
        <v>74668.2</v>
      </c>
      <c r="J1308" s="564">
        <f t="shared" si="41"/>
        <v>0.02</v>
      </c>
    </row>
    <row r="1309" spans="1:10" s="498" customFormat="1" ht="15.75" thickBot="1" x14ac:dyDescent="0.3">
      <c r="A1309" s="530">
        <v>1306</v>
      </c>
      <c r="B1309" s="565" t="s">
        <v>3596</v>
      </c>
      <c r="C1309" s="566" t="s">
        <v>3601</v>
      </c>
      <c r="D1309" s="563" t="s">
        <v>3602</v>
      </c>
      <c r="E1309" s="567">
        <v>74668.22</v>
      </c>
      <c r="F1309" s="567">
        <v>74668.2</v>
      </c>
      <c r="G1309" s="564">
        <f t="shared" si="40"/>
        <v>0.02</v>
      </c>
      <c r="H1309" s="564">
        <v>74668.22</v>
      </c>
      <c r="I1309" s="564">
        <v>74668.2</v>
      </c>
      <c r="J1309" s="564">
        <f t="shared" si="41"/>
        <v>0.02</v>
      </c>
    </row>
    <row r="1310" spans="1:10" s="498" customFormat="1" ht="15.75" thickBot="1" x14ac:dyDescent="0.3">
      <c r="A1310" s="530">
        <v>1307</v>
      </c>
      <c r="B1310" s="565" t="s">
        <v>3596</v>
      </c>
      <c r="C1310" s="566" t="s">
        <v>3603</v>
      </c>
      <c r="D1310" s="563" t="s">
        <v>3604</v>
      </c>
      <c r="E1310" s="567">
        <v>74668.22</v>
      </c>
      <c r="F1310" s="567">
        <v>74668.2</v>
      </c>
      <c r="G1310" s="564">
        <f t="shared" si="40"/>
        <v>0.02</v>
      </c>
      <c r="H1310" s="564">
        <v>74668.22</v>
      </c>
      <c r="I1310" s="564">
        <v>74668.2</v>
      </c>
      <c r="J1310" s="564">
        <f t="shared" si="41"/>
        <v>0.02</v>
      </c>
    </row>
    <row r="1311" spans="1:10" s="498" customFormat="1" ht="15.75" thickBot="1" x14ac:dyDescent="0.3">
      <c r="A1311" s="530">
        <v>1308</v>
      </c>
      <c r="B1311" s="565" t="s">
        <v>3605</v>
      </c>
      <c r="C1311" s="566" t="s">
        <v>3606</v>
      </c>
      <c r="D1311" s="563" t="s">
        <v>3607</v>
      </c>
      <c r="E1311" s="567">
        <v>10620</v>
      </c>
      <c r="F1311" s="567">
        <v>10620</v>
      </c>
      <c r="G1311" s="564">
        <f t="shared" si="40"/>
        <v>0</v>
      </c>
      <c r="H1311" s="564">
        <v>10620</v>
      </c>
      <c r="I1311" s="564">
        <v>10620</v>
      </c>
      <c r="J1311" s="564">
        <f t="shared" si="41"/>
        <v>0</v>
      </c>
    </row>
    <row r="1312" spans="1:10" s="498" customFormat="1" ht="15.75" thickBot="1" x14ac:dyDescent="0.3">
      <c r="A1312" s="530">
        <v>1309</v>
      </c>
      <c r="B1312" s="565" t="s">
        <v>3608</v>
      </c>
      <c r="C1312" s="566" t="s">
        <v>3609</v>
      </c>
      <c r="D1312" s="563" t="s">
        <v>3610</v>
      </c>
      <c r="E1312" s="567">
        <v>53333</v>
      </c>
      <c r="F1312" s="567">
        <v>53333</v>
      </c>
      <c r="G1312" s="564">
        <f t="shared" si="40"/>
        <v>0</v>
      </c>
      <c r="H1312" s="564">
        <v>53333</v>
      </c>
      <c r="I1312" s="564">
        <v>53333</v>
      </c>
      <c r="J1312" s="564">
        <f t="shared" si="41"/>
        <v>0</v>
      </c>
    </row>
    <row r="1313" spans="1:10" s="498" customFormat="1" ht="15.75" thickBot="1" x14ac:dyDescent="0.3">
      <c r="A1313" s="530">
        <v>1310</v>
      </c>
      <c r="B1313" s="565" t="s">
        <v>3611</v>
      </c>
      <c r="C1313" s="566" t="s">
        <v>3612</v>
      </c>
      <c r="D1313" s="563" t="s">
        <v>3613</v>
      </c>
      <c r="E1313" s="567">
        <v>50000</v>
      </c>
      <c r="F1313" s="567">
        <v>50000</v>
      </c>
      <c r="G1313" s="564">
        <f t="shared" si="40"/>
        <v>0</v>
      </c>
      <c r="H1313" s="564">
        <v>50000</v>
      </c>
      <c r="I1313" s="564">
        <v>50000</v>
      </c>
      <c r="J1313" s="564">
        <f t="shared" si="41"/>
        <v>0</v>
      </c>
    </row>
    <row r="1314" spans="1:10" s="498" customFormat="1" ht="15.75" thickBot="1" x14ac:dyDescent="0.3">
      <c r="A1314" s="530">
        <v>1311</v>
      </c>
      <c r="B1314" s="565" t="s">
        <v>3614</v>
      </c>
      <c r="C1314" s="566" t="s">
        <v>3615</v>
      </c>
      <c r="D1314" s="563" t="s">
        <v>3616</v>
      </c>
      <c r="E1314" s="567">
        <v>36837</v>
      </c>
      <c r="F1314" s="567">
        <v>36837</v>
      </c>
      <c r="G1314" s="564">
        <f t="shared" si="40"/>
        <v>0</v>
      </c>
      <c r="H1314" s="564">
        <v>36837</v>
      </c>
      <c r="I1314" s="564">
        <v>36837</v>
      </c>
      <c r="J1314" s="564">
        <f t="shared" si="41"/>
        <v>0</v>
      </c>
    </row>
    <row r="1315" spans="1:10" s="498" customFormat="1" ht="15.75" thickBot="1" x14ac:dyDescent="0.3">
      <c r="A1315" s="530">
        <v>1312</v>
      </c>
      <c r="B1315" s="565" t="s">
        <v>3617</v>
      </c>
      <c r="C1315" s="566" t="s">
        <v>3618</v>
      </c>
      <c r="D1315" s="563" t="s">
        <v>3619</v>
      </c>
      <c r="E1315" s="567">
        <v>601</v>
      </c>
      <c r="F1315" s="567">
        <v>601</v>
      </c>
      <c r="G1315" s="564">
        <f t="shared" si="40"/>
        <v>0</v>
      </c>
      <c r="H1315" s="564">
        <v>601</v>
      </c>
      <c r="I1315" s="564">
        <v>601</v>
      </c>
      <c r="J1315" s="564">
        <f t="shared" si="41"/>
        <v>0</v>
      </c>
    </row>
    <row r="1316" spans="1:10" s="498" customFormat="1" ht="15.75" thickBot="1" x14ac:dyDescent="0.3">
      <c r="A1316" s="530">
        <v>1313</v>
      </c>
      <c r="B1316" s="565" t="s">
        <v>3620</v>
      </c>
      <c r="C1316" s="566" t="s">
        <v>3621</v>
      </c>
      <c r="D1316" s="563" t="s">
        <v>3622</v>
      </c>
      <c r="E1316" s="567">
        <v>1947</v>
      </c>
      <c r="F1316" s="567">
        <v>1947</v>
      </c>
      <c r="G1316" s="564">
        <f t="shared" si="40"/>
        <v>0</v>
      </c>
      <c r="H1316" s="564">
        <v>1947</v>
      </c>
      <c r="I1316" s="564">
        <v>1947</v>
      </c>
      <c r="J1316" s="564">
        <f t="shared" si="41"/>
        <v>0</v>
      </c>
    </row>
    <row r="1317" spans="1:10" s="498" customFormat="1" ht="15.75" thickBot="1" x14ac:dyDescent="0.3">
      <c r="A1317" s="530">
        <v>1314</v>
      </c>
      <c r="B1317" s="565" t="s">
        <v>3623</v>
      </c>
      <c r="C1317" s="566" t="s">
        <v>3624</v>
      </c>
      <c r="D1317" s="563" t="s">
        <v>3625</v>
      </c>
      <c r="E1317" s="567">
        <v>3268</v>
      </c>
      <c r="F1317" s="567">
        <v>3268</v>
      </c>
      <c r="G1317" s="564">
        <f t="shared" si="40"/>
        <v>0</v>
      </c>
      <c r="H1317" s="564">
        <v>3268</v>
      </c>
      <c r="I1317" s="564">
        <v>3268</v>
      </c>
      <c r="J1317" s="564">
        <f t="shared" si="41"/>
        <v>0</v>
      </c>
    </row>
    <row r="1318" spans="1:10" s="498" customFormat="1" ht="15.75" thickBot="1" x14ac:dyDescent="0.3">
      <c r="A1318" s="530">
        <v>1315</v>
      </c>
      <c r="B1318" s="565" t="s">
        <v>3626</v>
      </c>
      <c r="C1318" s="566" t="s">
        <v>3627</v>
      </c>
      <c r="D1318" s="563" t="s">
        <v>3628</v>
      </c>
      <c r="E1318" s="567">
        <v>6250</v>
      </c>
      <c r="F1318" s="567">
        <v>6250</v>
      </c>
      <c r="G1318" s="564">
        <f t="shared" si="40"/>
        <v>0</v>
      </c>
      <c r="H1318" s="564">
        <v>6250</v>
      </c>
      <c r="I1318" s="564">
        <v>6250</v>
      </c>
      <c r="J1318" s="564">
        <f t="shared" si="41"/>
        <v>0</v>
      </c>
    </row>
    <row r="1319" spans="1:10" s="498" customFormat="1" ht="15.75" thickBot="1" x14ac:dyDescent="0.3">
      <c r="A1319" s="530">
        <v>1316</v>
      </c>
      <c r="B1319" s="565" t="s">
        <v>3629</v>
      </c>
      <c r="C1319" s="566" t="s">
        <v>3630</v>
      </c>
      <c r="D1319" s="563" t="s">
        <v>3631</v>
      </c>
      <c r="E1319" s="567">
        <v>43704.5</v>
      </c>
      <c r="F1319" s="567">
        <v>43704.5</v>
      </c>
      <c r="G1319" s="564">
        <f t="shared" si="40"/>
        <v>0</v>
      </c>
      <c r="H1319" s="564">
        <v>43704.5</v>
      </c>
      <c r="I1319" s="564">
        <v>43704.5</v>
      </c>
      <c r="J1319" s="564">
        <f t="shared" si="41"/>
        <v>0</v>
      </c>
    </row>
    <row r="1320" spans="1:10" s="498" customFormat="1" ht="15.75" thickBot="1" x14ac:dyDescent="0.3">
      <c r="A1320" s="530">
        <v>1317</v>
      </c>
      <c r="B1320" s="565" t="s">
        <v>3629</v>
      </c>
      <c r="C1320" s="566" t="s">
        <v>3632</v>
      </c>
      <c r="D1320" s="563" t="s">
        <v>3633</v>
      </c>
      <c r="E1320" s="567">
        <v>43704.5</v>
      </c>
      <c r="F1320" s="567">
        <v>43704.5</v>
      </c>
      <c r="G1320" s="564">
        <f t="shared" si="40"/>
        <v>0</v>
      </c>
      <c r="H1320" s="564">
        <v>43704.5</v>
      </c>
      <c r="I1320" s="564">
        <v>43704.5</v>
      </c>
      <c r="J1320" s="564">
        <f t="shared" si="41"/>
        <v>0</v>
      </c>
    </row>
    <row r="1321" spans="1:10" s="498" customFormat="1" ht="15.75" thickBot="1" x14ac:dyDescent="0.3">
      <c r="A1321" s="530">
        <v>1318</v>
      </c>
      <c r="B1321" s="565" t="s">
        <v>3634</v>
      </c>
      <c r="C1321" s="566" t="s">
        <v>3635</v>
      </c>
      <c r="D1321" s="563" t="s">
        <v>3636</v>
      </c>
      <c r="E1321" s="567">
        <v>30033.200000000001</v>
      </c>
      <c r="F1321" s="567">
        <v>30033.200000000001</v>
      </c>
      <c r="G1321" s="564">
        <f t="shared" si="40"/>
        <v>0</v>
      </c>
      <c r="H1321" s="564">
        <v>30033.200000000001</v>
      </c>
      <c r="I1321" s="564">
        <v>30033.200000000001</v>
      </c>
      <c r="J1321" s="564">
        <f t="shared" si="41"/>
        <v>0</v>
      </c>
    </row>
    <row r="1322" spans="1:10" s="498" customFormat="1" ht="15.75" thickBot="1" x14ac:dyDescent="0.3">
      <c r="A1322" s="530">
        <v>1319</v>
      </c>
      <c r="B1322" s="565" t="s">
        <v>3637</v>
      </c>
      <c r="C1322" s="566" t="s">
        <v>3638</v>
      </c>
      <c r="D1322" s="563" t="s">
        <v>3639</v>
      </c>
      <c r="E1322" s="567">
        <v>39029</v>
      </c>
      <c r="F1322" s="567">
        <v>39029</v>
      </c>
      <c r="G1322" s="564">
        <f t="shared" si="40"/>
        <v>0</v>
      </c>
      <c r="H1322" s="564">
        <v>39029</v>
      </c>
      <c r="I1322" s="564">
        <v>39029</v>
      </c>
      <c r="J1322" s="564">
        <f t="shared" si="41"/>
        <v>0</v>
      </c>
    </row>
    <row r="1323" spans="1:10" s="498" customFormat="1" ht="15.75" thickBot="1" x14ac:dyDescent="0.3">
      <c r="A1323" s="530">
        <v>1320</v>
      </c>
      <c r="B1323" s="565" t="s">
        <v>2526</v>
      </c>
      <c r="C1323" s="566" t="s">
        <v>3640</v>
      </c>
      <c r="D1323" s="563" t="s">
        <v>3641</v>
      </c>
      <c r="E1323" s="567">
        <v>10666</v>
      </c>
      <c r="F1323" s="567">
        <v>10666</v>
      </c>
      <c r="G1323" s="564">
        <f t="shared" si="40"/>
        <v>0</v>
      </c>
      <c r="H1323" s="564">
        <v>10666</v>
      </c>
      <c r="I1323" s="564">
        <v>10666</v>
      </c>
      <c r="J1323" s="564">
        <f t="shared" si="41"/>
        <v>0</v>
      </c>
    </row>
    <row r="1324" spans="1:10" s="498" customFormat="1" ht="15.75" thickBot="1" x14ac:dyDescent="0.3">
      <c r="A1324" s="530">
        <v>1321</v>
      </c>
      <c r="B1324" s="565" t="s">
        <v>2526</v>
      </c>
      <c r="C1324" s="566" t="s">
        <v>3642</v>
      </c>
      <c r="D1324" s="563" t="s">
        <v>3643</v>
      </c>
      <c r="E1324" s="567">
        <v>10666</v>
      </c>
      <c r="F1324" s="567">
        <v>10666</v>
      </c>
      <c r="G1324" s="564">
        <f t="shared" si="40"/>
        <v>0</v>
      </c>
      <c r="H1324" s="564">
        <v>10666</v>
      </c>
      <c r="I1324" s="564">
        <v>10666</v>
      </c>
      <c r="J1324" s="564">
        <f t="shared" si="41"/>
        <v>0</v>
      </c>
    </row>
    <row r="1325" spans="1:10" s="498" customFormat="1" ht="15.75" thickBot="1" x14ac:dyDescent="0.3">
      <c r="A1325" s="530">
        <v>1322</v>
      </c>
      <c r="B1325" s="565" t="s">
        <v>3644</v>
      </c>
      <c r="C1325" s="566" t="s">
        <v>3645</v>
      </c>
      <c r="D1325" s="563" t="s">
        <v>3646</v>
      </c>
      <c r="E1325" s="567">
        <v>5832</v>
      </c>
      <c r="F1325" s="567">
        <v>5832</v>
      </c>
      <c r="G1325" s="564">
        <f t="shared" si="40"/>
        <v>0</v>
      </c>
      <c r="H1325" s="564">
        <v>5832</v>
      </c>
      <c r="I1325" s="564">
        <v>5832</v>
      </c>
      <c r="J1325" s="564">
        <f t="shared" si="41"/>
        <v>0</v>
      </c>
    </row>
    <row r="1326" spans="1:10" s="498" customFormat="1" ht="15.75" thickBot="1" x14ac:dyDescent="0.3">
      <c r="A1326" s="530">
        <v>1323</v>
      </c>
      <c r="B1326" s="565" t="s">
        <v>3647</v>
      </c>
      <c r="C1326" s="566" t="s">
        <v>3648</v>
      </c>
      <c r="D1326" s="563" t="s">
        <v>3649</v>
      </c>
      <c r="E1326" s="567">
        <v>84960</v>
      </c>
      <c r="F1326" s="567">
        <v>84960</v>
      </c>
      <c r="G1326" s="564">
        <f t="shared" si="40"/>
        <v>0</v>
      </c>
      <c r="H1326" s="564">
        <v>84960</v>
      </c>
      <c r="I1326" s="564">
        <v>84960</v>
      </c>
      <c r="J1326" s="564">
        <f t="shared" si="41"/>
        <v>0</v>
      </c>
    </row>
    <row r="1327" spans="1:10" s="498" customFormat="1" ht="15.75" thickBot="1" x14ac:dyDescent="0.3">
      <c r="A1327" s="530">
        <v>1324</v>
      </c>
      <c r="B1327" s="565" t="s">
        <v>3650</v>
      </c>
      <c r="C1327" s="566" t="s">
        <v>3651</v>
      </c>
      <c r="D1327" s="563" t="s">
        <v>3652</v>
      </c>
      <c r="E1327" s="567">
        <v>32568</v>
      </c>
      <c r="F1327" s="567">
        <v>32568</v>
      </c>
      <c r="G1327" s="564">
        <f t="shared" si="40"/>
        <v>0</v>
      </c>
      <c r="H1327" s="564">
        <v>32568</v>
      </c>
      <c r="I1327" s="564">
        <v>32568</v>
      </c>
      <c r="J1327" s="564">
        <f t="shared" si="41"/>
        <v>0</v>
      </c>
    </row>
    <row r="1328" spans="1:10" s="498" customFormat="1" ht="15.75" thickBot="1" x14ac:dyDescent="0.3">
      <c r="A1328" s="530">
        <v>1325</v>
      </c>
      <c r="B1328" s="565" t="s">
        <v>3653</v>
      </c>
      <c r="C1328" s="566" t="s">
        <v>3654</v>
      </c>
      <c r="D1328" s="563" t="s">
        <v>3655</v>
      </c>
      <c r="E1328" s="567">
        <v>17550</v>
      </c>
      <c r="F1328" s="567">
        <v>17550</v>
      </c>
      <c r="G1328" s="564">
        <f t="shared" si="40"/>
        <v>0</v>
      </c>
      <c r="H1328" s="564">
        <v>17550</v>
      </c>
      <c r="I1328" s="564">
        <v>17550</v>
      </c>
      <c r="J1328" s="564">
        <f t="shared" si="41"/>
        <v>0</v>
      </c>
    </row>
    <row r="1329" spans="1:10" s="498" customFormat="1" ht="15.75" thickBot="1" x14ac:dyDescent="0.3">
      <c r="A1329" s="530">
        <v>1326</v>
      </c>
      <c r="B1329" s="565" t="s">
        <v>3653</v>
      </c>
      <c r="C1329" s="566" t="s">
        <v>3656</v>
      </c>
      <c r="D1329" s="563" t="s">
        <v>3657</v>
      </c>
      <c r="E1329" s="567">
        <v>17550</v>
      </c>
      <c r="F1329" s="567">
        <v>17550</v>
      </c>
      <c r="G1329" s="564">
        <f t="shared" si="40"/>
        <v>0</v>
      </c>
      <c r="H1329" s="564">
        <v>17550</v>
      </c>
      <c r="I1329" s="564">
        <v>17550</v>
      </c>
      <c r="J1329" s="564">
        <f t="shared" si="41"/>
        <v>0</v>
      </c>
    </row>
    <row r="1330" spans="1:10" s="498" customFormat="1" ht="15.75" thickBot="1" x14ac:dyDescent="0.3">
      <c r="A1330" s="530">
        <v>1327</v>
      </c>
      <c r="B1330" s="565" t="s">
        <v>3653</v>
      </c>
      <c r="C1330" s="566" t="s">
        <v>3658</v>
      </c>
      <c r="D1330" s="563" t="s">
        <v>3659</v>
      </c>
      <c r="E1330" s="567">
        <v>17550</v>
      </c>
      <c r="F1330" s="567">
        <v>17550</v>
      </c>
      <c r="G1330" s="564">
        <f t="shared" si="40"/>
        <v>0</v>
      </c>
      <c r="H1330" s="564">
        <v>17550</v>
      </c>
      <c r="I1330" s="564">
        <v>17550</v>
      </c>
      <c r="J1330" s="564">
        <f t="shared" si="41"/>
        <v>0</v>
      </c>
    </row>
    <row r="1331" spans="1:10" s="498" customFormat="1" ht="15.75" thickBot="1" x14ac:dyDescent="0.3">
      <c r="A1331" s="530">
        <v>1328</v>
      </c>
      <c r="B1331" s="565" t="s">
        <v>3660</v>
      </c>
      <c r="C1331" s="566" t="s">
        <v>3661</v>
      </c>
      <c r="D1331" s="563" t="s">
        <v>3662</v>
      </c>
      <c r="E1331" s="567">
        <v>30400</v>
      </c>
      <c r="F1331" s="567">
        <v>30400</v>
      </c>
      <c r="G1331" s="564">
        <f t="shared" si="40"/>
        <v>0</v>
      </c>
      <c r="H1331" s="564">
        <v>30400</v>
      </c>
      <c r="I1331" s="564">
        <v>30400</v>
      </c>
      <c r="J1331" s="564">
        <f t="shared" si="41"/>
        <v>0</v>
      </c>
    </row>
    <row r="1332" spans="1:10" s="498" customFormat="1" ht="15.75" thickBot="1" x14ac:dyDescent="0.3">
      <c r="A1332" s="530">
        <v>1329</v>
      </c>
      <c r="B1332" s="565" t="s">
        <v>3663</v>
      </c>
      <c r="C1332" s="566" t="s">
        <v>3664</v>
      </c>
      <c r="D1332" s="563" t="s">
        <v>3665</v>
      </c>
      <c r="E1332" s="567">
        <v>543</v>
      </c>
      <c r="F1332" s="567">
        <v>543</v>
      </c>
      <c r="G1332" s="564">
        <f t="shared" si="40"/>
        <v>0</v>
      </c>
      <c r="H1332" s="564">
        <v>543</v>
      </c>
      <c r="I1332" s="564">
        <v>543</v>
      </c>
      <c r="J1332" s="564">
        <f t="shared" si="41"/>
        <v>0</v>
      </c>
    </row>
    <row r="1333" spans="1:10" s="498" customFormat="1" ht="15.75" thickBot="1" x14ac:dyDescent="0.3">
      <c r="A1333" s="530">
        <v>1330</v>
      </c>
      <c r="B1333" s="565" t="s">
        <v>3660</v>
      </c>
      <c r="C1333" s="566" t="s">
        <v>3666</v>
      </c>
      <c r="D1333" s="563" t="s">
        <v>3667</v>
      </c>
      <c r="E1333" s="567">
        <v>30400</v>
      </c>
      <c r="F1333" s="567">
        <v>30400</v>
      </c>
      <c r="G1333" s="564">
        <f t="shared" si="40"/>
        <v>0</v>
      </c>
      <c r="H1333" s="564">
        <v>30400</v>
      </c>
      <c r="I1333" s="564">
        <v>30400</v>
      </c>
      <c r="J1333" s="564">
        <f t="shared" si="41"/>
        <v>0</v>
      </c>
    </row>
    <row r="1334" spans="1:10" s="498" customFormat="1" ht="15.75" thickBot="1" x14ac:dyDescent="0.3">
      <c r="A1334" s="530">
        <v>1331</v>
      </c>
      <c r="B1334" s="565" t="s">
        <v>3668</v>
      </c>
      <c r="C1334" s="566" t="s">
        <v>3669</v>
      </c>
      <c r="D1334" s="563" t="s">
        <v>3670</v>
      </c>
      <c r="E1334" s="567">
        <v>578</v>
      </c>
      <c r="F1334" s="567">
        <v>529.66999999999996</v>
      </c>
      <c r="G1334" s="564">
        <f t="shared" si="40"/>
        <v>48.33</v>
      </c>
      <c r="H1334" s="564">
        <v>578</v>
      </c>
      <c r="I1334" s="564">
        <v>529.66999999999996</v>
      </c>
      <c r="J1334" s="564">
        <f t="shared" si="41"/>
        <v>48.33</v>
      </c>
    </row>
    <row r="1335" spans="1:10" s="498" customFormat="1" ht="15.75" thickBot="1" x14ac:dyDescent="0.3">
      <c r="A1335" s="530">
        <v>1332</v>
      </c>
      <c r="B1335" s="565" t="s">
        <v>3668</v>
      </c>
      <c r="C1335" s="566" t="s">
        <v>3671</v>
      </c>
      <c r="D1335" s="563" t="s">
        <v>3672</v>
      </c>
      <c r="E1335" s="567">
        <v>578</v>
      </c>
      <c r="F1335" s="567">
        <v>529.66999999999996</v>
      </c>
      <c r="G1335" s="564">
        <f t="shared" si="40"/>
        <v>48.33</v>
      </c>
      <c r="H1335" s="564">
        <v>578</v>
      </c>
      <c r="I1335" s="564">
        <v>529.66999999999996</v>
      </c>
      <c r="J1335" s="564">
        <f t="shared" si="41"/>
        <v>48.33</v>
      </c>
    </row>
    <row r="1336" spans="1:10" s="498" customFormat="1" ht="15.75" thickBot="1" x14ac:dyDescent="0.3">
      <c r="A1336" s="530">
        <v>1333</v>
      </c>
      <c r="B1336" s="565" t="s">
        <v>3668</v>
      </c>
      <c r="C1336" s="566" t="s">
        <v>3673</v>
      </c>
      <c r="D1336" s="563" t="s">
        <v>3674</v>
      </c>
      <c r="E1336" s="567">
        <v>578</v>
      </c>
      <c r="F1336" s="567">
        <v>529.66999999999996</v>
      </c>
      <c r="G1336" s="564">
        <f t="shared" si="40"/>
        <v>48.33</v>
      </c>
      <c r="H1336" s="564">
        <v>578</v>
      </c>
      <c r="I1336" s="564">
        <v>529.66999999999996</v>
      </c>
      <c r="J1336" s="564">
        <f t="shared" si="41"/>
        <v>48.33</v>
      </c>
    </row>
    <row r="1337" spans="1:10" s="498" customFormat="1" ht="15.75" thickBot="1" x14ac:dyDescent="0.3">
      <c r="A1337" s="530">
        <v>1334</v>
      </c>
      <c r="B1337" s="565" t="s">
        <v>3668</v>
      </c>
      <c r="C1337" s="566" t="s">
        <v>3675</v>
      </c>
      <c r="D1337" s="563" t="s">
        <v>3676</v>
      </c>
      <c r="E1337" s="567">
        <v>578</v>
      </c>
      <c r="F1337" s="567">
        <v>529.66999999999996</v>
      </c>
      <c r="G1337" s="564">
        <f t="shared" si="40"/>
        <v>48.33</v>
      </c>
      <c r="H1337" s="564">
        <v>578</v>
      </c>
      <c r="I1337" s="564">
        <v>529.66999999999996</v>
      </c>
      <c r="J1337" s="564">
        <f t="shared" si="41"/>
        <v>48.33</v>
      </c>
    </row>
    <row r="1338" spans="1:10" s="498" customFormat="1" ht="15.75" thickBot="1" x14ac:dyDescent="0.3">
      <c r="A1338" s="530">
        <v>1335</v>
      </c>
      <c r="B1338" s="565" t="s">
        <v>3668</v>
      </c>
      <c r="C1338" s="566" t="s">
        <v>3677</v>
      </c>
      <c r="D1338" s="563" t="s">
        <v>3678</v>
      </c>
      <c r="E1338" s="567">
        <v>578</v>
      </c>
      <c r="F1338" s="567">
        <v>529.66999999999996</v>
      </c>
      <c r="G1338" s="564">
        <f t="shared" si="40"/>
        <v>48.33</v>
      </c>
      <c r="H1338" s="564">
        <v>578</v>
      </c>
      <c r="I1338" s="564">
        <v>529.66999999999996</v>
      </c>
      <c r="J1338" s="564">
        <f t="shared" si="41"/>
        <v>48.33</v>
      </c>
    </row>
    <row r="1339" spans="1:10" s="498" customFormat="1" ht="15.75" thickBot="1" x14ac:dyDescent="0.3">
      <c r="A1339" s="530">
        <v>1336</v>
      </c>
      <c r="B1339" s="565" t="s">
        <v>3668</v>
      </c>
      <c r="C1339" s="566" t="s">
        <v>3679</v>
      </c>
      <c r="D1339" s="563" t="s">
        <v>3680</v>
      </c>
      <c r="E1339" s="567">
        <v>578</v>
      </c>
      <c r="F1339" s="567">
        <v>529.66999999999996</v>
      </c>
      <c r="G1339" s="564">
        <f t="shared" si="40"/>
        <v>48.33</v>
      </c>
      <c r="H1339" s="564">
        <v>578</v>
      </c>
      <c r="I1339" s="564">
        <v>529.66999999999996</v>
      </c>
      <c r="J1339" s="564">
        <f t="shared" si="41"/>
        <v>48.33</v>
      </c>
    </row>
    <row r="1340" spans="1:10" s="498" customFormat="1" ht="15.75" thickBot="1" x14ac:dyDescent="0.3">
      <c r="A1340" s="530">
        <v>1337</v>
      </c>
      <c r="B1340" s="565" t="s">
        <v>3668</v>
      </c>
      <c r="C1340" s="566" t="s">
        <v>3681</v>
      </c>
      <c r="D1340" s="563" t="s">
        <v>3682</v>
      </c>
      <c r="E1340" s="567">
        <v>576</v>
      </c>
      <c r="F1340" s="567">
        <v>528.46</v>
      </c>
      <c r="G1340" s="564">
        <f t="shared" si="40"/>
        <v>47.54</v>
      </c>
      <c r="H1340" s="564">
        <v>576</v>
      </c>
      <c r="I1340" s="564">
        <v>528.46</v>
      </c>
      <c r="J1340" s="564">
        <f t="shared" si="41"/>
        <v>47.54</v>
      </c>
    </row>
    <row r="1341" spans="1:10" s="498" customFormat="1" ht="15.75" thickBot="1" x14ac:dyDescent="0.3">
      <c r="A1341" s="530">
        <v>1338</v>
      </c>
      <c r="B1341" s="565" t="s">
        <v>3668</v>
      </c>
      <c r="C1341" s="566" t="s">
        <v>3683</v>
      </c>
      <c r="D1341" s="563" t="s">
        <v>3684</v>
      </c>
      <c r="E1341" s="567">
        <v>576</v>
      </c>
      <c r="F1341" s="567">
        <v>528.46</v>
      </c>
      <c r="G1341" s="564">
        <f t="shared" si="40"/>
        <v>47.54</v>
      </c>
      <c r="H1341" s="564">
        <v>576</v>
      </c>
      <c r="I1341" s="564">
        <v>528.46</v>
      </c>
      <c r="J1341" s="564">
        <f t="shared" si="41"/>
        <v>47.54</v>
      </c>
    </row>
    <row r="1342" spans="1:10" s="498" customFormat="1" ht="15.75" thickBot="1" x14ac:dyDescent="0.3">
      <c r="A1342" s="530">
        <v>1339</v>
      </c>
      <c r="B1342" s="565" t="s">
        <v>3668</v>
      </c>
      <c r="C1342" s="566" t="s">
        <v>3685</v>
      </c>
      <c r="D1342" s="563" t="s">
        <v>3686</v>
      </c>
      <c r="E1342" s="567">
        <v>576</v>
      </c>
      <c r="F1342" s="567">
        <v>528.46</v>
      </c>
      <c r="G1342" s="564">
        <f t="shared" si="40"/>
        <v>47.54</v>
      </c>
      <c r="H1342" s="564">
        <v>576</v>
      </c>
      <c r="I1342" s="564">
        <v>528.46</v>
      </c>
      <c r="J1342" s="564">
        <f t="shared" si="41"/>
        <v>47.54</v>
      </c>
    </row>
    <row r="1343" spans="1:10" s="498" customFormat="1" ht="15.75" thickBot="1" x14ac:dyDescent="0.3">
      <c r="A1343" s="530">
        <v>1340</v>
      </c>
      <c r="B1343" s="565" t="s">
        <v>3687</v>
      </c>
      <c r="C1343" s="566" t="s">
        <v>3688</v>
      </c>
      <c r="D1343" s="563" t="s">
        <v>3689</v>
      </c>
      <c r="E1343" s="567">
        <v>2956.6</v>
      </c>
      <c r="F1343" s="567">
        <v>2956.6</v>
      </c>
      <c r="G1343" s="564">
        <f t="shared" si="40"/>
        <v>0</v>
      </c>
      <c r="H1343" s="564">
        <v>2956.6</v>
      </c>
      <c r="I1343" s="564">
        <v>2956.6</v>
      </c>
      <c r="J1343" s="564">
        <f t="shared" si="41"/>
        <v>0</v>
      </c>
    </row>
    <row r="1344" spans="1:10" s="498" customFormat="1" ht="15.75" thickBot="1" x14ac:dyDescent="0.3">
      <c r="A1344" s="530">
        <v>1341</v>
      </c>
      <c r="B1344" s="565" t="s">
        <v>3687</v>
      </c>
      <c r="C1344" s="566" t="s">
        <v>3690</v>
      </c>
      <c r="D1344" s="563" t="s">
        <v>3691</v>
      </c>
      <c r="E1344" s="567">
        <v>2956.6</v>
      </c>
      <c r="F1344" s="567">
        <v>2956.6</v>
      </c>
      <c r="G1344" s="564">
        <f t="shared" si="40"/>
        <v>0</v>
      </c>
      <c r="H1344" s="564">
        <v>2956.6</v>
      </c>
      <c r="I1344" s="564">
        <v>2956.6</v>
      </c>
      <c r="J1344" s="564">
        <f t="shared" si="41"/>
        <v>0</v>
      </c>
    </row>
    <row r="1345" spans="1:10" s="498" customFormat="1" ht="15.75" thickBot="1" x14ac:dyDescent="0.3">
      <c r="A1345" s="530">
        <v>1342</v>
      </c>
      <c r="B1345" s="565" t="s">
        <v>3687</v>
      </c>
      <c r="C1345" s="566" t="s">
        <v>3692</v>
      </c>
      <c r="D1345" s="563" t="s">
        <v>3693</v>
      </c>
      <c r="E1345" s="567">
        <v>2956.6</v>
      </c>
      <c r="F1345" s="567">
        <v>2956.6</v>
      </c>
      <c r="G1345" s="564">
        <f t="shared" si="40"/>
        <v>0</v>
      </c>
      <c r="H1345" s="564">
        <v>2956.6</v>
      </c>
      <c r="I1345" s="564">
        <v>2956.6</v>
      </c>
      <c r="J1345" s="564">
        <f t="shared" si="41"/>
        <v>0</v>
      </c>
    </row>
    <row r="1346" spans="1:10" s="498" customFormat="1" ht="15.75" thickBot="1" x14ac:dyDescent="0.3">
      <c r="A1346" s="530">
        <v>1343</v>
      </c>
      <c r="B1346" s="565" t="s">
        <v>3687</v>
      </c>
      <c r="C1346" s="566" t="s">
        <v>3694</v>
      </c>
      <c r="D1346" s="563" t="s">
        <v>3695</v>
      </c>
      <c r="E1346" s="567">
        <v>2956.6</v>
      </c>
      <c r="F1346" s="567">
        <v>2956.6</v>
      </c>
      <c r="G1346" s="564">
        <f t="shared" si="40"/>
        <v>0</v>
      </c>
      <c r="H1346" s="564">
        <v>2956.6</v>
      </c>
      <c r="I1346" s="564">
        <v>2956.6</v>
      </c>
      <c r="J1346" s="564">
        <f t="shared" si="41"/>
        <v>0</v>
      </c>
    </row>
    <row r="1347" spans="1:10" s="498" customFormat="1" ht="15.75" thickBot="1" x14ac:dyDescent="0.3">
      <c r="A1347" s="530">
        <v>1344</v>
      </c>
      <c r="B1347" s="565" t="s">
        <v>3687</v>
      </c>
      <c r="C1347" s="566" t="s">
        <v>3696</v>
      </c>
      <c r="D1347" s="563" t="s">
        <v>3697</v>
      </c>
      <c r="E1347" s="567">
        <v>2956.6</v>
      </c>
      <c r="F1347" s="567">
        <v>2956.6</v>
      </c>
      <c r="G1347" s="564">
        <f t="shared" si="40"/>
        <v>0</v>
      </c>
      <c r="H1347" s="564">
        <v>2956.6</v>
      </c>
      <c r="I1347" s="564">
        <v>2956.6</v>
      </c>
      <c r="J1347" s="564">
        <f t="shared" si="41"/>
        <v>0</v>
      </c>
    </row>
    <row r="1348" spans="1:10" s="498" customFormat="1" ht="15.75" thickBot="1" x14ac:dyDescent="0.3">
      <c r="A1348" s="530">
        <v>1345</v>
      </c>
      <c r="B1348" s="565" t="s">
        <v>3698</v>
      </c>
      <c r="C1348" s="566" t="s">
        <v>3699</v>
      </c>
      <c r="D1348" s="563" t="s">
        <v>3700</v>
      </c>
      <c r="E1348" s="567">
        <v>11286</v>
      </c>
      <c r="F1348" s="567">
        <v>11286</v>
      </c>
      <c r="G1348" s="564">
        <f t="shared" ref="G1348:G1411" si="42">E1348-F1348</f>
        <v>0</v>
      </c>
      <c r="H1348" s="564">
        <v>11286</v>
      </c>
      <c r="I1348" s="564">
        <v>11286</v>
      </c>
      <c r="J1348" s="564">
        <f t="shared" ref="J1348:J1411" si="43">H1348-I1348</f>
        <v>0</v>
      </c>
    </row>
    <row r="1349" spans="1:10" s="498" customFormat="1" ht="15.75" thickBot="1" x14ac:dyDescent="0.3">
      <c r="A1349" s="530">
        <v>1346</v>
      </c>
      <c r="B1349" s="565" t="s">
        <v>3701</v>
      </c>
      <c r="C1349" s="566" t="s">
        <v>3702</v>
      </c>
      <c r="D1349" s="563" t="s">
        <v>3703</v>
      </c>
      <c r="E1349" s="567">
        <v>10920</v>
      </c>
      <c r="F1349" s="567">
        <v>10920</v>
      </c>
      <c r="G1349" s="564">
        <f t="shared" si="42"/>
        <v>0</v>
      </c>
      <c r="H1349" s="564">
        <v>10920</v>
      </c>
      <c r="I1349" s="564">
        <v>10920</v>
      </c>
      <c r="J1349" s="564">
        <f t="shared" si="43"/>
        <v>0</v>
      </c>
    </row>
    <row r="1350" spans="1:10" s="498" customFormat="1" ht="15.75" thickBot="1" x14ac:dyDescent="0.3">
      <c r="A1350" s="530">
        <v>1347</v>
      </c>
      <c r="B1350" s="565" t="s">
        <v>3704</v>
      </c>
      <c r="C1350" s="566" t="s">
        <v>3705</v>
      </c>
      <c r="D1350" s="563" t="s">
        <v>3706</v>
      </c>
      <c r="E1350" s="567">
        <v>10034</v>
      </c>
      <c r="F1350" s="567">
        <v>10034</v>
      </c>
      <c r="G1350" s="564">
        <f t="shared" si="42"/>
        <v>0</v>
      </c>
      <c r="H1350" s="564">
        <v>10034</v>
      </c>
      <c r="I1350" s="564">
        <v>10034</v>
      </c>
      <c r="J1350" s="564">
        <f t="shared" si="43"/>
        <v>0</v>
      </c>
    </row>
    <row r="1351" spans="1:10" s="498" customFormat="1" ht="15.75" thickBot="1" x14ac:dyDescent="0.3">
      <c r="A1351" s="530">
        <v>1348</v>
      </c>
      <c r="B1351" s="565" t="s">
        <v>3707</v>
      </c>
      <c r="C1351" s="566" t="s">
        <v>3708</v>
      </c>
      <c r="D1351" s="563" t="s">
        <v>3709</v>
      </c>
      <c r="E1351" s="567">
        <v>37969</v>
      </c>
      <c r="F1351" s="567">
        <v>37969</v>
      </c>
      <c r="G1351" s="564">
        <f t="shared" si="42"/>
        <v>0</v>
      </c>
      <c r="H1351" s="564">
        <v>37969</v>
      </c>
      <c r="I1351" s="564">
        <v>37969</v>
      </c>
      <c r="J1351" s="564">
        <f t="shared" si="43"/>
        <v>0</v>
      </c>
    </row>
    <row r="1352" spans="1:10" s="498" customFormat="1" ht="15.75" thickBot="1" x14ac:dyDescent="0.3">
      <c r="A1352" s="530">
        <v>1349</v>
      </c>
      <c r="B1352" s="565" t="s">
        <v>3710</v>
      </c>
      <c r="C1352" s="566" t="s">
        <v>3711</v>
      </c>
      <c r="D1352" s="563" t="s">
        <v>3712</v>
      </c>
      <c r="E1352" s="567">
        <v>19200</v>
      </c>
      <c r="F1352" s="567">
        <v>19200</v>
      </c>
      <c r="G1352" s="564">
        <f t="shared" si="42"/>
        <v>0</v>
      </c>
      <c r="H1352" s="564">
        <v>19200</v>
      </c>
      <c r="I1352" s="564">
        <v>19200</v>
      </c>
      <c r="J1352" s="564">
        <f t="shared" si="43"/>
        <v>0</v>
      </c>
    </row>
    <row r="1353" spans="1:10" s="498" customFormat="1" ht="15.75" thickBot="1" x14ac:dyDescent="0.3">
      <c r="A1353" s="530">
        <v>1350</v>
      </c>
      <c r="B1353" s="565" t="s">
        <v>3710</v>
      </c>
      <c r="C1353" s="566" t="s">
        <v>3713</v>
      </c>
      <c r="D1353" s="563" t="s">
        <v>3714</v>
      </c>
      <c r="E1353" s="567">
        <v>19200</v>
      </c>
      <c r="F1353" s="567">
        <v>19200</v>
      </c>
      <c r="G1353" s="564">
        <f t="shared" si="42"/>
        <v>0</v>
      </c>
      <c r="H1353" s="564">
        <v>19200</v>
      </c>
      <c r="I1353" s="564">
        <v>19200</v>
      </c>
      <c r="J1353" s="564">
        <f t="shared" si="43"/>
        <v>0</v>
      </c>
    </row>
    <row r="1354" spans="1:10" s="498" customFormat="1" ht="15.75" thickBot="1" x14ac:dyDescent="0.3">
      <c r="A1354" s="530">
        <v>1351</v>
      </c>
      <c r="B1354" s="565" t="s">
        <v>3715</v>
      </c>
      <c r="C1354" s="566" t="s">
        <v>3716</v>
      </c>
      <c r="D1354" s="563" t="s">
        <v>3717</v>
      </c>
      <c r="E1354" s="567">
        <v>6615</v>
      </c>
      <c r="F1354" s="567">
        <v>6615</v>
      </c>
      <c r="G1354" s="564">
        <f t="shared" si="42"/>
        <v>0</v>
      </c>
      <c r="H1354" s="564">
        <v>6615</v>
      </c>
      <c r="I1354" s="564">
        <v>6615</v>
      </c>
      <c r="J1354" s="564">
        <f t="shared" si="43"/>
        <v>0</v>
      </c>
    </row>
    <row r="1355" spans="1:10" s="498" customFormat="1" ht="15.75" thickBot="1" x14ac:dyDescent="0.3">
      <c r="A1355" s="530">
        <v>1352</v>
      </c>
      <c r="B1355" s="565" t="s">
        <v>3718</v>
      </c>
      <c r="C1355" s="566" t="s">
        <v>3719</v>
      </c>
      <c r="D1355" s="563" t="s">
        <v>3720</v>
      </c>
      <c r="E1355" s="567">
        <v>329</v>
      </c>
      <c r="F1355" s="567">
        <v>329</v>
      </c>
      <c r="G1355" s="564">
        <f t="shared" si="42"/>
        <v>0</v>
      </c>
      <c r="H1355" s="564">
        <v>329</v>
      </c>
      <c r="I1355" s="564">
        <v>329</v>
      </c>
      <c r="J1355" s="564">
        <f t="shared" si="43"/>
        <v>0</v>
      </c>
    </row>
    <row r="1356" spans="1:10" s="498" customFormat="1" ht="15.75" thickBot="1" x14ac:dyDescent="0.3">
      <c r="A1356" s="530">
        <v>1353</v>
      </c>
      <c r="B1356" s="565" t="s">
        <v>3721</v>
      </c>
      <c r="C1356" s="566" t="s">
        <v>3722</v>
      </c>
      <c r="D1356" s="563" t="s">
        <v>3723</v>
      </c>
      <c r="E1356" s="567">
        <v>20480</v>
      </c>
      <c r="F1356" s="567">
        <v>20480</v>
      </c>
      <c r="G1356" s="564">
        <f t="shared" si="42"/>
        <v>0</v>
      </c>
      <c r="H1356" s="564">
        <v>20480</v>
      </c>
      <c r="I1356" s="564">
        <v>20480</v>
      </c>
      <c r="J1356" s="564">
        <f t="shared" si="43"/>
        <v>0</v>
      </c>
    </row>
    <row r="1357" spans="1:10" s="498" customFormat="1" ht="15.75" thickBot="1" x14ac:dyDescent="0.3">
      <c r="A1357" s="530">
        <v>1354</v>
      </c>
      <c r="B1357" s="565" t="s">
        <v>3724</v>
      </c>
      <c r="C1357" s="566" t="s">
        <v>3725</v>
      </c>
      <c r="D1357" s="563" t="s">
        <v>3726</v>
      </c>
      <c r="E1357" s="567">
        <v>16700</v>
      </c>
      <c r="F1357" s="567">
        <v>16700</v>
      </c>
      <c r="G1357" s="564">
        <f t="shared" si="42"/>
        <v>0</v>
      </c>
      <c r="H1357" s="564">
        <v>16700</v>
      </c>
      <c r="I1357" s="564">
        <v>16700</v>
      </c>
      <c r="J1357" s="564">
        <f t="shared" si="43"/>
        <v>0</v>
      </c>
    </row>
    <row r="1358" spans="1:10" s="498" customFormat="1" ht="15.75" thickBot="1" x14ac:dyDescent="0.3">
      <c r="A1358" s="530">
        <v>1355</v>
      </c>
      <c r="B1358" s="565" t="s">
        <v>3727</v>
      </c>
      <c r="C1358" s="566" t="s">
        <v>3728</v>
      </c>
      <c r="D1358" s="563" t="s">
        <v>3729</v>
      </c>
      <c r="E1358" s="567">
        <v>66000</v>
      </c>
      <c r="F1358" s="567">
        <v>66000</v>
      </c>
      <c r="G1358" s="564">
        <f t="shared" si="42"/>
        <v>0</v>
      </c>
      <c r="H1358" s="564">
        <v>66000</v>
      </c>
      <c r="I1358" s="564">
        <v>66000</v>
      </c>
      <c r="J1358" s="564">
        <f t="shared" si="43"/>
        <v>0</v>
      </c>
    </row>
    <row r="1359" spans="1:10" s="498" customFormat="1" ht="15.75" thickBot="1" x14ac:dyDescent="0.3">
      <c r="A1359" s="530">
        <v>1356</v>
      </c>
      <c r="B1359" s="565" t="s">
        <v>3730</v>
      </c>
      <c r="C1359" s="566" t="s">
        <v>3731</v>
      </c>
      <c r="D1359" s="563" t="s">
        <v>3732</v>
      </c>
      <c r="E1359" s="567">
        <v>21168</v>
      </c>
      <c r="F1359" s="567">
        <v>21168</v>
      </c>
      <c r="G1359" s="564">
        <f t="shared" si="42"/>
        <v>0</v>
      </c>
      <c r="H1359" s="564">
        <v>21168</v>
      </c>
      <c r="I1359" s="564">
        <v>21168</v>
      </c>
      <c r="J1359" s="564">
        <f t="shared" si="43"/>
        <v>0</v>
      </c>
    </row>
    <row r="1360" spans="1:10" s="498" customFormat="1" ht="15.75" thickBot="1" x14ac:dyDescent="0.3">
      <c r="A1360" s="530">
        <v>1357</v>
      </c>
      <c r="B1360" s="565" t="s">
        <v>3733</v>
      </c>
      <c r="C1360" s="566" t="s">
        <v>3734</v>
      </c>
      <c r="D1360" s="563" t="s">
        <v>3735</v>
      </c>
      <c r="E1360" s="567">
        <v>84960</v>
      </c>
      <c r="F1360" s="567">
        <v>84960</v>
      </c>
      <c r="G1360" s="564">
        <f t="shared" si="42"/>
        <v>0</v>
      </c>
      <c r="H1360" s="564">
        <v>84960</v>
      </c>
      <c r="I1360" s="564">
        <v>84960</v>
      </c>
      <c r="J1360" s="564">
        <f t="shared" si="43"/>
        <v>0</v>
      </c>
    </row>
    <row r="1361" spans="1:10" s="498" customFormat="1" ht="15.75" thickBot="1" x14ac:dyDescent="0.3">
      <c r="A1361" s="530">
        <v>1358</v>
      </c>
      <c r="B1361" s="565" t="s">
        <v>3733</v>
      </c>
      <c r="C1361" s="566" t="s">
        <v>3736</v>
      </c>
      <c r="D1361" s="563" t="s">
        <v>3737</v>
      </c>
      <c r="E1361" s="567">
        <v>84960</v>
      </c>
      <c r="F1361" s="567">
        <v>84960</v>
      </c>
      <c r="G1361" s="564">
        <f t="shared" si="42"/>
        <v>0</v>
      </c>
      <c r="H1361" s="564">
        <v>84960</v>
      </c>
      <c r="I1361" s="564">
        <v>84960</v>
      </c>
      <c r="J1361" s="564">
        <f t="shared" si="43"/>
        <v>0</v>
      </c>
    </row>
    <row r="1362" spans="1:10" s="498" customFormat="1" ht="15.75" thickBot="1" x14ac:dyDescent="0.3">
      <c r="A1362" s="530">
        <v>1359</v>
      </c>
      <c r="B1362" s="565" t="s">
        <v>3733</v>
      </c>
      <c r="C1362" s="566" t="s">
        <v>3738</v>
      </c>
      <c r="D1362" s="563" t="s">
        <v>3739</v>
      </c>
      <c r="E1362" s="567">
        <v>84960</v>
      </c>
      <c r="F1362" s="567">
        <v>84960</v>
      </c>
      <c r="G1362" s="564">
        <f t="shared" si="42"/>
        <v>0</v>
      </c>
      <c r="H1362" s="564">
        <v>84960</v>
      </c>
      <c r="I1362" s="564">
        <v>84960</v>
      </c>
      <c r="J1362" s="564">
        <f t="shared" si="43"/>
        <v>0</v>
      </c>
    </row>
    <row r="1363" spans="1:10" s="498" customFormat="1" ht="15.75" thickBot="1" x14ac:dyDescent="0.3">
      <c r="A1363" s="530">
        <v>1360</v>
      </c>
      <c r="B1363" s="565" t="s">
        <v>3733</v>
      </c>
      <c r="C1363" s="566" t="s">
        <v>3740</v>
      </c>
      <c r="D1363" s="563" t="s">
        <v>3741</v>
      </c>
      <c r="E1363" s="567">
        <v>84960</v>
      </c>
      <c r="F1363" s="567">
        <v>84960</v>
      </c>
      <c r="G1363" s="564">
        <f t="shared" si="42"/>
        <v>0</v>
      </c>
      <c r="H1363" s="564">
        <v>84960</v>
      </c>
      <c r="I1363" s="564">
        <v>84960</v>
      </c>
      <c r="J1363" s="564">
        <f t="shared" si="43"/>
        <v>0</v>
      </c>
    </row>
    <row r="1364" spans="1:10" s="498" customFormat="1" ht="15.75" thickBot="1" x14ac:dyDescent="0.3">
      <c r="A1364" s="530">
        <v>1361</v>
      </c>
      <c r="B1364" s="565" t="s">
        <v>3742</v>
      </c>
      <c r="C1364" s="566" t="s">
        <v>3743</v>
      </c>
      <c r="D1364" s="563" t="s">
        <v>3744</v>
      </c>
      <c r="E1364" s="567">
        <v>13361</v>
      </c>
      <c r="F1364" s="567">
        <v>13361</v>
      </c>
      <c r="G1364" s="564">
        <f t="shared" si="42"/>
        <v>0</v>
      </c>
      <c r="H1364" s="564">
        <v>13361</v>
      </c>
      <c r="I1364" s="564">
        <v>13361</v>
      </c>
      <c r="J1364" s="564">
        <f t="shared" si="43"/>
        <v>0</v>
      </c>
    </row>
    <row r="1365" spans="1:10" s="498" customFormat="1" ht="15.75" thickBot="1" x14ac:dyDescent="0.3">
      <c r="A1365" s="530">
        <v>1362</v>
      </c>
      <c r="B1365" s="565" t="s">
        <v>3745</v>
      </c>
      <c r="C1365" s="566" t="s">
        <v>3746</v>
      </c>
      <c r="D1365" s="563" t="s">
        <v>3747</v>
      </c>
      <c r="E1365" s="567">
        <v>10815</v>
      </c>
      <c r="F1365" s="567">
        <v>10815</v>
      </c>
      <c r="G1365" s="564">
        <f t="shared" si="42"/>
        <v>0</v>
      </c>
      <c r="H1365" s="564">
        <v>10815</v>
      </c>
      <c r="I1365" s="564">
        <v>10815</v>
      </c>
      <c r="J1365" s="564">
        <f t="shared" si="43"/>
        <v>0</v>
      </c>
    </row>
    <row r="1366" spans="1:10" s="498" customFormat="1" ht="15.75" thickBot="1" x14ac:dyDescent="0.3">
      <c r="A1366" s="530">
        <v>1363</v>
      </c>
      <c r="B1366" s="565" t="s">
        <v>3748</v>
      </c>
      <c r="C1366" s="566" t="s">
        <v>3749</v>
      </c>
      <c r="D1366" s="563" t="s">
        <v>3750</v>
      </c>
      <c r="E1366" s="567">
        <v>29072</v>
      </c>
      <c r="F1366" s="567">
        <v>29072</v>
      </c>
      <c r="G1366" s="564">
        <f t="shared" si="42"/>
        <v>0</v>
      </c>
      <c r="H1366" s="564">
        <v>29072</v>
      </c>
      <c r="I1366" s="564">
        <v>29072</v>
      </c>
      <c r="J1366" s="564">
        <f t="shared" si="43"/>
        <v>0</v>
      </c>
    </row>
    <row r="1367" spans="1:10" s="498" customFormat="1" ht="15.75" thickBot="1" x14ac:dyDescent="0.3">
      <c r="A1367" s="530">
        <v>1364</v>
      </c>
      <c r="B1367" s="565" t="s">
        <v>3751</v>
      </c>
      <c r="C1367" s="566" t="s">
        <v>3752</v>
      </c>
      <c r="D1367" s="563" t="s">
        <v>3753</v>
      </c>
      <c r="E1367" s="567">
        <v>5090</v>
      </c>
      <c r="F1367" s="567">
        <v>5090</v>
      </c>
      <c r="G1367" s="564">
        <f t="shared" si="42"/>
        <v>0</v>
      </c>
      <c r="H1367" s="564">
        <v>5090</v>
      </c>
      <c r="I1367" s="564">
        <v>5090</v>
      </c>
      <c r="J1367" s="564">
        <f t="shared" si="43"/>
        <v>0</v>
      </c>
    </row>
    <row r="1368" spans="1:10" s="498" customFormat="1" ht="15.75" thickBot="1" x14ac:dyDescent="0.3">
      <c r="A1368" s="530">
        <v>1365</v>
      </c>
      <c r="B1368" s="565" t="s">
        <v>3754</v>
      </c>
      <c r="C1368" s="566" t="s">
        <v>3755</v>
      </c>
      <c r="D1368" s="563" t="s">
        <v>3756</v>
      </c>
      <c r="E1368" s="567">
        <v>2975</v>
      </c>
      <c r="F1368" s="567">
        <v>2975</v>
      </c>
      <c r="G1368" s="564">
        <f t="shared" si="42"/>
        <v>0</v>
      </c>
      <c r="H1368" s="564">
        <v>2975</v>
      </c>
      <c r="I1368" s="564">
        <v>2975</v>
      </c>
      <c r="J1368" s="564">
        <f t="shared" si="43"/>
        <v>0</v>
      </c>
    </row>
    <row r="1369" spans="1:10" s="498" customFormat="1" ht="15.75" thickBot="1" x14ac:dyDescent="0.3">
      <c r="A1369" s="530">
        <v>1366</v>
      </c>
      <c r="B1369" s="565" t="s">
        <v>3757</v>
      </c>
      <c r="C1369" s="566" t="s">
        <v>3758</v>
      </c>
      <c r="D1369" s="563" t="s">
        <v>3759</v>
      </c>
      <c r="E1369" s="567">
        <v>13177</v>
      </c>
      <c r="F1369" s="567">
        <v>13177</v>
      </c>
      <c r="G1369" s="564">
        <f t="shared" si="42"/>
        <v>0</v>
      </c>
      <c r="H1369" s="564">
        <v>13177</v>
      </c>
      <c r="I1369" s="564">
        <v>13177</v>
      </c>
      <c r="J1369" s="564">
        <f t="shared" si="43"/>
        <v>0</v>
      </c>
    </row>
    <row r="1370" spans="1:10" s="498" customFormat="1" ht="15.75" thickBot="1" x14ac:dyDescent="0.3">
      <c r="A1370" s="530">
        <v>1367</v>
      </c>
      <c r="B1370" s="565" t="s">
        <v>3760</v>
      </c>
      <c r="C1370" s="566" t="s">
        <v>3761</v>
      </c>
      <c r="D1370" s="563" t="s">
        <v>3762</v>
      </c>
      <c r="E1370" s="567">
        <v>31185.84</v>
      </c>
      <c r="F1370" s="567">
        <v>31185.84</v>
      </c>
      <c r="G1370" s="564">
        <f t="shared" si="42"/>
        <v>0</v>
      </c>
      <c r="H1370" s="564">
        <v>31185.84</v>
      </c>
      <c r="I1370" s="564">
        <v>31185.84</v>
      </c>
      <c r="J1370" s="564">
        <f t="shared" si="43"/>
        <v>0</v>
      </c>
    </row>
    <row r="1371" spans="1:10" s="498" customFormat="1" ht="15.75" thickBot="1" x14ac:dyDescent="0.3">
      <c r="A1371" s="530">
        <v>1368</v>
      </c>
      <c r="B1371" s="565" t="s">
        <v>1778</v>
      </c>
      <c r="C1371" s="566" t="s">
        <v>3763</v>
      </c>
      <c r="D1371" s="563" t="s">
        <v>3764</v>
      </c>
      <c r="E1371" s="567">
        <v>3368</v>
      </c>
      <c r="F1371" s="567">
        <v>3368</v>
      </c>
      <c r="G1371" s="564">
        <f t="shared" si="42"/>
        <v>0</v>
      </c>
      <c r="H1371" s="564">
        <v>3368</v>
      </c>
      <c r="I1371" s="564">
        <v>3368</v>
      </c>
      <c r="J1371" s="564">
        <f t="shared" si="43"/>
        <v>0</v>
      </c>
    </row>
    <row r="1372" spans="1:10" s="498" customFormat="1" ht="15.75" thickBot="1" x14ac:dyDescent="0.3">
      <c r="A1372" s="530">
        <v>1369</v>
      </c>
      <c r="B1372" s="565" t="s">
        <v>3765</v>
      </c>
      <c r="C1372" s="566" t="s">
        <v>3766</v>
      </c>
      <c r="D1372" s="563" t="s">
        <v>3767</v>
      </c>
      <c r="E1372" s="567">
        <v>7649.5</v>
      </c>
      <c r="F1372" s="567">
        <v>7649.5</v>
      </c>
      <c r="G1372" s="564">
        <f t="shared" si="42"/>
        <v>0</v>
      </c>
      <c r="H1372" s="564">
        <v>7649.5</v>
      </c>
      <c r="I1372" s="564">
        <v>7649.5</v>
      </c>
      <c r="J1372" s="564">
        <f t="shared" si="43"/>
        <v>0</v>
      </c>
    </row>
    <row r="1373" spans="1:10" s="498" customFormat="1" ht="15.75" thickBot="1" x14ac:dyDescent="0.3">
      <c r="A1373" s="530">
        <v>1370</v>
      </c>
      <c r="B1373" s="565" t="s">
        <v>3768</v>
      </c>
      <c r="C1373" s="566" t="s">
        <v>3769</v>
      </c>
      <c r="D1373" s="563" t="s">
        <v>3770</v>
      </c>
      <c r="E1373" s="567">
        <v>6601</v>
      </c>
      <c r="F1373" s="567">
        <v>6601</v>
      </c>
      <c r="G1373" s="564">
        <f t="shared" si="42"/>
        <v>0</v>
      </c>
      <c r="H1373" s="564">
        <v>6601</v>
      </c>
      <c r="I1373" s="564">
        <v>6601</v>
      </c>
      <c r="J1373" s="564">
        <f t="shared" si="43"/>
        <v>0</v>
      </c>
    </row>
    <row r="1374" spans="1:10" s="498" customFormat="1" ht="15.75" thickBot="1" x14ac:dyDescent="0.3">
      <c r="A1374" s="530">
        <v>1371</v>
      </c>
      <c r="B1374" s="565" t="s">
        <v>3768</v>
      </c>
      <c r="C1374" s="566" t="s">
        <v>3771</v>
      </c>
      <c r="D1374" s="563" t="s">
        <v>3772</v>
      </c>
      <c r="E1374" s="567">
        <v>6601</v>
      </c>
      <c r="F1374" s="567">
        <v>6601</v>
      </c>
      <c r="G1374" s="564">
        <f t="shared" si="42"/>
        <v>0</v>
      </c>
      <c r="H1374" s="564">
        <v>6601</v>
      </c>
      <c r="I1374" s="564">
        <v>6601</v>
      </c>
      <c r="J1374" s="564">
        <f t="shared" si="43"/>
        <v>0</v>
      </c>
    </row>
    <row r="1375" spans="1:10" s="498" customFormat="1" ht="15.75" thickBot="1" x14ac:dyDescent="0.3">
      <c r="A1375" s="530">
        <v>1372</v>
      </c>
      <c r="B1375" s="565" t="s">
        <v>3768</v>
      </c>
      <c r="C1375" s="566" t="s">
        <v>3773</v>
      </c>
      <c r="D1375" s="563" t="s">
        <v>3774</v>
      </c>
      <c r="E1375" s="567">
        <v>6601</v>
      </c>
      <c r="F1375" s="567">
        <v>6601</v>
      </c>
      <c r="G1375" s="564">
        <f t="shared" si="42"/>
        <v>0</v>
      </c>
      <c r="H1375" s="564">
        <v>6601</v>
      </c>
      <c r="I1375" s="564">
        <v>6601</v>
      </c>
      <c r="J1375" s="564">
        <f t="shared" si="43"/>
        <v>0</v>
      </c>
    </row>
    <row r="1376" spans="1:10" s="498" customFormat="1" ht="15.75" thickBot="1" x14ac:dyDescent="0.3">
      <c r="A1376" s="530">
        <v>1373</v>
      </c>
      <c r="B1376" s="565" t="s">
        <v>3775</v>
      </c>
      <c r="C1376" s="566" t="s">
        <v>3776</v>
      </c>
      <c r="D1376" s="563" t="s">
        <v>3777</v>
      </c>
      <c r="E1376" s="567">
        <v>82634</v>
      </c>
      <c r="F1376" s="567">
        <v>82634</v>
      </c>
      <c r="G1376" s="564">
        <f t="shared" si="42"/>
        <v>0</v>
      </c>
      <c r="H1376" s="564">
        <v>82634</v>
      </c>
      <c r="I1376" s="564">
        <v>82634</v>
      </c>
      <c r="J1376" s="564">
        <f t="shared" si="43"/>
        <v>0</v>
      </c>
    </row>
    <row r="1377" spans="1:10" s="498" customFormat="1" ht="15.75" thickBot="1" x14ac:dyDescent="0.3">
      <c r="A1377" s="530">
        <v>1374</v>
      </c>
      <c r="B1377" s="565" t="s">
        <v>3768</v>
      </c>
      <c r="C1377" s="566" t="s">
        <v>3778</v>
      </c>
      <c r="D1377" s="563" t="s">
        <v>3779</v>
      </c>
      <c r="E1377" s="567">
        <v>6601</v>
      </c>
      <c r="F1377" s="567">
        <v>6601</v>
      </c>
      <c r="G1377" s="564">
        <f t="shared" si="42"/>
        <v>0</v>
      </c>
      <c r="H1377" s="564">
        <v>6601</v>
      </c>
      <c r="I1377" s="564">
        <v>6601</v>
      </c>
      <c r="J1377" s="564">
        <f t="shared" si="43"/>
        <v>0</v>
      </c>
    </row>
    <row r="1378" spans="1:10" s="498" customFormat="1" ht="15.75" thickBot="1" x14ac:dyDescent="0.3">
      <c r="A1378" s="530">
        <v>1375</v>
      </c>
      <c r="B1378" s="565" t="s">
        <v>3768</v>
      </c>
      <c r="C1378" s="566" t="s">
        <v>3780</v>
      </c>
      <c r="D1378" s="563" t="s">
        <v>3781</v>
      </c>
      <c r="E1378" s="567">
        <v>6601</v>
      </c>
      <c r="F1378" s="567">
        <v>6601</v>
      </c>
      <c r="G1378" s="564">
        <f t="shared" si="42"/>
        <v>0</v>
      </c>
      <c r="H1378" s="564">
        <v>6601</v>
      </c>
      <c r="I1378" s="564">
        <v>6601</v>
      </c>
      <c r="J1378" s="564">
        <f t="shared" si="43"/>
        <v>0</v>
      </c>
    </row>
    <row r="1379" spans="1:10" s="498" customFormat="1" ht="15.75" thickBot="1" x14ac:dyDescent="0.3">
      <c r="A1379" s="530">
        <v>1376</v>
      </c>
      <c r="B1379" s="565" t="s">
        <v>3782</v>
      </c>
      <c r="C1379" s="566" t="s">
        <v>3783</v>
      </c>
      <c r="D1379" s="563" t="s">
        <v>3784</v>
      </c>
      <c r="E1379" s="567">
        <v>3019</v>
      </c>
      <c r="F1379" s="567">
        <v>3019</v>
      </c>
      <c r="G1379" s="564">
        <f t="shared" si="42"/>
        <v>0</v>
      </c>
      <c r="H1379" s="564">
        <v>3019</v>
      </c>
      <c r="I1379" s="564">
        <v>3019</v>
      </c>
      <c r="J1379" s="564">
        <f t="shared" si="43"/>
        <v>0</v>
      </c>
    </row>
    <row r="1380" spans="1:10" s="498" customFormat="1" ht="15.75" thickBot="1" x14ac:dyDescent="0.3">
      <c r="A1380" s="530">
        <v>1377</v>
      </c>
      <c r="B1380" s="565" t="s">
        <v>3782</v>
      </c>
      <c r="C1380" s="566" t="s">
        <v>3785</v>
      </c>
      <c r="D1380" s="563" t="s">
        <v>3786</v>
      </c>
      <c r="E1380" s="567">
        <v>2264</v>
      </c>
      <c r="F1380" s="567">
        <v>2264</v>
      </c>
      <c r="G1380" s="564">
        <f t="shared" si="42"/>
        <v>0</v>
      </c>
      <c r="H1380" s="564">
        <v>2264</v>
      </c>
      <c r="I1380" s="564">
        <v>2264</v>
      </c>
      <c r="J1380" s="564">
        <f t="shared" si="43"/>
        <v>0</v>
      </c>
    </row>
    <row r="1381" spans="1:10" s="498" customFormat="1" ht="15.75" thickBot="1" x14ac:dyDescent="0.3">
      <c r="A1381" s="530">
        <v>1378</v>
      </c>
      <c r="B1381" s="565" t="s">
        <v>3787</v>
      </c>
      <c r="C1381" s="566" t="s">
        <v>3788</v>
      </c>
      <c r="D1381" s="563" t="s">
        <v>3789</v>
      </c>
      <c r="E1381" s="567">
        <v>3368</v>
      </c>
      <c r="F1381" s="567">
        <v>3368</v>
      </c>
      <c r="G1381" s="564">
        <f t="shared" si="42"/>
        <v>0</v>
      </c>
      <c r="H1381" s="564">
        <v>3368</v>
      </c>
      <c r="I1381" s="564">
        <v>3368</v>
      </c>
      <c r="J1381" s="564">
        <f t="shared" si="43"/>
        <v>0</v>
      </c>
    </row>
    <row r="1382" spans="1:10" s="498" customFormat="1" ht="15.75" thickBot="1" x14ac:dyDescent="0.3">
      <c r="A1382" s="530">
        <v>1379</v>
      </c>
      <c r="B1382" s="565" t="s">
        <v>3790</v>
      </c>
      <c r="C1382" s="566" t="s">
        <v>3791</v>
      </c>
      <c r="D1382" s="563" t="s">
        <v>3792</v>
      </c>
      <c r="E1382" s="567">
        <v>19200</v>
      </c>
      <c r="F1382" s="567">
        <v>19200</v>
      </c>
      <c r="G1382" s="564">
        <f t="shared" si="42"/>
        <v>0</v>
      </c>
      <c r="H1382" s="564">
        <v>19200</v>
      </c>
      <c r="I1382" s="564">
        <v>19200</v>
      </c>
      <c r="J1382" s="564">
        <f t="shared" si="43"/>
        <v>0</v>
      </c>
    </row>
    <row r="1383" spans="1:10" s="498" customFormat="1" ht="15.75" thickBot="1" x14ac:dyDescent="0.3">
      <c r="A1383" s="530">
        <v>1380</v>
      </c>
      <c r="B1383" s="565" t="s">
        <v>3793</v>
      </c>
      <c r="C1383" s="566" t="s">
        <v>3794</v>
      </c>
      <c r="D1383" s="563" t="s">
        <v>3795</v>
      </c>
      <c r="E1383" s="567">
        <v>30916</v>
      </c>
      <c r="F1383" s="567">
        <v>30916</v>
      </c>
      <c r="G1383" s="564">
        <f t="shared" si="42"/>
        <v>0</v>
      </c>
      <c r="H1383" s="564">
        <v>30916</v>
      </c>
      <c r="I1383" s="564">
        <v>30916</v>
      </c>
      <c r="J1383" s="564">
        <f t="shared" si="43"/>
        <v>0</v>
      </c>
    </row>
    <row r="1384" spans="1:10" s="498" customFormat="1" ht="15.75" thickBot="1" x14ac:dyDescent="0.3">
      <c r="A1384" s="530">
        <v>1381</v>
      </c>
      <c r="B1384" s="565" t="s">
        <v>3793</v>
      </c>
      <c r="C1384" s="566" t="s">
        <v>3796</v>
      </c>
      <c r="D1384" s="563" t="s">
        <v>3797</v>
      </c>
      <c r="E1384" s="567">
        <v>30916</v>
      </c>
      <c r="F1384" s="567">
        <v>30916</v>
      </c>
      <c r="G1384" s="564">
        <f t="shared" si="42"/>
        <v>0</v>
      </c>
      <c r="H1384" s="564">
        <v>30916</v>
      </c>
      <c r="I1384" s="564">
        <v>30916</v>
      </c>
      <c r="J1384" s="564">
        <f t="shared" si="43"/>
        <v>0</v>
      </c>
    </row>
    <row r="1385" spans="1:10" s="498" customFormat="1" ht="15.75" thickBot="1" x14ac:dyDescent="0.3">
      <c r="A1385" s="530">
        <v>1382</v>
      </c>
      <c r="B1385" s="565" t="s">
        <v>3790</v>
      </c>
      <c r="C1385" s="566" t="s">
        <v>3798</v>
      </c>
      <c r="D1385" s="563" t="s">
        <v>3799</v>
      </c>
      <c r="E1385" s="567">
        <v>19200</v>
      </c>
      <c r="F1385" s="567">
        <v>19200</v>
      </c>
      <c r="G1385" s="564">
        <f t="shared" si="42"/>
        <v>0</v>
      </c>
      <c r="H1385" s="564">
        <v>19200</v>
      </c>
      <c r="I1385" s="564">
        <v>19200</v>
      </c>
      <c r="J1385" s="564">
        <f t="shared" si="43"/>
        <v>0</v>
      </c>
    </row>
    <row r="1386" spans="1:10" s="498" customFormat="1" ht="15.75" thickBot="1" x14ac:dyDescent="0.3">
      <c r="A1386" s="530">
        <v>1383</v>
      </c>
      <c r="B1386" s="565" t="s">
        <v>3800</v>
      </c>
      <c r="C1386" s="566" t="s">
        <v>3801</v>
      </c>
      <c r="D1386" s="563" t="s">
        <v>3802</v>
      </c>
      <c r="E1386" s="567">
        <v>15000</v>
      </c>
      <c r="F1386" s="567">
        <v>15000</v>
      </c>
      <c r="G1386" s="564">
        <f t="shared" si="42"/>
        <v>0</v>
      </c>
      <c r="H1386" s="564">
        <v>15000</v>
      </c>
      <c r="I1386" s="564">
        <v>15000</v>
      </c>
      <c r="J1386" s="564">
        <f t="shared" si="43"/>
        <v>0</v>
      </c>
    </row>
    <row r="1387" spans="1:10" s="498" customFormat="1" ht="15.75" thickBot="1" x14ac:dyDescent="0.3">
      <c r="A1387" s="530">
        <v>1384</v>
      </c>
      <c r="B1387" s="565" t="s">
        <v>3803</v>
      </c>
      <c r="C1387" s="566" t="s">
        <v>3804</v>
      </c>
      <c r="D1387" s="563" t="s">
        <v>3805</v>
      </c>
      <c r="E1387" s="567">
        <v>36500</v>
      </c>
      <c r="F1387" s="567">
        <v>36500</v>
      </c>
      <c r="G1387" s="564">
        <f t="shared" si="42"/>
        <v>0</v>
      </c>
      <c r="H1387" s="564">
        <v>36500</v>
      </c>
      <c r="I1387" s="564">
        <v>36500</v>
      </c>
      <c r="J1387" s="564">
        <f t="shared" si="43"/>
        <v>0</v>
      </c>
    </row>
    <row r="1388" spans="1:10" s="498" customFormat="1" ht="15.75" thickBot="1" x14ac:dyDescent="0.3">
      <c r="A1388" s="530">
        <v>1385</v>
      </c>
      <c r="B1388" s="565" t="s">
        <v>3806</v>
      </c>
      <c r="C1388" s="566" t="s">
        <v>3807</v>
      </c>
      <c r="D1388" s="563" t="s">
        <v>3808</v>
      </c>
      <c r="E1388" s="567">
        <v>32900</v>
      </c>
      <c r="F1388" s="567">
        <v>32900</v>
      </c>
      <c r="G1388" s="564">
        <f t="shared" si="42"/>
        <v>0</v>
      </c>
      <c r="H1388" s="564">
        <v>32900</v>
      </c>
      <c r="I1388" s="564">
        <v>32900</v>
      </c>
      <c r="J1388" s="564">
        <f t="shared" si="43"/>
        <v>0</v>
      </c>
    </row>
    <row r="1389" spans="1:10" s="498" customFormat="1" ht="15.75" thickBot="1" x14ac:dyDescent="0.3">
      <c r="A1389" s="530">
        <v>1386</v>
      </c>
      <c r="B1389" s="565" t="s">
        <v>440</v>
      </c>
      <c r="C1389" s="566" t="s">
        <v>3809</v>
      </c>
      <c r="D1389" s="563" t="s">
        <v>3810</v>
      </c>
      <c r="E1389" s="567">
        <v>6601</v>
      </c>
      <c r="F1389" s="567">
        <v>6601</v>
      </c>
      <c r="G1389" s="564">
        <f t="shared" si="42"/>
        <v>0</v>
      </c>
      <c r="H1389" s="564">
        <v>6601</v>
      </c>
      <c r="I1389" s="564">
        <v>6601</v>
      </c>
      <c r="J1389" s="564">
        <f t="shared" si="43"/>
        <v>0</v>
      </c>
    </row>
    <row r="1390" spans="1:10" s="498" customFormat="1" ht="15.75" thickBot="1" x14ac:dyDescent="0.3">
      <c r="A1390" s="530">
        <v>1387</v>
      </c>
      <c r="B1390" s="565" t="s">
        <v>440</v>
      </c>
      <c r="C1390" s="566" t="s">
        <v>3811</v>
      </c>
      <c r="D1390" s="563" t="s">
        <v>3812</v>
      </c>
      <c r="E1390" s="567">
        <v>6601</v>
      </c>
      <c r="F1390" s="567">
        <v>6601</v>
      </c>
      <c r="G1390" s="564">
        <f t="shared" si="42"/>
        <v>0</v>
      </c>
      <c r="H1390" s="564">
        <v>6601</v>
      </c>
      <c r="I1390" s="564">
        <v>6601</v>
      </c>
      <c r="J1390" s="564">
        <f t="shared" si="43"/>
        <v>0</v>
      </c>
    </row>
    <row r="1391" spans="1:10" s="498" customFormat="1" ht="15.75" thickBot="1" x14ac:dyDescent="0.3">
      <c r="A1391" s="530">
        <v>1388</v>
      </c>
      <c r="B1391" s="565" t="s">
        <v>3813</v>
      </c>
      <c r="C1391" s="566" t="s">
        <v>3814</v>
      </c>
      <c r="D1391" s="563" t="s">
        <v>3815</v>
      </c>
      <c r="E1391" s="567">
        <v>6601</v>
      </c>
      <c r="F1391" s="567">
        <v>6601</v>
      </c>
      <c r="G1391" s="564">
        <f t="shared" si="42"/>
        <v>0</v>
      </c>
      <c r="H1391" s="564">
        <v>6601</v>
      </c>
      <c r="I1391" s="564">
        <v>6601</v>
      </c>
      <c r="J1391" s="564">
        <f t="shared" si="43"/>
        <v>0</v>
      </c>
    </row>
    <row r="1392" spans="1:10" s="498" customFormat="1" ht="15.75" thickBot="1" x14ac:dyDescent="0.3">
      <c r="A1392" s="530">
        <v>1389</v>
      </c>
      <c r="B1392" s="565" t="s">
        <v>3813</v>
      </c>
      <c r="C1392" s="566" t="s">
        <v>3816</v>
      </c>
      <c r="D1392" s="563" t="s">
        <v>3817</v>
      </c>
      <c r="E1392" s="567">
        <v>6601</v>
      </c>
      <c r="F1392" s="567">
        <v>6601</v>
      </c>
      <c r="G1392" s="564">
        <f t="shared" si="42"/>
        <v>0</v>
      </c>
      <c r="H1392" s="564">
        <v>6601</v>
      </c>
      <c r="I1392" s="564">
        <v>6601</v>
      </c>
      <c r="J1392" s="564">
        <f t="shared" si="43"/>
        <v>0</v>
      </c>
    </row>
    <row r="1393" spans="1:10" s="498" customFormat="1" ht="15.75" thickBot="1" x14ac:dyDescent="0.3">
      <c r="A1393" s="530">
        <v>1390</v>
      </c>
      <c r="B1393" s="565" t="s">
        <v>3813</v>
      </c>
      <c r="C1393" s="566" t="s">
        <v>3818</v>
      </c>
      <c r="D1393" s="563" t="s">
        <v>3819</v>
      </c>
      <c r="E1393" s="567">
        <v>6601</v>
      </c>
      <c r="F1393" s="567">
        <v>6601</v>
      </c>
      <c r="G1393" s="564">
        <f t="shared" si="42"/>
        <v>0</v>
      </c>
      <c r="H1393" s="564">
        <v>6601</v>
      </c>
      <c r="I1393" s="564">
        <v>6601</v>
      </c>
      <c r="J1393" s="564">
        <f t="shared" si="43"/>
        <v>0</v>
      </c>
    </row>
    <row r="1394" spans="1:10" s="498" customFormat="1" ht="15.75" thickBot="1" x14ac:dyDescent="0.3">
      <c r="A1394" s="530">
        <v>1391</v>
      </c>
      <c r="B1394" s="565" t="s">
        <v>3813</v>
      </c>
      <c r="C1394" s="566" t="s">
        <v>3820</v>
      </c>
      <c r="D1394" s="563" t="s">
        <v>3821</v>
      </c>
      <c r="E1394" s="567">
        <v>6601</v>
      </c>
      <c r="F1394" s="567">
        <v>6601</v>
      </c>
      <c r="G1394" s="564">
        <f t="shared" si="42"/>
        <v>0</v>
      </c>
      <c r="H1394" s="564">
        <v>6601</v>
      </c>
      <c r="I1394" s="564">
        <v>6601</v>
      </c>
      <c r="J1394" s="564">
        <f t="shared" si="43"/>
        <v>0</v>
      </c>
    </row>
    <row r="1395" spans="1:10" s="498" customFormat="1" ht="15.75" thickBot="1" x14ac:dyDescent="0.3">
      <c r="A1395" s="530">
        <v>1392</v>
      </c>
      <c r="B1395" s="565" t="s">
        <v>3822</v>
      </c>
      <c r="C1395" s="566" t="s">
        <v>3823</v>
      </c>
      <c r="D1395" s="563" t="s">
        <v>3824</v>
      </c>
      <c r="E1395" s="567">
        <v>14038.44</v>
      </c>
      <c r="F1395" s="567">
        <v>14038.44</v>
      </c>
      <c r="G1395" s="564">
        <f t="shared" si="42"/>
        <v>0</v>
      </c>
      <c r="H1395" s="564">
        <v>14038.44</v>
      </c>
      <c r="I1395" s="564">
        <v>14038.44</v>
      </c>
      <c r="J1395" s="564">
        <f t="shared" si="43"/>
        <v>0</v>
      </c>
    </row>
    <row r="1396" spans="1:10" s="498" customFormat="1" ht="15.75" thickBot="1" x14ac:dyDescent="0.3">
      <c r="A1396" s="530">
        <v>1393</v>
      </c>
      <c r="B1396" s="565" t="s">
        <v>3822</v>
      </c>
      <c r="C1396" s="566" t="s">
        <v>3825</v>
      </c>
      <c r="D1396" s="563" t="s">
        <v>3826</v>
      </c>
      <c r="E1396" s="567">
        <v>14038.44</v>
      </c>
      <c r="F1396" s="567">
        <v>14038.44</v>
      </c>
      <c r="G1396" s="564">
        <f t="shared" si="42"/>
        <v>0</v>
      </c>
      <c r="H1396" s="564">
        <v>14038.44</v>
      </c>
      <c r="I1396" s="564">
        <v>14038.44</v>
      </c>
      <c r="J1396" s="564">
        <f t="shared" si="43"/>
        <v>0</v>
      </c>
    </row>
    <row r="1397" spans="1:10" s="498" customFormat="1" ht="15.75" thickBot="1" x14ac:dyDescent="0.3">
      <c r="A1397" s="530">
        <v>1394</v>
      </c>
      <c r="B1397" s="565" t="s">
        <v>3827</v>
      </c>
      <c r="C1397" s="566" t="s">
        <v>3828</v>
      </c>
      <c r="D1397" s="563" t="s">
        <v>3829</v>
      </c>
      <c r="E1397" s="567">
        <v>29700</v>
      </c>
      <c r="F1397" s="567">
        <v>29700</v>
      </c>
      <c r="G1397" s="564">
        <f t="shared" si="42"/>
        <v>0</v>
      </c>
      <c r="H1397" s="564">
        <v>29700</v>
      </c>
      <c r="I1397" s="564">
        <v>29700</v>
      </c>
      <c r="J1397" s="564">
        <f t="shared" si="43"/>
        <v>0</v>
      </c>
    </row>
    <row r="1398" spans="1:10" s="498" customFormat="1" ht="15.75" thickBot="1" x14ac:dyDescent="0.3">
      <c r="A1398" s="530">
        <v>1395</v>
      </c>
      <c r="B1398" s="565" t="s">
        <v>3830</v>
      </c>
      <c r="C1398" s="566" t="s">
        <v>3831</v>
      </c>
      <c r="D1398" s="563" t="s">
        <v>3832</v>
      </c>
      <c r="E1398" s="567">
        <v>90000</v>
      </c>
      <c r="F1398" s="567">
        <v>90000</v>
      </c>
      <c r="G1398" s="564">
        <f t="shared" si="42"/>
        <v>0</v>
      </c>
      <c r="H1398" s="564">
        <v>90000</v>
      </c>
      <c r="I1398" s="564">
        <v>90000</v>
      </c>
      <c r="J1398" s="564">
        <f t="shared" si="43"/>
        <v>0</v>
      </c>
    </row>
    <row r="1399" spans="1:10" s="498" customFormat="1" ht="15.75" thickBot="1" x14ac:dyDescent="0.3">
      <c r="A1399" s="530">
        <v>1396</v>
      </c>
      <c r="B1399" s="565" t="s">
        <v>3833</v>
      </c>
      <c r="C1399" s="566" t="s">
        <v>3834</v>
      </c>
      <c r="D1399" s="563" t="s">
        <v>3835</v>
      </c>
      <c r="E1399" s="567">
        <v>16874</v>
      </c>
      <c r="F1399" s="567">
        <v>16874</v>
      </c>
      <c r="G1399" s="564">
        <f t="shared" si="42"/>
        <v>0</v>
      </c>
      <c r="H1399" s="564">
        <v>16874</v>
      </c>
      <c r="I1399" s="564">
        <v>16874</v>
      </c>
      <c r="J1399" s="564">
        <f t="shared" si="43"/>
        <v>0</v>
      </c>
    </row>
    <row r="1400" spans="1:10" s="498" customFormat="1" ht="15.75" thickBot="1" x14ac:dyDescent="0.3">
      <c r="A1400" s="530">
        <v>1397</v>
      </c>
      <c r="B1400" s="565" t="s">
        <v>3833</v>
      </c>
      <c r="C1400" s="566" t="s">
        <v>3836</v>
      </c>
      <c r="D1400" s="563" t="s">
        <v>3837</v>
      </c>
      <c r="E1400" s="567">
        <v>16874</v>
      </c>
      <c r="F1400" s="567">
        <v>16874</v>
      </c>
      <c r="G1400" s="564">
        <f t="shared" si="42"/>
        <v>0</v>
      </c>
      <c r="H1400" s="564">
        <v>16874</v>
      </c>
      <c r="I1400" s="564">
        <v>16874</v>
      </c>
      <c r="J1400" s="564">
        <f t="shared" si="43"/>
        <v>0</v>
      </c>
    </row>
    <row r="1401" spans="1:10" s="498" customFormat="1" ht="15.75" thickBot="1" x14ac:dyDescent="0.3">
      <c r="A1401" s="530">
        <v>1398</v>
      </c>
      <c r="B1401" s="565" t="s">
        <v>3838</v>
      </c>
      <c r="C1401" s="566" t="s">
        <v>3839</v>
      </c>
      <c r="D1401" s="563" t="s">
        <v>3840</v>
      </c>
      <c r="E1401" s="567">
        <v>56994</v>
      </c>
      <c r="F1401" s="567">
        <v>56994</v>
      </c>
      <c r="G1401" s="564">
        <f t="shared" si="42"/>
        <v>0</v>
      </c>
      <c r="H1401" s="564">
        <v>56994</v>
      </c>
      <c r="I1401" s="564">
        <v>56994</v>
      </c>
      <c r="J1401" s="564">
        <f t="shared" si="43"/>
        <v>0</v>
      </c>
    </row>
    <row r="1402" spans="1:10" s="498" customFormat="1" ht="15.75" thickBot="1" x14ac:dyDescent="0.3">
      <c r="A1402" s="530">
        <v>1399</v>
      </c>
      <c r="B1402" s="565" t="s">
        <v>3838</v>
      </c>
      <c r="C1402" s="566" t="s">
        <v>3841</v>
      </c>
      <c r="D1402" s="563" t="s">
        <v>3842</v>
      </c>
      <c r="E1402" s="567">
        <v>56994</v>
      </c>
      <c r="F1402" s="567">
        <v>56994</v>
      </c>
      <c r="G1402" s="564">
        <f t="shared" si="42"/>
        <v>0</v>
      </c>
      <c r="H1402" s="564">
        <v>56994</v>
      </c>
      <c r="I1402" s="564">
        <v>56994</v>
      </c>
      <c r="J1402" s="564">
        <f t="shared" si="43"/>
        <v>0</v>
      </c>
    </row>
    <row r="1403" spans="1:10" s="498" customFormat="1" ht="15.75" thickBot="1" x14ac:dyDescent="0.3">
      <c r="A1403" s="530">
        <v>1400</v>
      </c>
      <c r="B1403" s="565" t="s">
        <v>1778</v>
      </c>
      <c r="C1403" s="566" t="s">
        <v>3843</v>
      </c>
      <c r="D1403" s="563" t="s">
        <v>3844</v>
      </c>
      <c r="E1403" s="567">
        <v>3368</v>
      </c>
      <c r="F1403" s="567">
        <v>3368</v>
      </c>
      <c r="G1403" s="564">
        <f t="shared" si="42"/>
        <v>0</v>
      </c>
      <c r="H1403" s="564">
        <v>3368</v>
      </c>
      <c r="I1403" s="564">
        <v>3368</v>
      </c>
      <c r="J1403" s="564">
        <f t="shared" si="43"/>
        <v>0</v>
      </c>
    </row>
    <row r="1404" spans="1:10" s="498" customFormat="1" ht="15.75" thickBot="1" x14ac:dyDescent="0.3">
      <c r="A1404" s="530">
        <v>1401</v>
      </c>
      <c r="B1404" s="565" t="s">
        <v>3768</v>
      </c>
      <c r="C1404" s="566" t="s">
        <v>3845</v>
      </c>
      <c r="D1404" s="563" t="s">
        <v>3846</v>
      </c>
      <c r="E1404" s="567">
        <v>6601</v>
      </c>
      <c r="F1404" s="567">
        <v>6601</v>
      </c>
      <c r="G1404" s="564">
        <f t="shared" si="42"/>
        <v>0</v>
      </c>
      <c r="H1404" s="564">
        <v>6601</v>
      </c>
      <c r="I1404" s="564">
        <v>6601</v>
      </c>
      <c r="J1404" s="564">
        <f t="shared" si="43"/>
        <v>0</v>
      </c>
    </row>
    <row r="1405" spans="1:10" s="498" customFormat="1" ht="15.75" thickBot="1" x14ac:dyDescent="0.3">
      <c r="A1405" s="530">
        <v>1402</v>
      </c>
      <c r="B1405" s="565" t="s">
        <v>3768</v>
      </c>
      <c r="C1405" s="566" t="s">
        <v>3847</v>
      </c>
      <c r="D1405" s="563" t="s">
        <v>3848</v>
      </c>
      <c r="E1405" s="567">
        <v>6601</v>
      </c>
      <c r="F1405" s="567">
        <v>6601</v>
      </c>
      <c r="G1405" s="564">
        <f t="shared" si="42"/>
        <v>0</v>
      </c>
      <c r="H1405" s="564">
        <v>6601</v>
      </c>
      <c r="I1405" s="564">
        <v>6601</v>
      </c>
      <c r="J1405" s="564">
        <f t="shared" si="43"/>
        <v>0</v>
      </c>
    </row>
    <row r="1406" spans="1:10" s="498" customFormat="1" ht="15.75" thickBot="1" x14ac:dyDescent="0.3">
      <c r="A1406" s="530">
        <v>1403</v>
      </c>
      <c r="B1406" s="565" t="s">
        <v>3800</v>
      </c>
      <c r="C1406" s="566" t="s">
        <v>3849</v>
      </c>
      <c r="D1406" s="563" t="s">
        <v>3850</v>
      </c>
      <c r="E1406" s="567">
        <v>15000</v>
      </c>
      <c r="F1406" s="567">
        <v>15000</v>
      </c>
      <c r="G1406" s="564">
        <f t="shared" si="42"/>
        <v>0</v>
      </c>
      <c r="H1406" s="564">
        <v>15000</v>
      </c>
      <c r="I1406" s="564">
        <v>15000</v>
      </c>
      <c r="J1406" s="564">
        <f t="shared" si="43"/>
        <v>0</v>
      </c>
    </row>
    <row r="1407" spans="1:10" s="498" customFormat="1" ht="15.75" thickBot="1" x14ac:dyDescent="0.3">
      <c r="A1407" s="530">
        <v>1404</v>
      </c>
      <c r="B1407" s="565" t="s">
        <v>3800</v>
      </c>
      <c r="C1407" s="566" t="s">
        <v>3851</v>
      </c>
      <c r="D1407" s="563" t="s">
        <v>3852</v>
      </c>
      <c r="E1407" s="567">
        <v>15000</v>
      </c>
      <c r="F1407" s="567">
        <v>15000</v>
      </c>
      <c r="G1407" s="564">
        <f t="shared" si="42"/>
        <v>0</v>
      </c>
      <c r="H1407" s="564">
        <v>15000</v>
      </c>
      <c r="I1407" s="564">
        <v>15000</v>
      </c>
      <c r="J1407" s="564">
        <f t="shared" si="43"/>
        <v>0</v>
      </c>
    </row>
    <row r="1408" spans="1:10" s="498" customFormat="1" ht="15.75" thickBot="1" x14ac:dyDescent="0.3">
      <c r="A1408" s="530">
        <v>1405</v>
      </c>
      <c r="B1408" s="565" t="s">
        <v>3853</v>
      </c>
      <c r="C1408" s="566" t="s">
        <v>3854</v>
      </c>
      <c r="D1408" s="563" t="s">
        <v>3855</v>
      </c>
      <c r="E1408" s="567">
        <v>6601</v>
      </c>
      <c r="F1408" s="567">
        <v>6601</v>
      </c>
      <c r="G1408" s="564">
        <f t="shared" si="42"/>
        <v>0</v>
      </c>
      <c r="H1408" s="564">
        <v>6601</v>
      </c>
      <c r="I1408" s="564">
        <v>6601</v>
      </c>
      <c r="J1408" s="564">
        <f t="shared" si="43"/>
        <v>0</v>
      </c>
    </row>
    <row r="1409" spans="1:10" s="498" customFormat="1" ht="15.75" thickBot="1" x14ac:dyDescent="0.3">
      <c r="A1409" s="530">
        <v>1406</v>
      </c>
      <c r="B1409" s="565" t="s">
        <v>3853</v>
      </c>
      <c r="C1409" s="566" t="s">
        <v>3856</v>
      </c>
      <c r="D1409" s="563" t="s">
        <v>3857</v>
      </c>
      <c r="E1409" s="567">
        <v>6601</v>
      </c>
      <c r="F1409" s="567">
        <v>6601</v>
      </c>
      <c r="G1409" s="564">
        <f t="shared" si="42"/>
        <v>0</v>
      </c>
      <c r="H1409" s="564">
        <v>6601</v>
      </c>
      <c r="I1409" s="564">
        <v>6601</v>
      </c>
      <c r="J1409" s="564">
        <f t="shared" si="43"/>
        <v>0</v>
      </c>
    </row>
    <row r="1410" spans="1:10" s="498" customFormat="1" ht="15.75" thickBot="1" x14ac:dyDescent="0.3">
      <c r="A1410" s="530">
        <v>1407</v>
      </c>
      <c r="B1410" s="565" t="s">
        <v>3858</v>
      </c>
      <c r="C1410" s="566" t="s">
        <v>3859</v>
      </c>
      <c r="D1410" s="563" t="s">
        <v>3860</v>
      </c>
      <c r="E1410" s="567">
        <v>27494.880000000001</v>
      </c>
      <c r="F1410" s="567">
        <v>27494.880000000001</v>
      </c>
      <c r="G1410" s="564">
        <f t="shared" si="42"/>
        <v>0</v>
      </c>
      <c r="H1410" s="564">
        <v>27494.880000000001</v>
      </c>
      <c r="I1410" s="564">
        <v>27494.880000000001</v>
      </c>
      <c r="J1410" s="564">
        <f t="shared" si="43"/>
        <v>0</v>
      </c>
    </row>
    <row r="1411" spans="1:10" s="498" customFormat="1" ht="15.75" thickBot="1" x14ac:dyDescent="0.3">
      <c r="A1411" s="530">
        <v>1408</v>
      </c>
      <c r="B1411" s="565" t="s">
        <v>3858</v>
      </c>
      <c r="C1411" s="566" t="s">
        <v>3861</v>
      </c>
      <c r="D1411" s="563" t="s">
        <v>3862</v>
      </c>
      <c r="E1411" s="567">
        <v>27494.880000000001</v>
      </c>
      <c r="F1411" s="567">
        <v>27494.880000000001</v>
      </c>
      <c r="G1411" s="564">
        <f t="shared" si="42"/>
        <v>0</v>
      </c>
      <c r="H1411" s="564">
        <v>27494.880000000001</v>
      </c>
      <c r="I1411" s="564">
        <v>27494.880000000001</v>
      </c>
      <c r="J1411" s="564">
        <f t="shared" si="43"/>
        <v>0</v>
      </c>
    </row>
    <row r="1412" spans="1:10" s="498" customFormat="1" ht="15.75" thickBot="1" x14ac:dyDescent="0.3">
      <c r="A1412" s="530">
        <v>1409</v>
      </c>
      <c r="B1412" s="565" t="s">
        <v>3858</v>
      </c>
      <c r="C1412" s="566" t="s">
        <v>3863</v>
      </c>
      <c r="D1412" s="563" t="s">
        <v>3864</v>
      </c>
      <c r="E1412" s="567">
        <v>27494.880000000001</v>
      </c>
      <c r="F1412" s="567">
        <v>27494.880000000001</v>
      </c>
      <c r="G1412" s="564">
        <f t="shared" ref="G1412:G1475" si="44">E1412-F1412</f>
        <v>0</v>
      </c>
      <c r="H1412" s="564">
        <v>27494.880000000001</v>
      </c>
      <c r="I1412" s="564">
        <v>27494.880000000001</v>
      </c>
      <c r="J1412" s="564">
        <f t="shared" ref="J1412:J1475" si="45">H1412-I1412</f>
        <v>0</v>
      </c>
    </row>
    <row r="1413" spans="1:10" s="498" customFormat="1" ht="15.75" thickBot="1" x14ac:dyDescent="0.3">
      <c r="A1413" s="530">
        <v>1410</v>
      </c>
      <c r="B1413" s="565" t="s">
        <v>3858</v>
      </c>
      <c r="C1413" s="566" t="s">
        <v>3865</v>
      </c>
      <c r="D1413" s="563" t="s">
        <v>3866</v>
      </c>
      <c r="E1413" s="567">
        <v>27494.880000000001</v>
      </c>
      <c r="F1413" s="567">
        <v>27494.880000000001</v>
      </c>
      <c r="G1413" s="564">
        <f t="shared" si="44"/>
        <v>0</v>
      </c>
      <c r="H1413" s="564">
        <v>27494.880000000001</v>
      </c>
      <c r="I1413" s="564">
        <v>27494.880000000001</v>
      </c>
      <c r="J1413" s="564">
        <f t="shared" si="45"/>
        <v>0</v>
      </c>
    </row>
    <row r="1414" spans="1:10" s="498" customFormat="1" ht="15.75" thickBot="1" x14ac:dyDescent="0.3">
      <c r="A1414" s="530">
        <v>1411</v>
      </c>
      <c r="B1414" s="565" t="s">
        <v>3867</v>
      </c>
      <c r="C1414" s="566" t="s">
        <v>3868</v>
      </c>
      <c r="D1414" s="563" t="s">
        <v>3869</v>
      </c>
      <c r="E1414" s="567">
        <v>4600</v>
      </c>
      <c r="F1414" s="567">
        <v>4600</v>
      </c>
      <c r="G1414" s="564">
        <f t="shared" si="44"/>
        <v>0</v>
      </c>
      <c r="H1414" s="564">
        <v>4600</v>
      </c>
      <c r="I1414" s="564">
        <v>4600</v>
      </c>
      <c r="J1414" s="564">
        <f t="shared" si="45"/>
        <v>0</v>
      </c>
    </row>
    <row r="1415" spans="1:10" s="498" customFormat="1" ht="15.75" thickBot="1" x14ac:dyDescent="0.3">
      <c r="A1415" s="530">
        <v>1412</v>
      </c>
      <c r="B1415" s="565" t="s">
        <v>3867</v>
      </c>
      <c r="C1415" s="566" t="s">
        <v>3870</v>
      </c>
      <c r="D1415" s="563" t="s">
        <v>3871</v>
      </c>
      <c r="E1415" s="567">
        <v>4600</v>
      </c>
      <c r="F1415" s="567">
        <v>4600</v>
      </c>
      <c r="G1415" s="564">
        <f t="shared" si="44"/>
        <v>0</v>
      </c>
      <c r="H1415" s="564">
        <v>4600</v>
      </c>
      <c r="I1415" s="564">
        <v>4600</v>
      </c>
      <c r="J1415" s="564">
        <f t="shared" si="45"/>
        <v>0</v>
      </c>
    </row>
    <row r="1416" spans="1:10" s="498" customFormat="1" ht="15.75" thickBot="1" x14ac:dyDescent="0.3">
      <c r="A1416" s="530">
        <v>1413</v>
      </c>
      <c r="B1416" s="565" t="s">
        <v>3872</v>
      </c>
      <c r="C1416" s="566" t="s">
        <v>3873</v>
      </c>
      <c r="D1416" s="563" t="s">
        <v>3874</v>
      </c>
      <c r="E1416" s="567">
        <v>45137.35</v>
      </c>
      <c r="F1416" s="567">
        <v>45137.35</v>
      </c>
      <c r="G1416" s="564">
        <f t="shared" si="44"/>
        <v>0</v>
      </c>
      <c r="H1416" s="564">
        <v>45137.35</v>
      </c>
      <c r="I1416" s="564">
        <v>45137.35</v>
      </c>
      <c r="J1416" s="564">
        <f t="shared" si="45"/>
        <v>0</v>
      </c>
    </row>
    <row r="1417" spans="1:10" s="498" customFormat="1" ht="15.75" thickBot="1" x14ac:dyDescent="0.3">
      <c r="A1417" s="530">
        <v>1414</v>
      </c>
      <c r="B1417" s="565" t="s">
        <v>3872</v>
      </c>
      <c r="C1417" s="566" t="s">
        <v>3875</v>
      </c>
      <c r="D1417" s="563" t="s">
        <v>3876</v>
      </c>
      <c r="E1417" s="567">
        <v>45137.35</v>
      </c>
      <c r="F1417" s="567">
        <v>45137.35</v>
      </c>
      <c r="G1417" s="564">
        <f t="shared" si="44"/>
        <v>0</v>
      </c>
      <c r="H1417" s="564">
        <v>45137.35</v>
      </c>
      <c r="I1417" s="564">
        <v>45137.35</v>
      </c>
      <c r="J1417" s="564">
        <f t="shared" si="45"/>
        <v>0</v>
      </c>
    </row>
    <row r="1418" spans="1:10" s="498" customFormat="1" ht="15.75" thickBot="1" x14ac:dyDescent="0.3">
      <c r="A1418" s="530">
        <v>1415</v>
      </c>
      <c r="B1418" s="565" t="s">
        <v>3872</v>
      </c>
      <c r="C1418" s="566" t="s">
        <v>3877</v>
      </c>
      <c r="D1418" s="563" t="s">
        <v>3878</v>
      </c>
      <c r="E1418" s="567">
        <v>45137.35</v>
      </c>
      <c r="F1418" s="567">
        <v>45137.35</v>
      </c>
      <c r="G1418" s="564">
        <f t="shared" si="44"/>
        <v>0</v>
      </c>
      <c r="H1418" s="564">
        <v>45137.35</v>
      </c>
      <c r="I1418" s="564">
        <v>45137.35</v>
      </c>
      <c r="J1418" s="564">
        <f t="shared" si="45"/>
        <v>0</v>
      </c>
    </row>
    <row r="1419" spans="1:10" s="498" customFormat="1" ht="15.75" thickBot="1" x14ac:dyDescent="0.3">
      <c r="A1419" s="530">
        <v>1416</v>
      </c>
      <c r="B1419" s="565" t="s">
        <v>3872</v>
      </c>
      <c r="C1419" s="566" t="s">
        <v>3879</v>
      </c>
      <c r="D1419" s="563" t="s">
        <v>3880</v>
      </c>
      <c r="E1419" s="567">
        <v>45637.33</v>
      </c>
      <c r="F1419" s="567">
        <v>45637.33</v>
      </c>
      <c r="G1419" s="564">
        <f t="shared" si="44"/>
        <v>0</v>
      </c>
      <c r="H1419" s="564">
        <v>45637.33</v>
      </c>
      <c r="I1419" s="564">
        <v>45637.33</v>
      </c>
      <c r="J1419" s="564">
        <f t="shared" si="45"/>
        <v>0</v>
      </c>
    </row>
    <row r="1420" spans="1:10" s="498" customFormat="1" ht="15.75" thickBot="1" x14ac:dyDescent="0.3">
      <c r="A1420" s="530">
        <v>1417</v>
      </c>
      <c r="B1420" s="565" t="s">
        <v>3838</v>
      </c>
      <c r="C1420" s="566" t="s">
        <v>3881</v>
      </c>
      <c r="D1420" s="563" t="s">
        <v>3882</v>
      </c>
      <c r="E1420" s="567">
        <v>56994</v>
      </c>
      <c r="F1420" s="567">
        <v>56994</v>
      </c>
      <c r="G1420" s="564">
        <f t="shared" si="44"/>
        <v>0</v>
      </c>
      <c r="H1420" s="564">
        <v>56994</v>
      </c>
      <c r="I1420" s="564">
        <v>56994</v>
      </c>
      <c r="J1420" s="564">
        <f t="shared" si="45"/>
        <v>0</v>
      </c>
    </row>
    <row r="1421" spans="1:10" s="498" customFormat="1" ht="15.75" thickBot="1" x14ac:dyDescent="0.3">
      <c r="A1421" s="530">
        <v>1418</v>
      </c>
      <c r="B1421" s="565" t="s">
        <v>3838</v>
      </c>
      <c r="C1421" s="566" t="s">
        <v>3883</v>
      </c>
      <c r="D1421" s="563" t="s">
        <v>3884</v>
      </c>
      <c r="E1421" s="567">
        <v>56994</v>
      </c>
      <c r="F1421" s="567">
        <v>56994</v>
      </c>
      <c r="G1421" s="564">
        <f t="shared" si="44"/>
        <v>0</v>
      </c>
      <c r="H1421" s="564">
        <v>56994</v>
      </c>
      <c r="I1421" s="564">
        <v>56994</v>
      </c>
      <c r="J1421" s="564">
        <f t="shared" si="45"/>
        <v>0</v>
      </c>
    </row>
    <row r="1422" spans="1:10" s="498" customFormat="1" ht="15.75" thickBot="1" x14ac:dyDescent="0.3">
      <c r="A1422" s="530">
        <v>1419</v>
      </c>
      <c r="B1422" s="565" t="s">
        <v>3838</v>
      </c>
      <c r="C1422" s="566" t="s">
        <v>3885</v>
      </c>
      <c r="D1422" s="563" t="s">
        <v>3886</v>
      </c>
      <c r="E1422" s="567">
        <v>56994</v>
      </c>
      <c r="F1422" s="567">
        <v>56994</v>
      </c>
      <c r="G1422" s="564">
        <f t="shared" si="44"/>
        <v>0</v>
      </c>
      <c r="H1422" s="564">
        <v>56994</v>
      </c>
      <c r="I1422" s="564">
        <v>56994</v>
      </c>
      <c r="J1422" s="564">
        <f t="shared" si="45"/>
        <v>0</v>
      </c>
    </row>
    <row r="1423" spans="1:10" s="498" customFormat="1" ht="15.75" thickBot="1" x14ac:dyDescent="0.3">
      <c r="A1423" s="530">
        <v>1420</v>
      </c>
      <c r="B1423" s="565" t="s">
        <v>3887</v>
      </c>
      <c r="C1423" s="566" t="s">
        <v>3888</v>
      </c>
      <c r="D1423" s="563" t="s">
        <v>3889</v>
      </c>
      <c r="E1423" s="567">
        <v>13397</v>
      </c>
      <c r="F1423" s="567">
        <v>13397</v>
      </c>
      <c r="G1423" s="564">
        <f t="shared" si="44"/>
        <v>0</v>
      </c>
      <c r="H1423" s="564">
        <v>13397</v>
      </c>
      <c r="I1423" s="564">
        <v>13397</v>
      </c>
      <c r="J1423" s="564">
        <f t="shared" si="45"/>
        <v>0</v>
      </c>
    </row>
    <row r="1424" spans="1:10" s="498" customFormat="1" ht="15.75" thickBot="1" x14ac:dyDescent="0.3">
      <c r="A1424" s="530">
        <v>1421</v>
      </c>
      <c r="B1424" s="565" t="s">
        <v>3890</v>
      </c>
      <c r="C1424" s="566" t="s">
        <v>3891</v>
      </c>
      <c r="D1424" s="563" t="s">
        <v>3892</v>
      </c>
      <c r="E1424" s="567">
        <v>5612</v>
      </c>
      <c r="F1424" s="567">
        <v>5612</v>
      </c>
      <c r="G1424" s="564">
        <f t="shared" si="44"/>
        <v>0</v>
      </c>
      <c r="H1424" s="564">
        <v>5612</v>
      </c>
      <c r="I1424" s="564">
        <v>5612</v>
      </c>
      <c r="J1424" s="564">
        <f t="shared" si="45"/>
        <v>0</v>
      </c>
    </row>
    <row r="1425" spans="1:10" s="498" customFormat="1" ht="15.75" thickBot="1" x14ac:dyDescent="0.3">
      <c r="A1425" s="530">
        <v>1422</v>
      </c>
      <c r="B1425" s="565" t="s">
        <v>3893</v>
      </c>
      <c r="C1425" s="566" t="s">
        <v>3894</v>
      </c>
      <c r="D1425" s="563" t="s">
        <v>3895</v>
      </c>
      <c r="E1425" s="567">
        <v>56445.81</v>
      </c>
      <c r="F1425" s="567">
        <v>56445.81</v>
      </c>
      <c r="G1425" s="564">
        <f t="shared" si="44"/>
        <v>0</v>
      </c>
      <c r="H1425" s="564">
        <v>56445.81</v>
      </c>
      <c r="I1425" s="564">
        <v>56445.81</v>
      </c>
      <c r="J1425" s="564">
        <f t="shared" si="45"/>
        <v>0</v>
      </c>
    </row>
    <row r="1426" spans="1:10" s="498" customFormat="1" ht="15.75" thickBot="1" x14ac:dyDescent="0.3">
      <c r="A1426" s="530">
        <v>1423</v>
      </c>
      <c r="B1426" s="565" t="s">
        <v>3893</v>
      </c>
      <c r="C1426" s="566" t="s">
        <v>3896</v>
      </c>
      <c r="D1426" s="563" t="s">
        <v>3897</v>
      </c>
      <c r="E1426" s="567">
        <v>50291.06</v>
      </c>
      <c r="F1426" s="567">
        <v>50291.06</v>
      </c>
      <c r="G1426" s="564">
        <f t="shared" si="44"/>
        <v>0</v>
      </c>
      <c r="H1426" s="564">
        <v>50291.06</v>
      </c>
      <c r="I1426" s="564">
        <v>50291.06</v>
      </c>
      <c r="J1426" s="564">
        <f t="shared" si="45"/>
        <v>0</v>
      </c>
    </row>
    <row r="1427" spans="1:10" s="498" customFormat="1" ht="15.75" thickBot="1" x14ac:dyDescent="0.3">
      <c r="A1427" s="530">
        <v>1424</v>
      </c>
      <c r="B1427" s="565" t="s">
        <v>3898</v>
      </c>
      <c r="C1427" s="566" t="s">
        <v>3899</v>
      </c>
      <c r="D1427" s="563" t="s">
        <v>3900</v>
      </c>
      <c r="E1427" s="567">
        <v>1100</v>
      </c>
      <c r="F1427" s="567">
        <v>1100</v>
      </c>
      <c r="G1427" s="564">
        <f t="shared" si="44"/>
        <v>0</v>
      </c>
      <c r="H1427" s="564">
        <v>1100</v>
      </c>
      <c r="I1427" s="564">
        <v>1100</v>
      </c>
      <c r="J1427" s="564">
        <f t="shared" si="45"/>
        <v>0</v>
      </c>
    </row>
    <row r="1428" spans="1:10" s="498" customFormat="1" ht="15.75" thickBot="1" x14ac:dyDescent="0.3">
      <c r="A1428" s="530">
        <v>1425</v>
      </c>
      <c r="B1428" s="565" t="s">
        <v>3901</v>
      </c>
      <c r="C1428" s="566" t="s">
        <v>3902</v>
      </c>
      <c r="D1428" s="563" t="s">
        <v>3903</v>
      </c>
      <c r="E1428" s="567">
        <v>63584.68</v>
      </c>
      <c r="F1428" s="567">
        <v>63584.68</v>
      </c>
      <c r="G1428" s="564">
        <f t="shared" si="44"/>
        <v>0</v>
      </c>
      <c r="H1428" s="564">
        <v>63584.68</v>
      </c>
      <c r="I1428" s="564">
        <v>63584.68</v>
      </c>
      <c r="J1428" s="564">
        <f t="shared" si="45"/>
        <v>0</v>
      </c>
    </row>
    <row r="1429" spans="1:10" s="498" customFormat="1" ht="15.75" thickBot="1" x14ac:dyDescent="0.3">
      <c r="A1429" s="530">
        <v>1426</v>
      </c>
      <c r="B1429" s="565" t="s">
        <v>3904</v>
      </c>
      <c r="C1429" s="566" t="s">
        <v>3905</v>
      </c>
      <c r="D1429" s="563" t="s">
        <v>3906</v>
      </c>
      <c r="E1429" s="567">
        <v>65370.42</v>
      </c>
      <c r="F1429" s="567">
        <v>65370.42</v>
      </c>
      <c r="G1429" s="564">
        <f t="shared" si="44"/>
        <v>0</v>
      </c>
      <c r="H1429" s="564">
        <v>65370.42</v>
      </c>
      <c r="I1429" s="564">
        <v>65370.42</v>
      </c>
      <c r="J1429" s="564">
        <f t="shared" si="45"/>
        <v>0</v>
      </c>
    </row>
    <row r="1430" spans="1:10" s="498" customFormat="1" ht="15.75" thickBot="1" x14ac:dyDescent="0.3">
      <c r="A1430" s="530">
        <v>1427</v>
      </c>
      <c r="B1430" s="565" t="s">
        <v>3907</v>
      </c>
      <c r="C1430" s="566" t="s">
        <v>3908</v>
      </c>
      <c r="D1430" s="563" t="s">
        <v>3909</v>
      </c>
      <c r="E1430" s="567">
        <v>55110.98</v>
      </c>
      <c r="F1430" s="567">
        <v>55110.98</v>
      </c>
      <c r="G1430" s="564">
        <f t="shared" si="44"/>
        <v>0</v>
      </c>
      <c r="H1430" s="564">
        <v>55110.98</v>
      </c>
      <c r="I1430" s="564">
        <v>55110.98</v>
      </c>
      <c r="J1430" s="564">
        <f t="shared" si="45"/>
        <v>0</v>
      </c>
    </row>
    <row r="1431" spans="1:10" s="498" customFormat="1" ht="15.75" thickBot="1" x14ac:dyDescent="0.3">
      <c r="A1431" s="530">
        <v>1428</v>
      </c>
      <c r="B1431" s="565" t="s">
        <v>3893</v>
      </c>
      <c r="C1431" s="566" t="s">
        <v>3910</v>
      </c>
      <c r="D1431" s="563" t="s">
        <v>3911</v>
      </c>
      <c r="E1431" s="567">
        <v>55948.22</v>
      </c>
      <c r="F1431" s="567">
        <v>55948.22</v>
      </c>
      <c r="G1431" s="564">
        <f t="shared" si="44"/>
        <v>0</v>
      </c>
      <c r="H1431" s="564">
        <v>55948.22</v>
      </c>
      <c r="I1431" s="564">
        <v>55948.22</v>
      </c>
      <c r="J1431" s="564">
        <f t="shared" si="45"/>
        <v>0</v>
      </c>
    </row>
    <row r="1432" spans="1:10" s="498" customFormat="1" ht="15.75" thickBot="1" x14ac:dyDescent="0.3">
      <c r="A1432" s="530">
        <v>1429</v>
      </c>
      <c r="B1432" s="565" t="s">
        <v>3912</v>
      </c>
      <c r="C1432" s="566" t="s">
        <v>3913</v>
      </c>
      <c r="D1432" s="563" t="s">
        <v>3914</v>
      </c>
      <c r="E1432" s="567">
        <v>42620.18</v>
      </c>
      <c r="F1432" s="567">
        <v>42620.18</v>
      </c>
      <c r="G1432" s="564">
        <f t="shared" si="44"/>
        <v>0</v>
      </c>
      <c r="H1432" s="564">
        <v>42620.18</v>
      </c>
      <c r="I1432" s="564">
        <v>42620.18</v>
      </c>
      <c r="J1432" s="564">
        <f t="shared" si="45"/>
        <v>0</v>
      </c>
    </row>
    <row r="1433" spans="1:10" s="498" customFormat="1" ht="15.75" thickBot="1" x14ac:dyDescent="0.3">
      <c r="A1433" s="530">
        <v>1430</v>
      </c>
      <c r="B1433" s="565" t="s">
        <v>3915</v>
      </c>
      <c r="C1433" s="566" t="s">
        <v>3916</v>
      </c>
      <c r="D1433" s="563" t="s">
        <v>3917</v>
      </c>
      <c r="E1433" s="567">
        <v>12030</v>
      </c>
      <c r="F1433" s="567">
        <v>12030</v>
      </c>
      <c r="G1433" s="564">
        <f t="shared" si="44"/>
        <v>0</v>
      </c>
      <c r="H1433" s="564">
        <v>12030</v>
      </c>
      <c r="I1433" s="564">
        <v>12030</v>
      </c>
      <c r="J1433" s="564">
        <f t="shared" si="45"/>
        <v>0</v>
      </c>
    </row>
    <row r="1434" spans="1:10" s="498" customFormat="1" ht="15.75" thickBot="1" x14ac:dyDescent="0.3">
      <c r="A1434" s="530">
        <v>1431</v>
      </c>
      <c r="B1434" s="565" t="s">
        <v>3918</v>
      </c>
      <c r="C1434" s="566" t="s">
        <v>3919</v>
      </c>
      <c r="D1434" s="563" t="s">
        <v>3920</v>
      </c>
      <c r="E1434" s="567">
        <v>44926.49</v>
      </c>
      <c r="F1434" s="567">
        <v>44926.49</v>
      </c>
      <c r="G1434" s="564">
        <f t="shared" si="44"/>
        <v>0</v>
      </c>
      <c r="H1434" s="564">
        <v>44926.49</v>
      </c>
      <c r="I1434" s="564">
        <v>44926.49</v>
      </c>
      <c r="J1434" s="564">
        <f t="shared" si="45"/>
        <v>0</v>
      </c>
    </row>
    <row r="1435" spans="1:10" s="498" customFormat="1" ht="15.75" thickBot="1" x14ac:dyDescent="0.3">
      <c r="A1435" s="530">
        <v>1432</v>
      </c>
      <c r="B1435" s="565" t="s">
        <v>3918</v>
      </c>
      <c r="C1435" s="566" t="s">
        <v>3921</v>
      </c>
      <c r="D1435" s="563" t="s">
        <v>3922</v>
      </c>
      <c r="E1435" s="567">
        <v>34555.06</v>
      </c>
      <c r="F1435" s="567">
        <v>34555.06</v>
      </c>
      <c r="G1435" s="564">
        <f t="shared" si="44"/>
        <v>0</v>
      </c>
      <c r="H1435" s="564">
        <v>34555.06</v>
      </c>
      <c r="I1435" s="564">
        <v>34555.06</v>
      </c>
      <c r="J1435" s="564">
        <f t="shared" si="45"/>
        <v>0</v>
      </c>
    </row>
    <row r="1436" spans="1:10" s="498" customFormat="1" ht="15.75" thickBot="1" x14ac:dyDescent="0.3">
      <c r="A1436" s="530">
        <v>1433</v>
      </c>
      <c r="B1436" s="565" t="s">
        <v>3923</v>
      </c>
      <c r="C1436" s="566" t="s">
        <v>3924</v>
      </c>
      <c r="D1436" s="563" t="s">
        <v>3925</v>
      </c>
      <c r="E1436" s="567">
        <v>34760</v>
      </c>
      <c r="F1436" s="567">
        <v>34760</v>
      </c>
      <c r="G1436" s="564">
        <f t="shared" si="44"/>
        <v>0</v>
      </c>
      <c r="H1436" s="564">
        <v>34760</v>
      </c>
      <c r="I1436" s="564">
        <v>34760</v>
      </c>
      <c r="J1436" s="564">
        <f t="shared" si="45"/>
        <v>0</v>
      </c>
    </row>
    <row r="1437" spans="1:10" s="498" customFormat="1" ht="15.75" thickBot="1" x14ac:dyDescent="0.3">
      <c r="A1437" s="530">
        <v>1434</v>
      </c>
      <c r="B1437" s="565" t="s">
        <v>3926</v>
      </c>
      <c r="C1437" s="566" t="s">
        <v>3927</v>
      </c>
      <c r="D1437" s="563" t="s">
        <v>3928</v>
      </c>
      <c r="E1437" s="567">
        <v>17064</v>
      </c>
      <c r="F1437" s="567">
        <v>17064</v>
      </c>
      <c r="G1437" s="564">
        <f t="shared" si="44"/>
        <v>0</v>
      </c>
      <c r="H1437" s="564">
        <v>17064</v>
      </c>
      <c r="I1437" s="564">
        <v>17064</v>
      </c>
      <c r="J1437" s="564">
        <f t="shared" si="45"/>
        <v>0</v>
      </c>
    </row>
    <row r="1438" spans="1:10" s="498" customFormat="1" ht="15.75" thickBot="1" x14ac:dyDescent="0.3">
      <c r="A1438" s="530">
        <v>1435</v>
      </c>
      <c r="B1438" s="565" t="s">
        <v>3926</v>
      </c>
      <c r="C1438" s="566" t="s">
        <v>3929</v>
      </c>
      <c r="D1438" s="563" t="s">
        <v>3930</v>
      </c>
      <c r="E1438" s="567">
        <v>17496</v>
      </c>
      <c r="F1438" s="567">
        <v>17496</v>
      </c>
      <c r="G1438" s="564">
        <f t="shared" si="44"/>
        <v>0</v>
      </c>
      <c r="H1438" s="564">
        <v>17496</v>
      </c>
      <c r="I1438" s="564">
        <v>17496</v>
      </c>
      <c r="J1438" s="564">
        <f t="shared" si="45"/>
        <v>0</v>
      </c>
    </row>
    <row r="1439" spans="1:10" s="498" customFormat="1" ht="15.75" thickBot="1" x14ac:dyDescent="0.3">
      <c r="A1439" s="530">
        <v>1436</v>
      </c>
      <c r="B1439" s="565" t="s">
        <v>3926</v>
      </c>
      <c r="C1439" s="566" t="s">
        <v>3931</v>
      </c>
      <c r="D1439" s="563" t="s">
        <v>3932</v>
      </c>
      <c r="E1439" s="567">
        <v>17496</v>
      </c>
      <c r="F1439" s="567">
        <v>17496</v>
      </c>
      <c r="G1439" s="564">
        <f t="shared" si="44"/>
        <v>0</v>
      </c>
      <c r="H1439" s="564">
        <v>17496</v>
      </c>
      <c r="I1439" s="564">
        <v>17496</v>
      </c>
      <c r="J1439" s="564">
        <f t="shared" si="45"/>
        <v>0</v>
      </c>
    </row>
    <row r="1440" spans="1:10" s="498" customFormat="1" ht="15.75" thickBot="1" x14ac:dyDescent="0.3">
      <c r="A1440" s="530">
        <v>1437</v>
      </c>
      <c r="B1440" s="565" t="s">
        <v>3933</v>
      </c>
      <c r="C1440" s="566" t="s">
        <v>3934</v>
      </c>
      <c r="D1440" s="563" t="s">
        <v>3935</v>
      </c>
      <c r="E1440" s="567">
        <v>21708</v>
      </c>
      <c r="F1440" s="567">
        <v>21708</v>
      </c>
      <c r="G1440" s="564">
        <f t="shared" si="44"/>
        <v>0</v>
      </c>
      <c r="H1440" s="564">
        <v>21708</v>
      </c>
      <c r="I1440" s="564">
        <v>21708</v>
      </c>
      <c r="J1440" s="564">
        <f t="shared" si="45"/>
        <v>0</v>
      </c>
    </row>
    <row r="1441" spans="1:10" s="498" customFormat="1" ht="15.75" thickBot="1" x14ac:dyDescent="0.3">
      <c r="A1441" s="530">
        <v>1438</v>
      </c>
      <c r="B1441" s="565" t="s">
        <v>3936</v>
      </c>
      <c r="C1441" s="566" t="s">
        <v>3937</v>
      </c>
      <c r="D1441" s="563" t="s">
        <v>3938</v>
      </c>
      <c r="E1441" s="567">
        <v>47574.61</v>
      </c>
      <c r="F1441" s="567">
        <v>47574.61</v>
      </c>
      <c r="G1441" s="564">
        <f t="shared" si="44"/>
        <v>0</v>
      </c>
      <c r="H1441" s="564">
        <v>47574.61</v>
      </c>
      <c r="I1441" s="564">
        <v>47574.61</v>
      </c>
      <c r="J1441" s="564">
        <f t="shared" si="45"/>
        <v>0</v>
      </c>
    </row>
    <row r="1442" spans="1:10" s="498" customFormat="1" ht="15.75" thickBot="1" x14ac:dyDescent="0.3">
      <c r="A1442" s="530">
        <v>1439</v>
      </c>
      <c r="B1442" s="565" t="s">
        <v>3936</v>
      </c>
      <c r="C1442" s="566" t="s">
        <v>3939</v>
      </c>
      <c r="D1442" s="563" t="s">
        <v>3940</v>
      </c>
      <c r="E1442" s="567">
        <v>47574.61</v>
      </c>
      <c r="F1442" s="567">
        <v>47574.61</v>
      </c>
      <c r="G1442" s="564">
        <f t="shared" si="44"/>
        <v>0</v>
      </c>
      <c r="H1442" s="564">
        <v>47574.61</v>
      </c>
      <c r="I1442" s="564">
        <v>47574.61</v>
      </c>
      <c r="J1442" s="564">
        <f t="shared" si="45"/>
        <v>0</v>
      </c>
    </row>
    <row r="1443" spans="1:10" s="498" customFormat="1" ht="15.75" thickBot="1" x14ac:dyDescent="0.3">
      <c r="A1443" s="530">
        <v>1440</v>
      </c>
      <c r="B1443" s="565" t="s">
        <v>3936</v>
      </c>
      <c r="C1443" s="566" t="s">
        <v>3941</v>
      </c>
      <c r="D1443" s="563" t="s">
        <v>3942</v>
      </c>
      <c r="E1443" s="567">
        <v>47574.61</v>
      </c>
      <c r="F1443" s="567">
        <v>47574.61</v>
      </c>
      <c r="G1443" s="564">
        <f t="shared" si="44"/>
        <v>0</v>
      </c>
      <c r="H1443" s="564">
        <v>47574.61</v>
      </c>
      <c r="I1443" s="564">
        <v>47574.61</v>
      </c>
      <c r="J1443" s="564">
        <f t="shared" si="45"/>
        <v>0</v>
      </c>
    </row>
    <row r="1444" spans="1:10" s="498" customFormat="1" ht="15.75" thickBot="1" x14ac:dyDescent="0.3">
      <c r="A1444" s="530">
        <v>1441</v>
      </c>
      <c r="B1444" s="565" t="s">
        <v>3936</v>
      </c>
      <c r="C1444" s="566" t="s">
        <v>3943</v>
      </c>
      <c r="D1444" s="563" t="s">
        <v>3944</v>
      </c>
      <c r="E1444" s="567">
        <v>48420.56</v>
      </c>
      <c r="F1444" s="567">
        <v>48420.56</v>
      </c>
      <c r="G1444" s="564">
        <f t="shared" si="44"/>
        <v>0</v>
      </c>
      <c r="H1444" s="564">
        <v>48420.56</v>
      </c>
      <c r="I1444" s="564">
        <v>48420.56</v>
      </c>
      <c r="J1444" s="564">
        <f t="shared" si="45"/>
        <v>0</v>
      </c>
    </row>
    <row r="1445" spans="1:10" s="498" customFormat="1" ht="15.75" thickBot="1" x14ac:dyDescent="0.3">
      <c r="A1445" s="530">
        <v>1442</v>
      </c>
      <c r="B1445" s="565" t="s">
        <v>3936</v>
      </c>
      <c r="C1445" s="566" t="s">
        <v>3945</v>
      </c>
      <c r="D1445" s="563" t="s">
        <v>3946</v>
      </c>
      <c r="E1445" s="567">
        <v>47468.65</v>
      </c>
      <c r="F1445" s="567">
        <v>47468.65</v>
      </c>
      <c r="G1445" s="564">
        <f t="shared" si="44"/>
        <v>0</v>
      </c>
      <c r="H1445" s="564">
        <v>47468.65</v>
      </c>
      <c r="I1445" s="564">
        <v>47468.65</v>
      </c>
      <c r="J1445" s="564">
        <f t="shared" si="45"/>
        <v>0</v>
      </c>
    </row>
    <row r="1446" spans="1:10" s="498" customFormat="1" ht="15.75" thickBot="1" x14ac:dyDescent="0.3">
      <c r="A1446" s="530">
        <v>1443</v>
      </c>
      <c r="B1446" s="565" t="s">
        <v>3936</v>
      </c>
      <c r="C1446" s="566" t="s">
        <v>3947</v>
      </c>
      <c r="D1446" s="563" t="s">
        <v>3948</v>
      </c>
      <c r="E1446" s="567">
        <v>46136.91</v>
      </c>
      <c r="F1446" s="567">
        <v>46136.91</v>
      </c>
      <c r="G1446" s="564">
        <f t="shared" si="44"/>
        <v>0</v>
      </c>
      <c r="H1446" s="564">
        <v>46136.91</v>
      </c>
      <c r="I1446" s="564">
        <v>46136.91</v>
      </c>
      <c r="J1446" s="564">
        <f t="shared" si="45"/>
        <v>0</v>
      </c>
    </row>
    <row r="1447" spans="1:10" s="498" customFormat="1" ht="15.75" thickBot="1" x14ac:dyDescent="0.3">
      <c r="A1447" s="530">
        <v>1444</v>
      </c>
      <c r="B1447" s="565" t="s">
        <v>3949</v>
      </c>
      <c r="C1447" s="566" t="s">
        <v>3950</v>
      </c>
      <c r="D1447" s="563" t="s">
        <v>3951</v>
      </c>
      <c r="E1447" s="567">
        <v>13290</v>
      </c>
      <c r="F1447" s="567">
        <v>13290</v>
      </c>
      <c r="G1447" s="564">
        <f t="shared" si="44"/>
        <v>0</v>
      </c>
      <c r="H1447" s="564">
        <v>13290</v>
      </c>
      <c r="I1447" s="564">
        <v>13290</v>
      </c>
      <c r="J1447" s="564">
        <f t="shared" si="45"/>
        <v>0</v>
      </c>
    </row>
    <row r="1448" spans="1:10" s="498" customFormat="1" ht="15.75" thickBot="1" x14ac:dyDescent="0.3">
      <c r="A1448" s="530">
        <v>1445</v>
      </c>
      <c r="B1448" s="565" t="s">
        <v>3952</v>
      </c>
      <c r="C1448" s="566" t="s">
        <v>3953</v>
      </c>
      <c r="D1448" s="563" t="s">
        <v>3954</v>
      </c>
      <c r="E1448" s="567">
        <v>47364.59</v>
      </c>
      <c r="F1448" s="567">
        <v>47364.59</v>
      </c>
      <c r="G1448" s="564">
        <f t="shared" si="44"/>
        <v>0</v>
      </c>
      <c r="H1448" s="564">
        <v>47364.59</v>
      </c>
      <c r="I1448" s="564">
        <v>47364.59</v>
      </c>
      <c r="J1448" s="564">
        <f t="shared" si="45"/>
        <v>0</v>
      </c>
    </row>
    <row r="1449" spans="1:10" s="498" customFormat="1" ht="15.75" thickBot="1" x14ac:dyDescent="0.3">
      <c r="A1449" s="530">
        <v>1446</v>
      </c>
      <c r="B1449" s="565" t="s">
        <v>3952</v>
      </c>
      <c r="C1449" s="566" t="s">
        <v>3955</v>
      </c>
      <c r="D1449" s="563" t="s">
        <v>3956</v>
      </c>
      <c r="E1449" s="567">
        <v>42817.49</v>
      </c>
      <c r="F1449" s="567">
        <v>42817.49</v>
      </c>
      <c r="G1449" s="564">
        <f t="shared" si="44"/>
        <v>0</v>
      </c>
      <c r="H1449" s="564">
        <v>42817.49</v>
      </c>
      <c r="I1449" s="564">
        <v>42817.49</v>
      </c>
      <c r="J1449" s="564">
        <f t="shared" si="45"/>
        <v>0</v>
      </c>
    </row>
    <row r="1450" spans="1:10" s="498" customFormat="1" ht="15.75" thickBot="1" x14ac:dyDescent="0.3">
      <c r="A1450" s="530">
        <v>1447</v>
      </c>
      <c r="B1450" s="565" t="s">
        <v>3952</v>
      </c>
      <c r="C1450" s="566" t="s">
        <v>3957</v>
      </c>
      <c r="D1450" s="563" t="s">
        <v>3958</v>
      </c>
      <c r="E1450" s="567">
        <v>53906.47</v>
      </c>
      <c r="F1450" s="567">
        <v>53906.47</v>
      </c>
      <c r="G1450" s="564">
        <f t="shared" si="44"/>
        <v>0</v>
      </c>
      <c r="H1450" s="564">
        <v>53906.47</v>
      </c>
      <c r="I1450" s="564">
        <v>53906.47</v>
      </c>
      <c r="J1450" s="564">
        <f t="shared" si="45"/>
        <v>0</v>
      </c>
    </row>
    <row r="1451" spans="1:10" s="498" customFormat="1" ht="15.75" thickBot="1" x14ac:dyDescent="0.3">
      <c r="A1451" s="530">
        <v>1448</v>
      </c>
      <c r="B1451" s="565" t="s">
        <v>3949</v>
      </c>
      <c r="C1451" s="566" t="s">
        <v>3959</v>
      </c>
      <c r="D1451" s="563" t="s">
        <v>3960</v>
      </c>
      <c r="E1451" s="567">
        <v>11200</v>
      </c>
      <c r="F1451" s="567">
        <v>11200</v>
      </c>
      <c r="G1451" s="564">
        <f t="shared" si="44"/>
        <v>0</v>
      </c>
      <c r="H1451" s="564">
        <v>11200</v>
      </c>
      <c r="I1451" s="564">
        <v>11200</v>
      </c>
      <c r="J1451" s="564">
        <f t="shared" si="45"/>
        <v>0</v>
      </c>
    </row>
    <row r="1452" spans="1:10" s="498" customFormat="1" ht="15.75" thickBot="1" x14ac:dyDescent="0.3">
      <c r="A1452" s="530">
        <v>1449</v>
      </c>
      <c r="B1452" s="565" t="s">
        <v>1556</v>
      </c>
      <c r="C1452" s="566" t="s">
        <v>3961</v>
      </c>
      <c r="D1452" s="563" t="s">
        <v>3962</v>
      </c>
      <c r="E1452" s="567">
        <v>41259.68</v>
      </c>
      <c r="F1452" s="567">
        <v>41259.68</v>
      </c>
      <c r="G1452" s="564">
        <f t="shared" si="44"/>
        <v>0</v>
      </c>
      <c r="H1452" s="564">
        <v>41259.68</v>
      </c>
      <c r="I1452" s="564">
        <v>41259.68</v>
      </c>
      <c r="J1452" s="564">
        <f t="shared" si="45"/>
        <v>0</v>
      </c>
    </row>
    <row r="1453" spans="1:10" s="498" customFormat="1" ht="15.75" thickBot="1" x14ac:dyDescent="0.3">
      <c r="A1453" s="530">
        <v>1450</v>
      </c>
      <c r="B1453" s="565" t="s">
        <v>3963</v>
      </c>
      <c r="C1453" s="566" t="s">
        <v>3964</v>
      </c>
      <c r="D1453" s="563" t="s">
        <v>3965</v>
      </c>
      <c r="E1453" s="567">
        <v>11172</v>
      </c>
      <c r="F1453" s="567">
        <v>11172</v>
      </c>
      <c r="G1453" s="564">
        <f t="shared" si="44"/>
        <v>0</v>
      </c>
      <c r="H1453" s="564">
        <v>11172</v>
      </c>
      <c r="I1453" s="564">
        <v>11172</v>
      </c>
      <c r="J1453" s="564">
        <f t="shared" si="45"/>
        <v>0</v>
      </c>
    </row>
    <row r="1454" spans="1:10" s="498" customFormat="1" ht="15.75" thickBot="1" x14ac:dyDescent="0.3">
      <c r="A1454" s="530">
        <v>1451</v>
      </c>
      <c r="B1454" s="565" t="s">
        <v>3966</v>
      </c>
      <c r="C1454" s="566" t="s">
        <v>3967</v>
      </c>
      <c r="D1454" s="563" t="s">
        <v>3968</v>
      </c>
      <c r="E1454" s="567">
        <v>45300</v>
      </c>
      <c r="F1454" s="567">
        <v>45300</v>
      </c>
      <c r="G1454" s="564">
        <f t="shared" si="44"/>
        <v>0</v>
      </c>
      <c r="H1454" s="564">
        <v>45300</v>
      </c>
      <c r="I1454" s="564">
        <v>45300</v>
      </c>
      <c r="J1454" s="564">
        <f t="shared" si="45"/>
        <v>0</v>
      </c>
    </row>
    <row r="1455" spans="1:10" s="498" customFormat="1" ht="15.75" thickBot="1" x14ac:dyDescent="0.3">
      <c r="A1455" s="530">
        <v>1452</v>
      </c>
      <c r="B1455" s="565" t="s">
        <v>3936</v>
      </c>
      <c r="C1455" s="566" t="s">
        <v>3969</v>
      </c>
      <c r="D1455" s="563" t="s">
        <v>3970</v>
      </c>
      <c r="E1455" s="567">
        <v>44960.34</v>
      </c>
      <c r="F1455" s="567">
        <v>44960.34</v>
      </c>
      <c r="G1455" s="564">
        <f t="shared" si="44"/>
        <v>0</v>
      </c>
      <c r="H1455" s="564">
        <v>44960.34</v>
      </c>
      <c r="I1455" s="564">
        <v>44960.34</v>
      </c>
      <c r="J1455" s="564">
        <f t="shared" si="45"/>
        <v>0</v>
      </c>
    </row>
    <row r="1456" spans="1:10" s="498" customFormat="1" ht="15.75" thickBot="1" x14ac:dyDescent="0.3">
      <c r="A1456" s="530">
        <v>1453</v>
      </c>
      <c r="B1456" s="565" t="s">
        <v>3936</v>
      </c>
      <c r="C1456" s="566" t="s">
        <v>3971</v>
      </c>
      <c r="D1456" s="563" t="s">
        <v>3972</v>
      </c>
      <c r="E1456" s="567">
        <v>34813.980000000003</v>
      </c>
      <c r="F1456" s="567">
        <v>34813.980000000003</v>
      </c>
      <c r="G1456" s="564">
        <f t="shared" si="44"/>
        <v>0</v>
      </c>
      <c r="H1456" s="564">
        <v>34813.980000000003</v>
      </c>
      <c r="I1456" s="564">
        <v>34813.980000000003</v>
      </c>
      <c r="J1456" s="564">
        <f t="shared" si="45"/>
        <v>0</v>
      </c>
    </row>
    <row r="1457" spans="1:10" s="498" customFormat="1" ht="15.75" thickBot="1" x14ac:dyDescent="0.3">
      <c r="A1457" s="530">
        <v>1454</v>
      </c>
      <c r="B1457" s="565" t="s">
        <v>3936</v>
      </c>
      <c r="C1457" s="566" t="s">
        <v>3973</v>
      </c>
      <c r="D1457" s="563" t="s">
        <v>3974</v>
      </c>
      <c r="E1457" s="567">
        <v>45668.72</v>
      </c>
      <c r="F1457" s="567">
        <v>45668.72</v>
      </c>
      <c r="G1457" s="564">
        <f t="shared" si="44"/>
        <v>0</v>
      </c>
      <c r="H1457" s="564">
        <v>45668.72</v>
      </c>
      <c r="I1457" s="564">
        <v>45668.72</v>
      </c>
      <c r="J1457" s="564">
        <f t="shared" si="45"/>
        <v>0</v>
      </c>
    </row>
    <row r="1458" spans="1:10" s="498" customFormat="1" ht="15.75" thickBot="1" x14ac:dyDescent="0.3">
      <c r="A1458" s="530">
        <v>1455</v>
      </c>
      <c r="B1458" s="565" t="s">
        <v>3975</v>
      </c>
      <c r="C1458" s="566" t="s">
        <v>3976</v>
      </c>
      <c r="D1458" s="563" t="s">
        <v>3977</v>
      </c>
      <c r="E1458" s="567">
        <v>40261.599999999999</v>
      </c>
      <c r="F1458" s="567">
        <v>40261.599999999999</v>
      </c>
      <c r="G1458" s="564">
        <f t="shared" si="44"/>
        <v>0</v>
      </c>
      <c r="H1458" s="564">
        <v>40261.599999999999</v>
      </c>
      <c r="I1458" s="564">
        <v>40261.599999999999</v>
      </c>
      <c r="J1458" s="564">
        <f t="shared" si="45"/>
        <v>0</v>
      </c>
    </row>
    <row r="1459" spans="1:10" s="498" customFormat="1" ht="15.75" thickBot="1" x14ac:dyDescent="0.3">
      <c r="A1459" s="530">
        <v>1456</v>
      </c>
      <c r="B1459" s="565" t="s">
        <v>655</v>
      </c>
      <c r="C1459" s="566" t="s">
        <v>3978</v>
      </c>
      <c r="D1459" s="563" t="s">
        <v>3979</v>
      </c>
      <c r="E1459" s="567">
        <v>3475</v>
      </c>
      <c r="F1459" s="567">
        <v>3475</v>
      </c>
      <c r="G1459" s="564">
        <f t="shared" si="44"/>
        <v>0</v>
      </c>
      <c r="H1459" s="564">
        <v>3475</v>
      </c>
      <c r="I1459" s="564">
        <v>3475</v>
      </c>
      <c r="J1459" s="564">
        <f t="shared" si="45"/>
        <v>0</v>
      </c>
    </row>
    <row r="1460" spans="1:10" s="498" customFormat="1" ht="15.75" thickBot="1" x14ac:dyDescent="0.3">
      <c r="A1460" s="530">
        <v>1457</v>
      </c>
      <c r="B1460" s="565" t="s">
        <v>3887</v>
      </c>
      <c r="C1460" s="566" t="s">
        <v>3980</v>
      </c>
      <c r="D1460" s="563" t="s">
        <v>3981</v>
      </c>
      <c r="E1460" s="567">
        <v>13397</v>
      </c>
      <c r="F1460" s="567">
        <v>13397</v>
      </c>
      <c r="G1460" s="564">
        <f t="shared" si="44"/>
        <v>0</v>
      </c>
      <c r="H1460" s="564">
        <v>13397</v>
      </c>
      <c r="I1460" s="564">
        <v>13397</v>
      </c>
      <c r="J1460" s="564">
        <f t="shared" si="45"/>
        <v>0</v>
      </c>
    </row>
    <row r="1461" spans="1:10" s="498" customFormat="1" ht="15.75" thickBot="1" x14ac:dyDescent="0.3">
      <c r="A1461" s="530">
        <v>1458</v>
      </c>
      <c r="B1461" s="565" t="s">
        <v>3887</v>
      </c>
      <c r="C1461" s="566" t="s">
        <v>3982</v>
      </c>
      <c r="D1461" s="563" t="s">
        <v>3983</v>
      </c>
      <c r="E1461" s="567">
        <v>13397</v>
      </c>
      <c r="F1461" s="567">
        <v>13397</v>
      </c>
      <c r="G1461" s="564">
        <f t="shared" si="44"/>
        <v>0</v>
      </c>
      <c r="H1461" s="564">
        <v>13397</v>
      </c>
      <c r="I1461" s="564">
        <v>13397</v>
      </c>
      <c r="J1461" s="564">
        <f t="shared" si="45"/>
        <v>0</v>
      </c>
    </row>
    <row r="1462" spans="1:10" s="498" customFormat="1" ht="15.75" thickBot="1" x14ac:dyDescent="0.3">
      <c r="A1462" s="530">
        <v>1459</v>
      </c>
      <c r="B1462" s="565" t="s">
        <v>3984</v>
      </c>
      <c r="C1462" s="566" t="s">
        <v>3985</v>
      </c>
      <c r="D1462" s="563" t="s">
        <v>3986</v>
      </c>
      <c r="E1462" s="567">
        <v>62500</v>
      </c>
      <c r="F1462" s="567">
        <v>62500</v>
      </c>
      <c r="G1462" s="564">
        <f t="shared" si="44"/>
        <v>0</v>
      </c>
      <c r="H1462" s="564">
        <v>62500</v>
      </c>
      <c r="I1462" s="564">
        <v>62500</v>
      </c>
      <c r="J1462" s="564">
        <f t="shared" si="45"/>
        <v>0</v>
      </c>
    </row>
    <row r="1463" spans="1:10" s="498" customFormat="1" ht="15.75" thickBot="1" x14ac:dyDescent="0.3">
      <c r="A1463" s="530">
        <v>1460</v>
      </c>
      <c r="B1463" s="565" t="s">
        <v>3987</v>
      </c>
      <c r="C1463" s="566" t="s">
        <v>3988</v>
      </c>
      <c r="D1463" s="563" t="s">
        <v>3989</v>
      </c>
      <c r="E1463" s="567">
        <v>8363</v>
      </c>
      <c r="F1463" s="567">
        <v>8363</v>
      </c>
      <c r="G1463" s="564">
        <f t="shared" si="44"/>
        <v>0</v>
      </c>
      <c r="H1463" s="564">
        <v>8363</v>
      </c>
      <c r="I1463" s="564">
        <v>8363</v>
      </c>
      <c r="J1463" s="564">
        <f t="shared" si="45"/>
        <v>0</v>
      </c>
    </row>
    <row r="1464" spans="1:10" s="498" customFormat="1" ht="15.75" thickBot="1" x14ac:dyDescent="0.3">
      <c r="A1464" s="530">
        <v>1461</v>
      </c>
      <c r="B1464" s="565" t="s">
        <v>3990</v>
      </c>
      <c r="C1464" s="566" t="s">
        <v>3991</v>
      </c>
      <c r="D1464" s="563" t="s">
        <v>3992</v>
      </c>
      <c r="E1464" s="567">
        <v>22560.53</v>
      </c>
      <c r="F1464" s="567">
        <v>22560.53</v>
      </c>
      <c r="G1464" s="564">
        <f t="shared" si="44"/>
        <v>0</v>
      </c>
      <c r="H1464" s="564">
        <v>22560.53</v>
      </c>
      <c r="I1464" s="564">
        <v>22560.53</v>
      </c>
      <c r="J1464" s="564">
        <f t="shared" si="45"/>
        <v>0</v>
      </c>
    </row>
    <row r="1465" spans="1:10" s="498" customFormat="1" ht="15.75" thickBot="1" x14ac:dyDescent="0.3">
      <c r="A1465" s="530">
        <v>1462</v>
      </c>
      <c r="B1465" s="565" t="s">
        <v>3990</v>
      </c>
      <c r="C1465" s="566" t="s">
        <v>3993</v>
      </c>
      <c r="D1465" s="563" t="s">
        <v>3994</v>
      </c>
      <c r="E1465" s="567">
        <v>25591.26</v>
      </c>
      <c r="F1465" s="567">
        <v>25591.26</v>
      </c>
      <c r="G1465" s="564">
        <f t="shared" si="44"/>
        <v>0</v>
      </c>
      <c r="H1465" s="564">
        <v>25591.26</v>
      </c>
      <c r="I1465" s="564">
        <v>25591.26</v>
      </c>
      <c r="J1465" s="564">
        <f t="shared" si="45"/>
        <v>0</v>
      </c>
    </row>
    <row r="1466" spans="1:10" s="498" customFormat="1" ht="15.75" thickBot="1" x14ac:dyDescent="0.3">
      <c r="A1466" s="530">
        <v>1463</v>
      </c>
      <c r="B1466" s="565" t="s">
        <v>3990</v>
      </c>
      <c r="C1466" s="566" t="s">
        <v>3995</v>
      </c>
      <c r="D1466" s="563" t="s">
        <v>3996</v>
      </c>
      <c r="E1466" s="567">
        <v>22970</v>
      </c>
      <c r="F1466" s="567">
        <v>22970</v>
      </c>
      <c r="G1466" s="564">
        <f t="shared" si="44"/>
        <v>0</v>
      </c>
      <c r="H1466" s="564">
        <v>22970</v>
      </c>
      <c r="I1466" s="564">
        <v>22970</v>
      </c>
      <c r="J1466" s="564">
        <f t="shared" si="45"/>
        <v>0</v>
      </c>
    </row>
    <row r="1467" spans="1:10" s="498" customFormat="1" ht="15.75" thickBot="1" x14ac:dyDescent="0.3">
      <c r="A1467" s="530">
        <v>1464</v>
      </c>
      <c r="B1467" s="565" t="s">
        <v>3997</v>
      </c>
      <c r="C1467" s="566" t="s">
        <v>3998</v>
      </c>
      <c r="D1467" s="563" t="s">
        <v>3999</v>
      </c>
      <c r="E1467" s="567">
        <v>76804</v>
      </c>
      <c r="F1467" s="567">
        <v>76804</v>
      </c>
      <c r="G1467" s="564">
        <f t="shared" si="44"/>
        <v>0</v>
      </c>
      <c r="H1467" s="564">
        <v>76804</v>
      </c>
      <c r="I1467" s="564">
        <v>76804</v>
      </c>
      <c r="J1467" s="564">
        <f t="shared" si="45"/>
        <v>0</v>
      </c>
    </row>
    <row r="1468" spans="1:10" s="498" customFormat="1" ht="15.75" thickBot="1" x14ac:dyDescent="0.3">
      <c r="A1468" s="530">
        <v>1465</v>
      </c>
      <c r="B1468" s="565" t="s">
        <v>4000</v>
      </c>
      <c r="C1468" s="566" t="s">
        <v>4001</v>
      </c>
      <c r="D1468" s="563" t="s">
        <v>4002</v>
      </c>
      <c r="E1468" s="567">
        <v>19043.5</v>
      </c>
      <c r="F1468" s="567">
        <v>19043.5</v>
      </c>
      <c r="G1468" s="564">
        <f t="shared" si="44"/>
        <v>0</v>
      </c>
      <c r="H1468" s="564">
        <v>19043.5</v>
      </c>
      <c r="I1468" s="564">
        <v>19043.5</v>
      </c>
      <c r="J1468" s="564">
        <f t="shared" si="45"/>
        <v>0</v>
      </c>
    </row>
    <row r="1469" spans="1:10" s="498" customFormat="1" ht="15.75" thickBot="1" x14ac:dyDescent="0.3">
      <c r="A1469" s="530">
        <v>1466</v>
      </c>
      <c r="B1469" s="565" t="s">
        <v>4003</v>
      </c>
      <c r="C1469" s="566" t="s">
        <v>4004</v>
      </c>
      <c r="D1469" s="563" t="s">
        <v>4005</v>
      </c>
      <c r="E1469" s="567">
        <v>12150</v>
      </c>
      <c r="F1469" s="567">
        <v>12150</v>
      </c>
      <c r="G1469" s="564">
        <f t="shared" si="44"/>
        <v>0</v>
      </c>
      <c r="H1469" s="564">
        <v>12150</v>
      </c>
      <c r="I1469" s="564">
        <v>12150</v>
      </c>
      <c r="J1469" s="564">
        <f t="shared" si="45"/>
        <v>0</v>
      </c>
    </row>
    <row r="1470" spans="1:10" s="498" customFormat="1" ht="15.75" thickBot="1" x14ac:dyDescent="0.3">
      <c r="A1470" s="530">
        <v>1467</v>
      </c>
      <c r="B1470" s="565" t="s">
        <v>4003</v>
      </c>
      <c r="C1470" s="566" t="s">
        <v>4006</v>
      </c>
      <c r="D1470" s="563" t="s">
        <v>4007</v>
      </c>
      <c r="E1470" s="567">
        <v>12150</v>
      </c>
      <c r="F1470" s="567">
        <v>12150</v>
      </c>
      <c r="G1470" s="564">
        <f t="shared" si="44"/>
        <v>0</v>
      </c>
      <c r="H1470" s="564">
        <v>12150</v>
      </c>
      <c r="I1470" s="564">
        <v>12150</v>
      </c>
      <c r="J1470" s="564">
        <f t="shared" si="45"/>
        <v>0</v>
      </c>
    </row>
    <row r="1471" spans="1:10" s="498" customFormat="1" ht="15.75" thickBot="1" x14ac:dyDescent="0.3">
      <c r="A1471" s="530">
        <v>1468</v>
      </c>
      <c r="B1471" s="565" t="s">
        <v>3952</v>
      </c>
      <c r="C1471" s="566" t="s">
        <v>4008</v>
      </c>
      <c r="D1471" s="563" t="s">
        <v>4009</v>
      </c>
      <c r="E1471" s="567">
        <v>92279.71</v>
      </c>
      <c r="F1471" s="567">
        <v>92279.71</v>
      </c>
      <c r="G1471" s="564">
        <f t="shared" si="44"/>
        <v>0</v>
      </c>
      <c r="H1471" s="564">
        <v>92279.71</v>
      </c>
      <c r="I1471" s="564">
        <v>92279.71</v>
      </c>
      <c r="J1471" s="564">
        <f t="shared" si="45"/>
        <v>0</v>
      </c>
    </row>
    <row r="1472" spans="1:10" s="498" customFormat="1" ht="15.75" thickBot="1" x14ac:dyDescent="0.3">
      <c r="A1472" s="530">
        <v>1469</v>
      </c>
      <c r="B1472" s="565" t="s">
        <v>3952</v>
      </c>
      <c r="C1472" s="566" t="s">
        <v>4010</v>
      </c>
      <c r="D1472" s="563" t="s">
        <v>4011</v>
      </c>
      <c r="E1472" s="567">
        <v>81111.72</v>
      </c>
      <c r="F1472" s="567">
        <v>81111.72</v>
      </c>
      <c r="G1472" s="564">
        <f t="shared" si="44"/>
        <v>0</v>
      </c>
      <c r="H1472" s="564">
        <v>81111.72</v>
      </c>
      <c r="I1472" s="564">
        <v>81111.72</v>
      </c>
      <c r="J1472" s="564">
        <f t="shared" si="45"/>
        <v>0</v>
      </c>
    </row>
    <row r="1473" spans="1:10" s="498" customFormat="1" ht="15.75" thickBot="1" x14ac:dyDescent="0.3">
      <c r="A1473" s="530">
        <v>1470</v>
      </c>
      <c r="B1473" s="565" t="s">
        <v>4012</v>
      </c>
      <c r="C1473" s="566" t="s">
        <v>4013</v>
      </c>
      <c r="D1473" s="563" t="s">
        <v>4014</v>
      </c>
      <c r="E1473" s="567">
        <v>80712</v>
      </c>
      <c r="F1473" s="567">
        <v>80712</v>
      </c>
      <c r="G1473" s="564">
        <f t="shared" si="44"/>
        <v>0</v>
      </c>
      <c r="H1473" s="564">
        <v>80712</v>
      </c>
      <c r="I1473" s="564">
        <v>80712</v>
      </c>
      <c r="J1473" s="564">
        <f t="shared" si="45"/>
        <v>0</v>
      </c>
    </row>
    <row r="1474" spans="1:10" s="498" customFormat="1" ht="15.75" thickBot="1" x14ac:dyDescent="0.3">
      <c r="A1474" s="530">
        <v>1471</v>
      </c>
      <c r="B1474" s="565" t="s">
        <v>4015</v>
      </c>
      <c r="C1474" s="566" t="s">
        <v>4016</v>
      </c>
      <c r="D1474" s="563" t="s">
        <v>4017</v>
      </c>
      <c r="E1474" s="567">
        <v>88972</v>
      </c>
      <c r="F1474" s="567">
        <v>88972</v>
      </c>
      <c r="G1474" s="564">
        <f t="shared" si="44"/>
        <v>0</v>
      </c>
      <c r="H1474" s="564">
        <v>88972</v>
      </c>
      <c r="I1474" s="564">
        <v>88972</v>
      </c>
      <c r="J1474" s="564">
        <f t="shared" si="45"/>
        <v>0</v>
      </c>
    </row>
    <row r="1475" spans="1:10" s="498" customFormat="1" ht="15.75" thickBot="1" x14ac:dyDescent="0.3">
      <c r="A1475" s="530">
        <v>1472</v>
      </c>
      <c r="B1475" s="565" t="s">
        <v>4018</v>
      </c>
      <c r="C1475" s="566" t="s">
        <v>4019</v>
      </c>
      <c r="D1475" s="563" t="s">
        <v>4020</v>
      </c>
      <c r="E1475" s="567">
        <v>31388</v>
      </c>
      <c r="F1475" s="567">
        <v>30417.94</v>
      </c>
      <c r="G1475" s="564">
        <f t="shared" si="44"/>
        <v>970.06</v>
      </c>
      <c r="H1475" s="564">
        <v>31388</v>
      </c>
      <c r="I1475" s="564">
        <v>30417.94</v>
      </c>
      <c r="J1475" s="564">
        <f t="shared" si="45"/>
        <v>970.06</v>
      </c>
    </row>
    <row r="1476" spans="1:10" s="498" customFormat="1" ht="15.75" thickBot="1" x14ac:dyDescent="0.3">
      <c r="A1476" s="530">
        <v>1473</v>
      </c>
      <c r="B1476" s="565" t="s">
        <v>4018</v>
      </c>
      <c r="C1476" s="566" t="s">
        <v>4021</v>
      </c>
      <c r="D1476" s="563" t="s">
        <v>4022</v>
      </c>
      <c r="E1476" s="567">
        <v>31388</v>
      </c>
      <c r="F1476" s="567">
        <v>30417.94</v>
      </c>
      <c r="G1476" s="564">
        <f t="shared" ref="G1476:G1539" si="46">E1476-F1476</f>
        <v>970.06</v>
      </c>
      <c r="H1476" s="564">
        <v>31388</v>
      </c>
      <c r="I1476" s="564">
        <v>30417.94</v>
      </c>
      <c r="J1476" s="564">
        <f t="shared" ref="J1476:J1539" si="47">H1476-I1476</f>
        <v>970.06</v>
      </c>
    </row>
    <row r="1477" spans="1:10" s="498" customFormat="1" ht="15.75" thickBot="1" x14ac:dyDescent="0.3">
      <c r="A1477" s="530">
        <v>1474</v>
      </c>
      <c r="B1477" s="565" t="s">
        <v>4018</v>
      </c>
      <c r="C1477" s="566" t="s">
        <v>4023</v>
      </c>
      <c r="D1477" s="563" t="s">
        <v>4024</v>
      </c>
      <c r="E1477" s="567">
        <v>31388</v>
      </c>
      <c r="F1477" s="567">
        <v>30417.94</v>
      </c>
      <c r="G1477" s="564">
        <f t="shared" si="46"/>
        <v>970.06</v>
      </c>
      <c r="H1477" s="564">
        <v>31388</v>
      </c>
      <c r="I1477" s="564">
        <v>30417.94</v>
      </c>
      <c r="J1477" s="564">
        <f t="shared" si="47"/>
        <v>970.06</v>
      </c>
    </row>
    <row r="1478" spans="1:10" s="498" customFormat="1" ht="15.75" thickBot="1" x14ac:dyDescent="0.3">
      <c r="A1478" s="530">
        <v>1475</v>
      </c>
      <c r="B1478" s="565" t="s">
        <v>4018</v>
      </c>
      <c r="C1478" s="566" t="s">
        <v>4025</v>
      </c>
      <c r="D1478" s="563" t="s">
        <v>4026</v>
      </c>
      <c r="E1478" s="567">
        <v>31388</v>
      </c>
      <c r="F1478" s="567">
        <v>30409.47</v>
      </c>
      <c r="G1478" s="564">
        <f t="shared" si="46"/>
        <v>978.53</v>
      </c>
      <c r="H1478" s="564">
        <v>31388</v>
      </c>
      <c r="I1478" s="564">
        <v>30409.47</v>
      </c>
      <c r="J1478" s="564">
        <f t="shared" si="47"/>
        <v>978.53</v>
      </c>
    </row>
    <row r="1479" spans="1:10" s="498" customFormat="1" ht="15.75" thickBot="1" x14ac:dyDescent="0.3">
      <c r="A1479" s="530">
        <v>1476</v>
      </c>
      <c r="B1479" s="565" t="s">
        <v>4027</v>
      </c>
      <c r="C1479" s="566" t="s">
        <v>4028</v>
      </c>
      <c r="D1479" s="563" t="s">
        <v>4029</v>
      </c>
      <c r="E1479" s="567">
        <v>82600</v>
      </c>
      <c r="F1479" s="567">
        <v>82600</v>
      </c>
      <c r="G1479" s="564">
        <f t="shared" si="46"/>
        <v>0</v>
      </c>
      <c r="H1479" s="564">
        <v>82600</v>
      </c>
      <c r="I1479" s="564">
        <v>82600</v>
      </c>
      <c r="J1479" s="564">
        <f t="shared" si="47"/>
        <v>0</v>
      </c>
    </row>
    <row r="1480" spans="1:10" s="498" customFormat="1" ht="15.75" thickBot="1" x14ac:dyDescent="0.3">
      <c r="A1480" s="530">
        <v>1477</v>
      </c>
      <c r="B1480" s="565" t="s">
        <v>4027</v>
      </c>
      <c r="C1480" s="566" t="s">
        <v>4030</v>
      </c>
      <c r="D1480" s="563" t="s">
        <v>4031</v>
      </c>
      <c r="E1480" s="567">
        <v>82600</v>
      </c>
      <c r="F1480" s="567">
        <v>82600</v>
      </c>
      <c r="G1480" s="564">
        <f t="shared" si="46"/>
        <v>0</v>
      </c>
      <c r="H1480" s="564">
        <v>82600</v>
      </c>
      <c r="I1480" s="564">
        <v>82600</v>
      </c>
      <c r="J1480" s="564">
        <f t="shared" si="47"/>
        <v>0</v>
      </c>
    </row>
    <row r="1481" spans="1:10" s="498" customFormat="1" ht="15.75" thickBot="1" x14ac:dyDescent="0.3">
      <c r="A1481" s="530">
        <v>1478</v>
      </c>
      <c r="B1481" s="565" t="s">
        <v>4027</v>
      </c>
      <c r="C1481" s="566" t="s">
        <v>4032</v>
      </c>
      <c r="D1481" s="563" t="s">
        <v>4033</v>
      </c>
      <c r="E1481" s="567">
        <v>82600</v>
      </c>
      <c r="F1481" s="567">
        <v>82600</v>
      </c>
      <c r="G1481" s="564">
        <f t="shared" si="46"/>
        <v>0</v>
      </c>
      <c r="H1481" s="564">
        <v>82600</v>
      </c>
      <c r="I1481" s="564">
        <v>82600</v>
      </c>
      <c r="J1481" s="564">
        <f t="shared" si="47"/>
        <v>0</v>
      </c>
    </row>
    <row r="1482" spans="1:10" s="498" customFormat="1" ht="15.75" thickBot="1" x14ac:dyDescent="0.3">
      <c r="A1482" s="530">
        <v>1479</v>
      </c>
      <c r="B1482" s="565" t="s">
        <v>4034</v>
      </c>
      <c r="C1482" s="566" t="s">
        <v>4035</v>
      </c>
      <c r="D1482" s="563" t="s">
        <v>4036</v>
      </c>
      <c r="E1482" s="567">
        <v>10974</v>
      </c>
      <c r="F1482" s="567">
        <v>10974</v>
      </c>
      <c r="G1482" s="564">
        <f t="shared" si="46"/>
        <v>0</v>
      </c>
      <c r="H1482" s="564">
        <v>10974</v>
      </c>
      <c r="I1482" s="564">
        <v>10974</v>
      </c>
      <c r="J1482" s="564">
        <f t="shared" si="47"/>
        <v>0</v>
      </c>
    </row>
    <row r="1483" spans="1:10" s="498" customFormat="1" ht="15.75" thickBot="1" x14ac:dyDescent="0.3">
      <c r="A1483" s="530">
        <v>1480</v>
      </c>
      <c r="B1483" s="565" t="s">
        <v>4037</v>
      </c>
      <c r="C1483" s="566" t="s">
        <v>4038</v>
      </c>
      <c r="D1483" s="563" t="s">
        <v>4039</v>
      </c>
      <c r="E1483" s="567">
        <v>33727</v>
      </c>
      <c r="F1483" s="567">
        <v>33727</v>
      </c>
      <c r="G1483" s="564">
        <f t="shared" si="46"/>
        <v>0</v>
      </c>
      <c r="H1483" s="564">
        <v>33727</v>
      </c>
      <c r="I1483" s="564">
        <v>33727</v>
      </c>
      <c r="J1483" s="564">
        <f t="shared" si="47"/>
        <v>0</v>
      </c>
    </row>
    <row r="1484" spans="1:10" s="498" customFormat="1" ht="15.75" thickBot="1" x14ac:dyDescent="0.3">
      <c r="A1484" s="530">
        <v>1481</v>
      </c>
      <c r="B1484" s="565" t="s">
        <v>4040</v>
      </c>
      <c r="C1484" s="566" t="s">
        <v>4041</v>
      </c>
      <c r="D1484" s="563" t="s">
        <v>4042</v>
      </c>
      <c r="E1484" s="567">
        <v>14300</v>
      </c>
      <c r="F1484" s="567">
        <v>14300</v>
      </c>
      <c r="G1484" s="564">
        <f t="shared" si="46"/>
        <v>0</v>
      </c>
      <c r="H1484" s="564">
        <v>14300</v>
      </c>
      <c r="I1484" s="564">
        <v>14300</v>
      </c>
      <c r="J1484" s="564">
        <f t="shared" si="47"/>
        <v>0</v>
      </c>
    </row>
    <row r="1485" spans="1:10" s="498" customFormat="1" ht="15.75" thickBot="1" x14ac:dyDescent="0.3">
      <c r="A1485" s="530">
        <v>1482</v>
      </c>
      <c r="B1485" s="565" t="s">
        <v>4043</v>
      </c>
      <c r="C1485" s="566" t="s">
        <v>4044</v>
      </c>
      <c r="D1485" s="563" t="s">
        <v>4045</v>
      </c>
      <c r="E1485" s="567">
        <v>46020</v>
      </c>
      <c r="F1485" s="567">
        <v>46020</v>
      </c>
      <c r="G1485" s="564">
        <f t="shared" si="46"/>
        <v>0</v>
      </c>
      <c r="H1485" s="564">
        <v>46020</v>
      </c>
      <c r="I1485" s="564">
        <v>46020</v>
      </c>
      <c r="J1485" s="564">
        <f t="shared" si="47"/>
        <v>0</v>
      </c>
    </row>
    <row r="1486" spans="1:10" s="498" customFormat="1" ht="15.75" thickBot="1" x14ac:dyDescent="0.3">
      <c r="A1486" s="530">
        <v>1483</v>
      </c>
      <c r="B1486" s="565" t="s">
        <v>4046</v>
      </c>
      <c r="C1486" s="566" t="s">
        <v>4047</v>
      </c>
      <c r="D1486" s="563" t="s">
        <v>4048</v>
      </c>
      <c r="E1486" s="567">
        <v>15138</v>
      </c>
      <c r="F1486" s="567">
        <v>15138</v>
      </c>
      <c r="G1486" s="564">
        <f t="shared" si="46"/>
        <v>0</v>
      </c>
      <c r="H1486" s="564">
        <v>15138</v>
      </c>
      <c r="I1486" s="564">
        <v>15138</v>
      </c>
      <c r="J1486" s="564">
        <f t="shared" si="47"/>
        <v>0</v>
      </c>
    </row>
    <row r="1487" spans="1:10" s="498" customFormat="1" ht="15.75" thickBot="1" x14ac:dyDescent="0.3">
      <c r="A1487" s="530">
        <v>1484</v>
      </c>
      <c r="B1487" s="565" t="s">
        <v>3952</v>
      </c>
      <c r="C1487" s="566" t="s">
        <v>4049</v>
      </c>
      <c r="D1487" s="563" t="s">
        <v>4050</v>
      </c>
      <c r="E1487" s="567">
        <v>28025.59</v>
      </c>
      <c r="F1487" s="567">
        <v>28025.59</v>
      </c>
      <c r="G1487" s="564">
        <f t="shared" si="46"/>
        <v>0</v>
      </c>
      <c r="H1487" s="564">
        <v>28025.59</v>
      </c>
      <c r="I1487" s="564">
        <v>28025.59</v>
      </c>
      <c r="J1487" s="564">
        <f t="shared" si="47"/>
        <v>0</v>
      </c>
    </row>
    <row r="1488" spans="1:10" s="498" customFormat="1" ht="15.75" thickBot="1" x14ac:dyDescent="0.3">
      <c r="A1488" s="530">
        <v>1485</v>
      </c>
      <c r="B1488" s="565" t="s">
        <v>3952</v>
      </c>
      <c r="C1488" s="566" t="s">
        <v>4051</v>
      </c>
      <c r="D1488" s="563" t="s">
        <v>4052</v>
      </c>
      <c r="E1488" s="567">
        <v>28847.46</v>
      </c>
      <c r="F1488" s="567">
        <v>28847.46</v>
      </c>
      <c r="G1488" s="564">
        <f t="shared" si="46"/>
        <v>0</v>
      </c>
      <c r="H1488" s="564">
        <v>28847.46</v>
      </c>
      <c r="I1488" s="564">
        <v>28847.46</v>
      </c>
      <c r="J1488" s="564">
        <f t="shared" si="47"/>
        <v>0</v>
      </c>
    </row>
    <row r="1489" spans="1:10" s="498" customFormat="1" ht="15.75" thickBot="1" x14ac:dyDescent="0.3">
      <c r="A1489" s="530">
        <v>1486</v>
      </c>
      <c r="B1489" s="565" t="s">
        <v>3887</v>
      </c>
      <c r="C1489" s="566" t="s">
        <v>4053</v>
      </c>
      <c r="D1489" s="563" t="s">
        <v>4054</v>
      </c>
      <c r="E1489" s="567">
        <v>13397</v>
      </c>
      <c r="F1489" s="567">
        <v>13397</v>
      </c>
      <c r="G1489" s="564">
        <f t="shared" si="46"/>
        <v>0</v>
      </c>
      <c r="H1489" s="564">
        <v>13397</v>
      </c>
      <c r="I1489" s="564">
        <v>13397</v>
      </c>
      <c r="J1489" s="564">
        <f t="shared" si="47"/>
        <v>0</v>
      </c>
    </row>
    <row r="1490" spans="1:10" s="498" customFormat="1" ht="15.75" thickBot="1" x14ac:dyDescent="0.3">
      <c r="A1490" s="530">
        <v>1487</v>
      </c>
      <c r="B1490" s="565" t="s">
        <v>4055</v>
      </c>
      <c r="C1490" s="566" t="s">
        <v>4056</v>
      </c>
      <c r="D1490" s="563" t="s">
        <v>4057</v>
      </c>
      <c r="E1490" s="567">
        <v>40682.6</v>
      </c>
      <c r="F1490" s="567">
        <v>40682.6</v>
      </c>
      <c r="G1490" s="564">
        <f t="shared" si="46"/>
        <v>0</v>
      </c>
      <c r="H1490" s="564">
        <v>40682.6</v>
      </c>
      <c r="I1490" s="564">
        <v>40682.6</v>
      </c>
      <c r="J1490" s="564">
        <f t="shared" si="47"/>
        <v>0</v>
      </c>
    </row>
    <row r="1491" spans="1:10" s="498" customFormat="1" ht="15.75" thickBot="1" x14ac:dyDescent="0.3">
      <c r="A1491" s="530">
        <v>1488</v>
      </c>
      <c r="B1491" s="565" t="s">
        <v>4058</v>
      </c>
      <c r="C1491" s="566" t="s">
        <v>4059</v>
      </c>
      <c r="D1491" s="563" t="s">
        <v>4060</v>
      </c>
      <c r="E1491" s="567">
        <v>25044.22</v>
      </c>
      <c r="F1491" s="567">
        <v>25044.22</v>
      </c>
      <c r="G1491" s="564">
        <f t="shared" si="46"/>
        <v>0</v>
      </c>
      <c r="H1491" s="564">
        <v>25044.22</v>
      </c>
      <c r="I1491" s="564">
        <v>25044.22</v>
      </c>
      <c r="J1491" s="564">
        <f t="shared" si="47"/>
        <v>0</v>
      </c>
    </row>
    <row r="1492" spans="1:10" s="498" customFormat="1" ht="15.75" thickBot="1" x14ac:dyDescent="0.3">
      <c r="A1492" s="530">
        <v>1489</v>
      </c>
      <c r="B1492" s="565" t="s">
        <v>4058</v>
      </c>
      <c r="C1492" s="566" t="s">
        <v>4061</v>
      </c>
      <c r="D1492" s="563" t="s">
        <v>4062</v>
      </c>
      <c r="E1492" s="567">
        <v>25044.22</v>
      </c>
      <c r="F1492" s="567">
        <v>25044.22</v>
      </c>
      <c r="G1492" s="564">
        <f t="shared" si="46"/>
        <v>0</v>
      </c>
      <c r="H1492" s="564">
        <v>25044.22</v>
      </c>
      <c r="I1492" s="564">
        <v>25044.22</v>
      </c>
      <c r="J1492" s="564">
        <f t="shared" si="47"/>
        <v>0</v>
      </c>
    </row>
    <row r="1493" spans="1:10" s="498" customFormat="1" ht="15.75" thickBot="1" x14ac:dyDescent="0.3">
      <c r="A1493" s="530">
        <v>1490</v>
      </c>
      <c r="B1493" s="565" t="s">
        <v>566</v>
      </c>
      <c r="C1493" s="566" t="s">
        <v>4063</v>
      </c>
      <c r="D1493" s="563" t="s">
        <v>4064</v>
      </c>
      <c r="E1493" s="567">
        <v>56428.13</v>
      </c>
      <c r="F1493" s="567">
        <v>56428.13</v>
      </c>
      <c r="G1493" s="564">
        <f t="shared" si="46"/>
        <v>0</v>
      </c>
      <c r="H1493" s="564">
        <v>56428.13</v>
      </c>
      <c r="I1493" s="564">
        <v>56428.13</v>
      </c>
      <c r="J1493" s="564">
        <f t="shared" si="47"/>
        <v>0</v>
      </c>
    </row>
    <row r="1494" spans="1:10" s="498" customFormat="1" ht="15.75" thickBot="1" x14ac:dyDescent="0.3">
      <c r="A1494" s="530">
        <v>1491</v>
      </c>
      <c r="B1494" s="565" t="s">
        <v>566</v>
      </c>
      <c r="C1494" s="566" t="s">
        <v>4065</v>
      </c>
      <c r="D1494" s="563" t="s">
        <v>4066</v>
      </c>
      <c r="E1494" s="567">
        <v>65037.87</v>
      </c>
      <c r="F1494" s="567">
        <v>65037.87</v>
      </c>
      <c r="G1494" s="564">
        <f t="shared" si="46"/>
        <v>0</v>
      </c>
      <c r="H1494" s="564">
        <v>65037.87</v>
      </c>
      <c r="I1494" s="564">
        <v>65037.87</v>
      </c>
      <c r="J1494" s="564">
        <f t="shared" si="47"/>
        <v>0</v>
      </c>
    </row>
    <row r="1495" spans="1:10" s="498" customFormat="1" ht="15.75" thickBot="1" x14ac:dyDescent="0.3">
      <c r="A1495" s="530">
        <v>1492</v>
      </c>
      <c r="B1495" s="565" t="s">
        <v>1374</v>
      </c>
      <c r="C1495" s="566" t="s">
        <v>4067</v>
      </c>
      <c r="D1495" s="563" t="s">
        <v>4068</v>
      </c>
      <c r="E1495" s="567">
        <v>40281.51</v>
      </c>
      <c r="F1495" s="567">
        <v>40281.51</v>
      </c>
      <c r="G1495" s="564">
        <f t="shared" si="46"/>
        <v>0</v>
      </c>
      <c r="H1495" s="564">
        <v>40281.51</v>
      </c>
      <c r="I1495" s="564">
        <v>40281.51</v>
      </c>
      <c r="J1495" s="564">
        <f t="shared" si="47"/>
        <v>0</v>
      </c>
    </row>
    <row r="1496" spans="1:10" s="498" customFormat="1" ht="15.75" thickBot="1" x14ac:dyDescent="0.3">
      <c r="A1496" s="530">
        <v>1493</v>
      </c>
      <c r="B1496" s="565" t="s">
        <v>1374</v>
      </c>
      <c r="C1496" s="566" t="s">
        <v>4069</v>
      </c>
      <c r="D1496" s="563" t="s">
        <v>4070</v>
      </c>
      <c r="E1496" s="567">
        <v>30796.09</v>
      </c>
      <c r="F1496" s="567">
        <v>30796.09</v>
      </c>
      <c r="G1496" s="564">
        <f t="shared" si="46"/>
        <v>0</v>
      </c>
      <c r="H1496" s="564">
        <v>30796.09</v>
      </c>
      <c r="I1496" s="564">
        <v>30796.09</v>
      </c>
      <c r="J1496" s="564">
        <f t="shared" si="47"/>
        <v>0</v>
      </c>
    </row>
    <row r="1497" spans="1:10" s="498" customFormat="1" ht="15.75" thickBot="1" x14ac:dyDescent="0.3">
      <c r="A1497" s="530">
        <v>1494</v>
      </c>
      <c r="B1497" s="565" t="s">
        <v>1374</v>
      </c>
      <c r="C1497" s="566" t="s">
        <v>4071</v>
      </c>
      <c r="D1497" s="563" t="s">
        <v>4072</v>
      </c>
      <c r="E1497" s="567">
        <v>30796.09</v>
      </c>
      <c r="F1497" s="567">
        <v>30796.09</v>
      </c>
      <c r="G1497" s="564">
        <f t="shared" si="46"/>
        <v>0</v>
      </c>
      <c r="H1497" s="564">
        <v>30796.09</v>
      </c>
      <c r="I1497" s="564">
        <v>30796.09</v>
      </c>
      <c r="J1497" s="564">
        <f t="shared" si="47"/>
        <v>0</v>
      </c>
    </row>
    <row r="1498" spans="1:10" s="498" customFormat="1" ht="15.75" thickBot="1" x14ac:dyDescent="0.3">
      <c r="A1498" s="530">
        <v>1495</v>
      </c>
      <c r="B1498" s="565" t="s">
        <v>1374</v>
      </c>
      <c r="C1498" s="566" t="s">
        <v>4073</v>
      </c>
      <c r="D1498" s="563" t="s">
        <v>4074</v>
      </c>
      <c r="E1498" s="567">
        <v>30796.09</v>
      </c>
      <c r="F1498" s="567">
        <v>30796.09</v>
      </c>
      <c r="G1498" s="564">
        <f t="shared" si="46"/>
        <v>0</v>
      </c>
      <c r="H1498" s="564">
        <v>30796.09</v>
      </c>
      <c r="I1498" s="564">
        <v>30796.09</v>
      </c>
      <c r="J1498" s="564">
        <f t="shared" si="47"/>
        <v>0</v>
      </c>
    </row>
    <row r="1499" spans="1:10" s="498" customFormat="1" ht="15.75" thickBot="1" x14ac:dyDescent="0.3">
      <c r="A1499" s="530">
        <v>1496</v>
      </c>
      <c r="B1499" s="565" t="s">
        <v>1374</v>
      </c>
      <c r="C1499" s="566" t="s">
        <v>4075</v>
      </c>
      <c r="D1499" s="563" t="s">
        <v>4076</v>
      </c>
      <c r="E1499" s="567">
        <v>30796.09</v>
      </c>
      <c r="F1499" s="567">
        <v>30796.09</v>
      </c>
      <c r="G1499" s="564">
        <f t="shared" si="46"/>
        <v>0</v>
      </c>
      <c r="H1499" s="564">
        <v>30796.09</v>
      </c>
      <c r="I1499" s="564">
        <v>30796.09</v>
      </c>
      <c r="J1499" s="564">
        <f t="shared" si="47"/>
        <v>0</v>
      </c>
    </row>
    <row r="1500" spans="1:10" s="498" customFormat="1" ht="15.75" thickBot="1" x14ac:dyDescent="0.3">
      <c r="A1500" s="530">
        <v>1497</v>
      </c>
      <c r="B1500" s="565" t="s">
        <v>1374</v>
      </c>
      <c r="C1500" s="566" t="s">
        <v>4077</v>
      </c>
      <c r="D1500" s="563" t="s">
        <v>4078</v>
      </c>
      <c r="E1500" s="567">
        <v>30796.09</v>
      </c>
      <c r="F1500" s="567">
        <v>30796.09</v>
      </c>
      <c r="G1500" s="564">
        <f t="shared" si="46"/>
        <v>0</v>
      </c>
      <c r="H1500" s="564">
        <v>30796.09</v>
      </c>
      <c r="I1500" s="564">
        <v>30796.09</v>
      </c>
      <c r="J1500" s="564">
        <f t="shared" si="47"/>
        <v>0</v>
      </c>
    </row>
    <row r="1501" spans="1:10" s="498" customFormat="1" ht="15.75" thickBot="1" x14ac:dyDescent="0.3">
      <c r="A1501" s="530">
        <v>1498</v>
      </c>
      <c r="B1501" s="565" t="s">
        <v>1374</v>
      </c>
      <c r="C1501" s="566" t="s">
        <v>4079</v>
      </c>
      <c r="D1501" s="563" t="s">
        <v>4080</v>
      </c>
      <c r="E1501" s="567">
        <v>30796.09</v>
      </c>
      <c r="F1501" s="567">
        <v>30796.09</v>
      </c>
      <c r="G1501" s="564">
        <f t="shared" si="46"/>
        <v>0</v>
      </c>
      <c r="H1501" s="564">
        <v>30796.09</v>
      </c>
      <c r="I1501" s="564">
        <v>30796.09</v>
      </c>
      <c r="J1501" s="564">
        <f t="shared" si="47"/>
        <v>0</v>
      </c>
    </row>
    <row r="1502" spans="1:10" s="498" customFormat="1" ht="15.75" thickBot="1" x14ac:dyDescent="0.3">
      <c r="A1502" s="530">
        <v>1499</v>
      </c>
      <c r="B1502" s="565" t="s">
        <v>4081</v>
      </c>
      <c r="C1502" s="566" t="s">
        <v>4082</v>
      </c>
      <c r="D1502" s="563" t="s">
        <v>4083</v>
      </c>
      <c r="E1502" s="567">
        <v>43913.67</v>
      </c>
      <c r="F1502" s="567">
        <v>43913.67</v>
      </c>
      <c r="G1502" s="564">
        <f t="shared" si="46"/>
        <v>0</v>
      </c>
      <c r="H1502" s="564">
        <v>43913.67</v>
      </c>
      <c r="I1502" s="564">
        <v>43913.67</v>
      </c>
      <c r="J1502" s="564">
        <f t="shared" si="47"/>
        <v>0</v>
      </c>
    </row>
    <row r="1503" spans="1:10" s="498" customFormat="1" ht="15.75" thickBot="1" x14ac:dyDescent="0.3">
      <c r="A1503" s="530">
        <v>1500</v>
      </c>
      <c r="B1503" s="565" t="s">
        <v>4084</v>
      </c>
      <c r="C1503" s="566" t="s">
        <v>4085</v>
      </c>
      <c r="D1503" s="563" t="s">
        <v>4086</v>
      </c>
      <c r="E1503" s="567">
        <v>43913.67</v>
      </c>
      <c r="F1503" s="567">
        <v>43913.67</v>
      </c>
      <c r="G1503" s="564">
        <f t="shared" si="46"/>
        <v>0</v>
      </c>
      <c r="H1503" s="564">
        <v>43913.67</v>
      </c>
      <c r="I1503" s="564">
        <v>43913.67</v>
      </c>
      <c r="J1503" s="564">
        <f t="shared" si="47"/>
        <v>0</v>
      </c>
    </row>
    <row r="1504" spans="1:10" s="498" customFormat="1" ht="15.75" thickBot="1" x14ac:dyDescent="0.3">
      <c r="A1504" s="530">
        <v>1501</v>
      </c>
      <c r="B1504" s="565" t="s">
        <v>566</v>
      </c>
      <c r="C1504" s="566" t="s">
        <v>4087</v>
      </c>
      <c r="D1504" s="563" t="s">
        <v>4088</v>
      </c>
      <c r="E1504" s="567">
        <v>67918.850000000006</v>
      </c>
      <c r="F1504" s="567">
        <v>67918.850000000006</v>
      </c>
      <c r="G1504" s="564">
        <f t="shared" si="46"/>
        <v>0</v>
      </c>
      <c r="H1504" s="564">
        <v>67918.850000000006</v>
      </c>
      <c r="I1504" s="564">
        <v>67918.850000000006</v>
      </c>
      <c r="J1504" s="564">
        <f t="shared" si="47"/>
        <v>0</v>
      </c>
    </row>
    <row r="1505" spans="1:10" s="498" customFormat="1" ht="15.75" thickBot="1" x14ac:dyDescent="0.3">
      <c r="A1505" s="530">
        <v>1502</v>
      </c>
      <c r="B1505" s="565" t="s">
        <v>566</v>
      </c>
      <c r="C1505" s="566" t="s">
        <v>4089</v>
      </c>
      <c r="D1505" s="563" t="s">
        <v>4090</v>
      </c>
      <c r="E1505" s="567">
        <v>67918.850000000006</v>
      </c>
      <c r="F1505" s="567">
        <v>67918.850000000006</v>
      </c>
      <c r="G1505" s="564">
        <f t="shared" si="46"/>
        <v>0</v>
      </c>
      <c r="H1505" s="564">
        <v>67918.850000000006</v>
      </c>
      <c r="I1505" s="564">
        <v>67918.850000000006</v>
      </c>
      <c r="J1505" s="564">
        <f t="shared" si="47"/>
        <v>0</v>
      </c>
    </row>
    <row r="1506" spans="1:10" s="498" customFormat="1" ht="15.75" thickBot="1" x14ac:dyDescent="0.3">
      <c r="A1506" s="530">
        <v>1503</v>
      </c>
      <c r="B1506" s="565" t="s">
        <v>4091</v>
      </c>
      <c r="C1506" s="566" t="s">
        <v>4092</v>
      </c>
      <c r="D1506" s="563" t="s">
        <v>4093</v>
      </c>
      <c r="E1506" s="567">
        <v>40146.620000000003</v>
      </c>
      <c r="F1506" s="567">
        <v>40146.620000000003</v>
      </c>
      <c r="G1506" s="564">
        <f t="shared" si="46"/>
        <v>0</v>
      </c>
      <c r="H1506" s="564">
        <v>40146.620000000003</v>
      </c>
      <c r="I1506" s="564">
        <v>40146.620000000003</v>
      </c>
      <c r="J1506" s="564">
        <f t="shared" si="47"/>
        <v>0</v>
      </c>
    </row>
    <row r="1507" spans="1:10" s="498" customFormat="1" ht="15.75" thickBot="1" x14ac:dyDescent="0.3">
      <c r="A1507" s="530">
        <v>1504</v>
      </c>
      <c r="B1507" s="565" t="s">
        <v>4094</v>
      </c>
      <c r="C1507" s="566" t="s">
        <v>4095</v>
      </c>
      <c r="D1507" s="563" t="s">
        <v>4096</v>
      </c>
      <c r="E1507" s="567">
        <v>35338.94</v>
      </c>
      <c r="F1507" s="567">
        <v>35338.94</v>
      </c>
      <c r="G1507" s="564">
        <f t="shared" si="46"/>
        <v>0</v>
      </c>
      <c r="H1507" s="564">
        <v>35338.94</v>
      </c>
      <c r="I1507" s="564">
        <v>35338.94</v>
      </c>
      <c r="J1507" s="564">
        <f t="shared" si="47"/>
        <v>0</v>
      </c>
    </row>
    <row r="1508" spans="1:10" s="498" customFormat="1" ht="15.75" thickBot="1" x14ac:dyDescent="0.3">
      <c r="A1508" s="530">
        <v>1505</v>
      </c>
      <c r="B1508" s="565" t="s">
        <v>4097</v>
      </c>
      <c r="C1508" s="566" t="s">
        <v>4098</v>
      </c>
      <c r="D1508" s="563" t="s">
        <v>4099</v>
      </c>
      <c r="E1508" s="567">
        <v>47963.81</v>
      </c>
      <c r="F1508" s="567">
        <v>47963.81</v>
      </c>
      <c r="G1508" s="564">
        <f t="shared" si="46"/>
        <v>0</v>
      </c>
      <c r="H1508" s="564">
        <v>47963.81</v>
      </c>
      <c r="I1508" s="564">
        <v>47963.81</v>
      </c>
      <c r="J1508" s="564">
        <f t="shared" si="47"/>
        <v>0</v>
      </c>
    </row>
    <row r="1509" spans="1:10" s="498" customFormat="1" ht="15.75" thickBot="1" x14ac:dyDescent="0.3">
      <c r="A1509" s="530">
        <v>1506</v>
      </c>
      <c r="B1509" s="565" t="s">
        <v>4100</v>
      </c>
      <c r="C1509" s="566" t="s">
        <v>4101</v>
      </c>
      <c r="D1509" s="563" t="s">
        <v>4102</v>
      </c>
      <c r="E1509" s="567">
        <v>43184.89</v>
      </c>
      <c r="F1509" s="567">
        <v>43184.89</v>
      </c>
      <c r="G1509" s="564">
        <f t="shared" si="46"/>
        <v>0</v>
      </c>
      <c r="H1509" s="564">
        <v>43184.89</v>
      </c>
      <c r="I1509" s="564">
        <v>43184.89</v>
      </c>
      <c r="J1509" s="564">
        <f t="shared" si="47"/>
        <v>0</v>
      </c>
    </row>
    <row r="1510" spans="1:10" s="498" customFormat="1" ht="15.75" thickBot="1" x14ac:dyDescent="0.3">
      <c r="A1510" s="530">
        <v>1507</v>
      </c>
      <c r="B1510" s="565" t="s">
        <v>3952</v>
      </c>
      <c r="C1510" s="566" t="s">
        <v>4103</v>
      </c>
      <c r="D1510" s="563" t="s">
        <v>4104</v>
      </c>
      <c r="E1510" s="567">
        <v>33280.51</v>
      </c>
      <c r="F1510" s="567">
        <v>33280.51</v>
      </c>
      <c r="G1510" s="564">
        <f t="shared" si="46"/>
        <v>0</v>
      </c>
      <c r="H1510" s="564">
        <v>33280.51</v>
      </c>
      <c r="I1510" s="564">
        <v>33280.51</v>
      </c>
      <c r="J1510" s="564">
        <f t="shared" si="47"/>
        <v>0</v>
      </c>
    </row>
    <row r="1511" spans="1:10" s="498" customFormat="1" ht="15.75" thickBot="1" x14ac:dyDescent="0.3">
      <c r="A1511" s="530">
        <v>1508</v>
      </c>
      <c r="B1511" s="565" t="s">
        <v>4105</v>
      </c>
      <c r="C1511" s="566" t="s">
        <v>4106</v>
      </c>
      <c r="D1511" s="563" t="s">
        <v>4107</v>
      </c>
      <c r="E1511" s="567">
        <v>31671.29</v>
      </c>
      <c r="F1511" s="567">
        <v>31671.29</v>
      </c>
      <c r="G1511" s="564">
        <f t="shared" si="46"/>
        <v>0</v>
      </c>
      <c r="H1511" s="564">
        <v>31671.29</v>
      </c>
      <c r="I1511" s="564">
        <v>31671.29</v>
      </c>
      <c r="J1511" s="564">
        <f t="shared" si="47"/>
        <v>0</v>
      </c>
    </row>
    <row r="1512" spans="1:10" s="498" customFormat="1" ht="15.75" thickBot="1" x14ac:dyDescent="0.3">
      <c r="A1512" s="530">
        <v>1509</v>
      </c>
      <c r="B1512" s="565" t="s">
        <v>3952</v>
      </c>
      <c r="C1512" s="566" t="s">
        <v>4108</v>
      </c>
      <c r="D1512" s="563" t="s">
        <v>4109</v>
      </c>
      <c r="E1512" s="567">
        <v>28126.080000000002</v>
      </c>
      <c r="F1512" s="567">
        <v>28126.080000000002</v>
      </c>
      <c r="G1512" s="564">
        <f t="shared" si="46"/>
        <v>0</v>
      </c>
      <c r="H1512" s="564">
        <v>28126.080000000002</v>
      </c>
      <c r="I1512" s="564">
        <v>28126.080000000002</v>
      </c>
      <c r="J1512" s="564">
        <f t="shared" si="47"/>
        <v>0</v>
      </c>
    </row>
    <row r="1513" spans="1:10" s="498" customFormat="1" ht="15.75" thickBot="1" x14ac:dyDescent="0.3">
      <c r="A1513" s="530">
        <v>1510</v>
      </c>
      <c r="B1513" s="565" t="s">
        <v>4110</v>
      </c>
      <c r="C1513" s="566" t="s">
        <v>4111</v>
      </c>
      <c r="D1513" s="563" t="s">
        <v>4112</v>
      </c>
      <c r="E1513" s="567">
        <v>23807.919999999998</v>
      </c>
      <c r="F1513" s="567">
        <v>23807.919999999998</v>
      </c>
      <c r="G1513" s="564">
        <f t="shared" si="46"/>
        <v>0</v>
      </c>
      <c r="H1513" s="564">
        <v>23807.919999999998</v>
      </c>
      <c r="I1513" s="564">
        <v>23807.919999999998</v>
      </c>
      <c r="J1513" s="564">
        <f t="shared" si="47"/>
        <v>0</v>
      </c>
    </row>
    <row r="1514" spans="1:10" s="498" customFormat="1" ht="15.75" thickBot="1" x14ac:dyDescent="0.3">
      <c r="A1514" s="530">
        <v>1511</v>
      </c>
      <c r="B1514" s="565" t="s">
        <v>4113</v>
      </c>
      <c r="C1514" s="566" t="s">
        <v>4114</v>
      </c>
      <c r="D1514" s="563" t="s">
        <v>4115</v>
      </c>
      <c r="E1514" s="567">
        <v>30915.58</v>
      </c>
      <c r="F1514" s="567">
        <v>30915.58</v>
      </c>
      <c r="G1514" s="564">
        <f t="shared" si="46"/>
        <v>0</v>
      </c>
      <c r="H1514" s="564">
        <v>30915.58</v>
      </c>
      <c r="I1514" s="564">
        <v>30915.58</v>
      </c>
      <c r="J1514" s="564">
        <f t="shared" si="47"/>
        <v>0</v>
      </c>
    </row>
    <row r="1515" spans="1:10" s="498" customFormat="1" ht="15.75" thickBot="1" x14ac:dyDescent="0.3">
      <c r="A1515" s="530">
        <v>1512</v>
      </c>
      <c r="B1515" s="565" t="s">
        <v>4113</v>
      </c>
      <c r="C1515" s="566" t="s">
        <v>4116</v>
      </c>
      <c r="D1515" s="563" t="s">
        <v>4117</v>
      </c>
      <c r="E1515" s="567">
        <v>30915.58</v>
      </c>
      <c r="F1515" s="567">
        <v>30915.58</v>
      </c>
      <c r="G1515" s="564">
        <f t="shared" si="46"/>
        <v>0</v>
      </c>
      <c r="H1515" s="564">
        <v>30915.58</v>
      </c>
      <c r="I1515" s="564">
        <v>30915.58</v>
      </c>
      <c r="J1515" s="564">
        <f t="shared" si="47"/>
        <v>0</v>
      </c>
    </row>
    <row r="1516" spans="1:10" s="498" customFormat="1" ht="15.75" thickBot="1" x14ac:dyDescent="0.3">
      <c r="A1516" s="530">
        <v>1513</v>
      </c>
      <c r="B1516" s="565" t="s">
        <v>4113</v>
      </c>
      <c r="C1516" s="566" t="s">
        <v>4118</v>
      </c>
      <c r="D1516" s="563" t="s">
        <v>4119</v>
      </c>
      <c r="E1516" s="567">
        <v>34875.32</v>
      </c>
      <c r="F1516" s="567">
        <v>34875.32</v>
      </c>
      <c r="G1516" s="564">
        <f t="shared" si="46"/>
        <v>0</v>
      </c>
      <c r="H1516" s="564">
        <v>34875.32</v>
      </c>
      <c r="I1516" s="564">
        <v>34875.32</v>
      </c>
      <c r="J1516" s="564">
        <f t="shared" si="47"/>
        <v>0</v>
      </c>
    </row>
    <row r="1517" spans="1:10" s="498" customFormat="1" ht="15.75" thickBot="1" x14ac:dyDescent="0.3">
      <c r="A1517" s="530">
        <v>1514</v>
      </c>
      <c r="B1517" s="565" t="s">
        <v>793</v>
      </c>
      <c r="C1517" s="566" t="s">
        <v>4120</v>
      </c>
      <c r="D1517" s="563" t="s">
        <v>4121</v>
      </c>
      <c r="E1517" s="567">
        <v>43557.02</v>
      </c>
      <c r="F1517" s="567">
        <v>43557.02</v>
      </c>
      <c r="G1517" s="564">
        <f t="shared" si="46"/>
        <v>0</v>
      </c>
      <c r="H1517" s="564">
        <v>43557.02</v>
      </c>
      <c r="I1517" s="564">
        <v>43557.02</v>
      </c>
      <c r="J1517" s="564">
        <f t="shared" si="47"/>
        <v>0</v>
      </c>
    </row>
    <row r="1518" spans="1:10" s="498" customFormat="1" ht="15.75" thickBot="1" x14ac:dyDescent="0.3">
      <c r="A1518" s="530">
        <v>1515</v>
      </c>
      <c r="B1518" s="565" t="s">
        <v>793</v>
      </c>
      <c r="C1518" s="566" t="s">
        <v>4122</v>
      </c>
      <c r="D1518" s="563" t="s">
        <v>4123</v>
      </c>
      <c r="E1518" s="567">
        <v>43557.01</v>
      </c>
      <c r="F1518" s="567">
        <v>43557.01</v>
      </c>
      <c r="G1518" s="564">
        <f t="shared" si="46"/>
        <v>0</v>
      </c>
      <c r="H1518" s="564">
        <v>43557.01</v>
      </c>
      <c r="I1518" s="564">
        <v>43557.01</v>
      </c>
      <c r="J1518" s="564">
        <f t="shared" si="47"/>
        <v>0</v>
      </c>
    </row>
    <row r="1519" spans="1:10" s="498" customFormat="1" ht="15.75" thickBot="1" x14ac:dyDescent="0.3">
      <c r="A1519" s="530">
        <v>1516</v>
      </c>
      <c r="B1519" s="565" t="s">
        <v>4124</v>
      </c>
      <c r="C1519" s="566" t="s">
        <v>4125</v>
      </c>
      <c r="D1519" s="563" t="s">
        <v>4126</v>
      </c>
      <c r="E1519" s="567">
        <v>91568.73</v>
      </c>
      <c r="F1519" s="567">
        <v>91568.73</v>
      </c>
      <c r="G1519" s="564">
        <f t="shared" si="46"/>
        <v>0</v>
      </c>
      <c r="H1519" s="564">
        <v>91568.73</v>
      </c>
      <c r="I1519" s="564">
        <v>91568.73</v>
      </c>
      <c r="J1519" s="564">
        <f t="shared" si="47"/>
        <v>0</v>
      </c>
    </row>
    <row r="1520" spans="1:10" s="498" customFormat="1" ht="15.75" thickBot="1" x14ac:dyDescent="0.3">
      <c r="A1520" s="530">
        <v>1517</v>
      </c>
      <c r="B1520" s="565" t="s">
        <v>4124</v>
      </c>
      <c r="C1520" s="566" t="s">
        <v>4127</v>
      </c>
      <c r="D1520" s="563" t="s">
        <v>4128</v>
      </c>
      <c r="E1520" s="567">
        <v>91568.73</v>
      </c>
      <c r="F1520" s="567">
        <v>91568.73</v>
      </c>
      <c r="G1520" s="564">
        <f t="shared" si="46"/>
        <v>0</v>
      </c>
      <c r="H1520" s="564">
        <v>91568.73</v>
      </c>
      <c r="I1520" s="564">
        <v>91568.73</v>
      </c>
      <c r="J1520" s="564">
        <f t="shared" si="47"/>
        <v>0</v>
      </c>
    </row>
    <row r="1521" spans="1:10" s="498" customFormat="1" ht="15.75" thickBot="1" x14ac:dyDescent="0.3">
      <c r="A1521" s="530">
        <v>1518</v>
      </c>
      <c r="B1521" s="565" t="s">
        <v>4124</v>
      </c>
      <c r="C1521" s="566" t="s">
        <v>4129</v>
      </c>
      <c r="D1521" s="563" t="s">
        <v>4130</v>
      </c>
      <c r="E1521" s="567">
        <v>91568.73</v>
      </c>
      <c r="F1521" s="567">
        <v>91568.73</v>
      </c>
      <c r="G1521" s="564">
        <f t="shared" si="46"/>
        <v>0</v>
      </c>
      <c r="H1521" s="564">
        <v>91568.73</v>
      </c>
      <c r="I1521" s="564">
        <v>91568.73</v>
      </c>
      <c r="J1521" s="564">
        <f t="shared" si="47"/>
        <v>0</v>
      </c>
    </row>
    <row r="1522" spans="1:10" s="498" customFormat="1" ht="15.75" thickBot="1" x14ac:dyDescent="0.3">
      <c r="A1522" s="530">
        <v>1519</v>
      </c>
      <c r="B1522" s="565" t="s">
        <v>4131</v>
      </c>
      <c r="C1522" s="566" t="s">
        <v>4132</v>
      </c>
      <c r="D1522" s="563" t="s">
        <v>4133</v>
      </c>
      <c r="E1522" s="567">
        <v>33261.72</v>
      </c>
      <c r="F1522" s="567">
        <v>33261.72</v>
      </c>
      <c r="G1522" s="564">
        <f t="shared" si="46"/>
        <v>0</v>
      </c>
      <c r="H1522" s="564">
        <v>33261.72</v>
      </c>
      <c r="I1522" s="564">
        <v>33261.72</v>
      </c>
      <c r="J1522" s="564">
        <f t="shared" si="47"/>
        <v>0</v>
      </c>
    </row>
    <row r="1523" spans="1:10" s="498" customFormat="1" ht="15.75" thickBot="1" x14ac:dyDescent="0.3">
      <c r="A1523" s="530">
        <v>1520</v>
      </c>
      <c r="B1523" s="565" t="s">
        <v>4131</v>
      </c>
      <c r="C1523" s="566" t="s">
        <v>4134</v>
      </c>
      <c r="D1523" s="563" t="s">
        <v>4135</v>
      </c>
      <c r="E1523" s="567">
        <v>33261.72</v>
      </c>
      <c r="F1523" s="567">
        <v>33261.72</v>
      </c>
      <c r="G1523" s="564">
        <f t="shared" si="46"/>
        <v>0</v>
      </c>
      <c r="H1523" s="564">
        <v>33261.72</v>
      </c>
      <c r="I1523" s="564">
        <v>33261.72</v>
      </c>
      <c r="J1523" s="564">
        <f t="shared" si="47"/>
        <v>0</v>
      </c>
    </row>
    <row r="1524" spans="1:10" s="498" customFormat="1" ht="15.75" thickBot="1" x14ac:dyDescent="0.3">
      <c r="A1524" s="530">
        <v>1521</v>
      </c>
      <c r="B1524" s="565" t="s">
        <v>3067</v>
      </c>
      <c r="C1524" s="566" t="s">
        <v>4136</v>
      </c>
      <c r="D1524" s="563" t="s">
        <v>4137</v>
      </c>
      <c r="E1524" s="567">
        <v>53021.760000000002</v>
      </c>
      <c r="F1524" s="567">
        <v>53021.760000000002</v>
      </c>
      <c r="G1524" s="564">
        <f t="shared" si="46"/>
        <v>0</v>
      </c>
      <c r="H1524" s="564">
        <v>53021.760000000002</v>
      </c>
      <c r="I1524" s="564">
        <v>53021.760000000002</v>
      </c>
      <c r="J1524" s="564">
        <f t="shared" si="47"/>
        <v>0</v>
      </c>
    </row>
    <row r="1525" spans="1:10" s="498" customFormat="1" ht="15.75" thickBot="1" x14ac:dyDescent="0.3">
      <c r="A1525" s="530">
        <v>1522</v>
      </c>
      <c r="B1525" s="565" t="s">
        <v>4138</v>
      </c>
      <c r="C1525" s="566" t="s">
        <v>4139</v>
      </c>
      <c r="D1525" s="563" t="s">
        <v>4140</v>
      </c>
      <c r="E1525" s="567">
        <v>81867.399999999994</v>
      </c>
      <c r="F1525" s="567">
        <v>81867.399999999994</v>
      </c>
      <c r="G1525" s="564">
        <f t="shared" si="46"/>
        <v>0</v>
      </c>
      <c r="H1525" s="564">
        <v>81867.399999999994</v>
      </c>
      <c r="I1525" s="564">
        <v>81867.399999999994</v>
      </c>
      <c r="J1525" s="564">
        <f t="shared" si="47"/>
        <v>0</v>
      </c>
    </row>
    <row r="1526" spans="1:10" s="498" customFormat="1" ht="15.75" thickBot="1" x14ac:dyDescent="0.3">
      <c r="A1526" s="530">
        <v>1523</v>
      </c>
      <c r="B1526" s="565" t="s">
        <v>4138</v>
      </c>
      <c r="C1526" s="566" t="s">
        <v>4141</v>
      </c>
      <c r="D1526" s="563" t="s">
        <v>4142</v>
      </c>
      <c r="E1526" s="567">
        <v>99290.19</v>
      </c>
      <c r="F1526" s="567">
        <v>99290.19</v>
      </c>
      <c r="G1526" s="564">
        <f t="shared" si="46"/>
        <v>0</v>
      </c>
      <c r="H1526" s="564">
        <v>99290.19</v>
      </c>
      <c r="I1526" s="564">
        <v>99290.19</v>
      </c>
      <c r="J1526" s="564">
        <f t="shared" si="47"/>
        <v>0</v>
      </c>
    </row>
    <row r="1527" spans="1:10" s="498" customFormat="1" ht="15.75" thickBot="1" x14ac:dyDescent="0.3">
      <c r="A1527" s="530">
        <v>1524</v>
      </c>
      <c r="B1527" s="565" t="s">
        <v>3952</v>
      </c>
      <c r="C1527" s="566" t="s">
        <v>4143</v>
      </c>
      <c r="D1527" s="563" t="s">
        <v>4144</v>
      </c>
      <c r="E1527" s="567">
        <v>25045.279999999999</v>
      </c>
      <c r="F1527" s="567">
        <v>25045.279999999999</v>
      </c>
      <c r="G1527" s="564">
        <f t="shared" si="46"/>
        <v>0</v>
      </c>
      <c r="H1527" s="564">
        <v>25045.279999999999</v>
      </c>
      <c r="I1527" s="564">
        <v>25045.279999999999</v>
      </c>
      <c r="J1527" s="564">
        <f t="shared" si="47"/>
        <v>0</v>
      </c>
    </row>
    <row r="1528" spans="1:10" s="498" customFormat="1" ht="15.75" thickBot="1" x14ac:dyDescent="0.3">
      <c r="A1528" s="530">
        <v>1525</v>
      </c>
      <c r="B1528" s="565" t="s">
        <v>4084</v>
      </c>
      <c r="C1528" s="566" t="s">
        <v>4145</v>
      </c>
      <c r="D1528" s="563" t="s">
        <v>4146</v>
      </c>
      <c r="E1528" s="567">
        <v>41181.18</v>
      </c>
      <c r="F1528" s="567">
        <v>41181.18</v>
      </c>
      <c r="G1528" s="564">
        <f t="shared" si="46"/>
        <v>0</v>
      </c>
      <c r="H1528" s="564">
        <v>41181.18</v>
      </c>
      <c r="I1528" s="564">
        <v>41181.18</v>
      </c>
      <c r="J1528" s="564">
        <f t="shared" si="47"/>
        <v>0</v>
      </c>
    </row>
    <row r="1529" spans="1:10" s="498" customFormat="1" ht="15.75" thickBot="1" x14ac:dyDescent="0.3">
      <c r="A1529" s="530">
        <v>1526</v>
      </c>
      <c r="B1529" s="565" t="s">
        <v>4084</v>
      </c>
      <c r="C1529" s="566" t="s">
        <v>4147</v>
      </c>
      <c r="D1529" s="563" t="s">
        <v>4148</v>
      </c>
      <c r="E1529" s="567">
        <v>41181.18</v>
      </c>
      <c r="F1529" s="567">
        <v>41181.18</v>
      </c>
      <c r="G1529" s="564">
        <f t="shared" si="46"/>
        <v>0</v>
      </c>
      <c r="H1529" s="564">
        <v>41181.18</v>
      </c>
      <c r="I1529" s="564">
        <v>41181.18</v>
      </c>
      <c r="J1529" s="564">
        <f t="shared" si="47"/>
        <v>0</v>
      </c>
    </row>
    <row r="1530" spans="1:10" s="498" customFormat="1" ht="15.75" thickBot="1" x14ac:dyDescent="0.3">
      <c r="A1530" s="530">
        <v>1527</v>
      </c>
      <c r="B1530" s="565" t="s">
        <v>4149</v>
      </c>
      <c r="C1530" s="566" t="s">
        <v>4150</v>
      </c>
      <c r="D1530" s="563" t="s">
        <v>4151</v>
      </c>
      <c r="E1530" s="567">
        <v>43237.88</v>
      </c>
      <c r="F1530" s="567">
        <v>43237.88</v>
      </c>
      <c r="G1530" s="564">
        <f t="shared" si="46"/>
        <v>0</v>
      </c>
      <c r="H1530" s="564">
        <v>43237.88</v>
      </c>
      <c r="I1530" s="564">
        <v>43237.88</v>
      </c>
      <c r="J1530" s="564">
        <f t="shared" si="47"/>
        <v>0</v>
      </c>
    </row>
    <row r="1531" spans="1:10" s="498" customFormat="1" ht="15.75" thickBot="1" x14ac:dyDescent="0.3">
      <c r="A1531" s="530">
        <v>1528</v>
      </c>
      <c r="B1531" s="565" t="s">
        <v>4152</v>
      </c>
      <c r="C1531" s="566" t="s">
        <v>4153</v>
      </c>
      <c r="D1531" s="563" t="s">
        <v>4154</v>
      </c>
      <c r="E1531" s="567">
        <v>50568</v>
      </c>
      <c r="F1531" s="567">
        <v>50568</v>
      </c>
      <c r="G1531" s="564">
        <f t="shared" si="46"/>
        <v>0</v>
      </c>
      <c r="H1531" s="564">
        <v>50568</v>
      </c>
      <c r="I1531" s="564">
        <v>50568</v>
      </c>
      <c r="J1531" s="564">
        <f t="shared" si="47"/>
        <v>0</v>
      </c>
    </row>
    <row r="1532" spans="1:10" s="498" customFormat="1" ht="15.75" thickBot="1" x14ac:dyDescent="0.3">
      <c r="A1532" s="530">
        <v>1529</v>
      </c>
      <c r="B1532" s="565" t="s">
        <v>4155</v>
      </c>
      <c r="C1532" s="566" t="s">
        <v>4156</v>
      </c>
      <c r="D1532" s="563" t="s">
        <v>4157</v>
      </c>
      <c r="E1532" s="567">
        <v>24122.080000000002</v>
      </c>
      <c r="F1532" s="567">
        <v>24122.080000000002</v>
      </c>
      <c r="G1532" s="564">
        <f t="shared" si="46"/>
        <v>0</v>
      </c>
      <c r="H1532" s="564">
        <v>24122.080000000002</v>
      </c>
      <c r="I1532" s="564">
        <v>24122.080000000002</v>
      </c>
      <c r="J1532" s="564">
        <f t="shared" si="47"/>
        <v>0</v>
      </c>
    </row>
    <row r="1533" spans="1:10" s="498" customFormat="1" ht="15.75" thickBot="1" x14ac:dyDescent="0.3">
      <c r="A1533" s="530">
        <v>1530</v>
      </c>
      <c r="B1533" s="565" t="s">
        <v>4158</v>
      </c>
      <c r="C1533" s="566" t="s">
        <v>4159</v>
      </c>
      <c r="D1533" s="563" t="s">
        <v>4160</v>
      </c>
      <c r="E1533" s="567">
        <v>49365.88</v>
      </c>
      <c r="F1533" s="567">
        <v>49365.88</v>
      </c>
      <c r="G1533" s="564">
        <f t="shared" si="46"/>
        <v>0</v>
      </c>
      <c r="H1533" s="564">
        <v>49365.88</v>
      </c>
      <c r="I1533" s="564">
        <v>49365.88</v>
      </c>
      <c r="J1533" s="564">
        <f t="shared" si="47"/>
        <v>0</v>
      </c>
    </row>
    <row r="1534" spans="1:10" s="498" customFormat="1" ht="15.75" thickBot="1" x14ac:dyDescent="0.3">
      <c r="A1534" s="530">
        <v>1531</v>
      </c>
      <c r="B1534" s="565" t="s">
        <v>4161</v>
      </c>
      <c r="C1534" s="566" t="s">
        <v>4162</v>
      </c>
      <c r="D1534" s="563" t="s">
        <v>4163</v>
      </c>
      <c r="E1534" s="567">
        <v>43400</v>
      </c>
      <c r="F1534" s="567">
        <v>43400</v>
      </c>
      <c r="G1534" s="564">
        <f t="shared" si="46"/>
        <v>0</v>
      </c>
      <c r="H1534" s="564">
        <v>43400</v>
      </c>
      <c r="I1534" s="564">
        <v>43400</v>
      </c>
      <c r="J1534" s="564">
        <f t="shared" si="47"/>
        <v>0</v>
      </c>
    </row>
    <row r="1535" spans="1:10" s="498" customFormat="1" ht="15.75" thickBot="1" x14ac:dyDescent="0.3">
      <c r="A1535" s="530">
        <v>1532</v>
      </c>
      <c r="B1535" s="565" t="s">
        <v>4161</v>
      </c>
      <c r="C1535" s="566" t="s">
        <v>4164</v>
      </c>
      <c r="D1535" s="563" t="s">
        <v>4165</v>
      </c>
      <c r="E1535" s="567">
        <v>43121.95</v>
      </c>
      <c r="F1535" s="567">
        <v>43121.95</v>
      </c>
      <c r="G1535" s="564">
        <f t="shared" si="46"/>
        <v>0</v>
      </c>
      <c r="H1535" s="564">
        <v>43121.95</v>
      </c>
      <c r="I1535" s="564">
        <v>43121.95</v>
      </c>
      <c r="J1535" s="564">
        <f t="shared" si="47"/>
        <v>0</v>
      </c>
    </row>
    <row r="1536" spans="1:10" s="498" customFormat="1" ht="15.75" thickBot="1" x14ac:dyDescent="0.3">
      <c r="A1536" s="530">
        <v>1533</v>
      </c>
      <c r="B1536" s="565" t="s">
        <v>4166</v>
      </c>
      <c r="C1536" s="566" t="s">
        <v>4167</v>
      </c>
      <c r="D1536" s="563" t="s">
        <v>4168</v>
      </c>
      <c r="E1536" s="567">
        <v>57529.05</v>
      </c>
      <c r="F1536" s="567">
        <v>57529.05</v>
      </c>
      <c r="G1536" s="564">
        <f t="shared" si="46"/>
        <v>0</v>
      </c>
      <c r="H1536" s="564">
        <v>57529.05</v>
      </c>
      <c r="I1536" s="564">
        <v>57529.05</v>
      </c>
      <c r="J1536" s="564">
        <f t="shared" si="47"/>
        <v>0</v>
      </c>
    </row>
    <row r="1537" spans="1:10" s="498" customFormat="1" ht="15.75" thickBot="1" x14ac:dyDescent="0.3">
      <c r="A1537" s="530">
        <v>1534</v>
      </c>
      <c r="B1537" s="565" t="s">
        <v>4169</v>
      </c>
      <c r="C1537" s="566" t="s">
        <v>4170</v>
      </c>
      <c r="D1537" s="563" t="s">
        <v>4171</v>
      </c>
      <c r="E1537" s="567">
        <v>43737.97</v>
      </c>
      <c r="F1537" s="567">
        <v>43737.97</v>
      </c>
      <c r="G1537" s="564">
        <f t="shared" si="46"/>
        <v>0</v>
      </c>
      <c r="H1537" s="564">
        <v>43737.97</v>
      </c>
      <c r="I1537" s="564">
        <v>43737.97</v>
      </c>
      <c r="J1537" s="564">
        <f t="shared" si="47"/>
        <v>0</v>
      </c>
    </row>
    <row r="1538" spans="1:10" s="498" customFormat="1" ht="15.75" thickBot="1" x14ac:dyDescent="0.3">
      <c r="A1538" s="530">
        <v>1535</v>
      </c>
      <c r="B1538" s="565" t="s">
        <v>4172</v>
      </c>
      <c r="C1538" s="566" t="s">
        <v>4173</v>
      </c>
      <c r="D1538" s="563" t="s">
        <v>4174</v>
      </c>
      <c r="E1538" s="567">
        <v>27040.89</v>
      </c>
      <c r="F1538" s="567">
        <v>27040.89</v>
      </c>
      <c r="G1538" s="564">
        <f t="shared" si="46"/>
        <v>0</v>
      </c>
      <c r="H1538" s="564">
        <v>27040.89</v>
      </c>
      <c r="I1538" s="564">
        <v>27040.89</v>
      </c>
      <c r="J1538" s="564">
        <f t="shared" si="47"/>
        <v>0</v>
      </c>
    </row>
    <row r="1539" spans="1:10" s="498" customFormat="1" ht="15.75" thickBot="1" x14ac:dyDescent="0.3">
      <c r="A1539" s="530">
        <v>1536</v>
      </c>
      <c r="B1539" s="565" t="s">
        <v>4175</v>
      </c>
      <c r="C1539" s="566" t="s">
        <v>4176</v>
      </c>
      <c r="D1539" s="563" t="s">
        <v>4177</v>
      </c>
      <c r="E1539" s="567">
        <v>64563.32</v>
      </c>
      <c r="F1539" s="567">
        <v>64563.32</v>
      </c>
      <c r="G1539" s="564">
        <f t="shared" si="46"/>
        <v>0</v>
      </c>
      <c r="H1539" s="564">
        <v>64563.32</v>
      </c>
      <c r="I1539" s="564">
        <v>64563.32</v>
      </c>
      <c r="J1539" s="564">
        <f t="shared" si="47"/>
        <v>0</v>
      </c>
    </row>
    <row r="1540" spans="1:10" s="498" customFormat="1" ht="15.75" thickBot="1" x14ac:dyDescent="0.3">
      <c r="A1540" s="530">
        <v>1537</v>
      </c>
      <c r="B1540" s="565" t="s">
        <v>4178</v>
      </c>
      <c r="C1540" s="566" t="s">
        <v>4179</v>
      </c>
      <c r="D1540" s="563" t="s">
        <v>4180</v>
      </c>
      <c r="E1540" s="567">
        <v>25723.82</v>
      </c>
      <c r="F1540" s="567">
        <v>25723.82</v>
      </c>
      <c r="G1540" s="564">
        <f t="shared" ref="G1540:G1603" si="48">E1540-F1540</f>
        <v>0</v>
      </c>
      <c r="H1540" s="564">
        <v>25723.82</v>
      </c>
      <c r="I1540" s="564">
        <v>25723.82</v>
      </c>
      <c r="J1540" s="564">
        <f t="shared" ref="J1540:J1603" si="49">H1540-I1540</f>
        <v>0</v>
      </c>
    </row>
    <row r="1541" spans="1:10" s="498" customFormat="1" ht="15.75" thickBot="1" x14ac:dyDescent="0.3">
      <c r="A1541" s="530">
        <v>1538</v>
      </c>
      <c r="B1541" s="565" t="s">
        <v>4169</v>
      </c>
      <c r="C1541" s="566" t="s">
        <v>4181</v>
      </c>
      <c r="D1541" s="563" t="s">
        <v>4182</v>
      </c>
      <c r="E1541" s="567">
        <v>46514.78</v>
      </c>
      <c r="F1541" s="567">
        <v>46514.78</v>
      </c>
      <c r="G1541" s="564">
        <f t="shared" si="48"/>
        <v>0</v>
      </c>
      <c r="H1541" s="564">
        <v>46514.78</v>
      </c>
      <c r="I1541" s="564">
        <v>46514.78</v>
      </c>
      <c r="J1541" s="564">
        <f t="shared" si="49"/>
        <v>0</v>
      </c>
    </row>
    <row r="1542" spans="1:10" s="498" customFormat="1" ht="15.75" thickBot="1" x14ac:dyDescent="0.3">
      <c r="A1542" s="530">
        <v>1539</v>
      </c>
      <c r="B1542" s="565" t="s">
        <v>4183</v>
      </c>
      <c r="C1542" s="566" t="s">
        <v>4184</v>
      </c>
      <c r="D1542" s="563" t="s">
        <v>4185</v>
      </c>
      <c r="E1542" s="567">
        <v>58139.02</v>
      </c>
      <c r="F1542" s="567">
        <v>58139.02</v>
      </c>
      <c r="G1542" s="564">
        <f t="shared" si="48"/>
        <v>0</v>
      </c>
      <c r="H1542" s="564">
        <v>58139.02</v>
      </c>
      <c r="I1542" s="564">
        <v>58139.02</v>
      </c>
      <c r="J1542" s="564">
        <f t="shared" si="49"/>
        <v>0</v>
      </c>
    </row>
    <row r="1543" spans="1:10" s="498" customFormat="1" ht="15.75" thickBot="1" x14ac:dyDescent="0.3">
      <c r="A1543" s="530">
        <v>1540</v>
      </c>
      <c r="B1543" s="565" t="s">
        <v>4186</v>
      </c>
      <c r="C1543" s="566" t="s">
        <v>4187</v>
      </c>
      <c r="D1543" s="563" t="s">
        <v>4188</v>
      </c>
      <c r="E1543" s="567">
        <v>45698.27</v>
      </c>
      <c r="F1543" s="567">
        <v>45698.27</v>
      </c>
      <c r="G1543" s="564">
        <f t="shared" si="48"/>
        <v>0</v>
      </c>
      <c r="H1543" s="564">
        <v>45698.27</v>
      </c>
      <c r="I1543" s="564">
        <v>45698.27</v>
      </c>
      <c r="J1543" s="564">
        <f t="shared" si="49"/>
        <v>0</v>
      </c>
    </row>
    <row r="1544" spans="1:10" s="498" customFormat="1" ht="15.75" thickBot="1" x14ac:dyDescent="0.3">
      <c r="A1544" s="530">
        <v>1541</v>
      </c>
      <c r="B1544" s="565" t="s">
        <v>4186</v>
      </c>
      <c r="C1544" s="566" t="s">
        <v>4189</v>
      </c>
      <c r="D1544" s="563" t="s">
        <v>4190</v>
      </c>
      <c r="E1544" s="567">
        <v>45698.27</v>
      </c>
      <c r="F1544" s="567">
        <v>45698.27</v>
      </c>
      <c r="G1544" s="564">
        <f t="shared" si="48"/>
        <v>0</v>
      </c>
      <c r="H1544" s="564">
        <v>45698.27</v>
      </c>
      <c r="I1544" s="564">
        <v>45698.27</v>
      </c>
      <c r="J1544" s="564">
        <f t="shared" si="49"/>
        <v>0</v>
      </c>
    </row>
    <row r="1545" spans="1:10" s="498" customFormat="1" ht="15.75" thickBot="1" x14ac:dyDescent="0.3">
      <c r="A1545" s="530">
        <v>1542</v>
      </c>
      <c r="B1545" s="565" t="s">
        <v>4191</v>
      </c>
      <c r="C1545" s="566" t="s">
        <v>4192</v>
      </c>
      <c r="D1545" s="563" t="s">
        <v>4193</v>
      </c>
      <c r="E1545" s="567">
        <v>93433.1</v>
      </c>
      <c r="F1545" s="567">
        <v>93433.1</v>
      </c>
      <c r="G1545" s="564">
        <f t="shared" si="48"/>
        <v>0</v>
      </c>
      <c r="H1545" s="564">
        <v>93433.1</v>
      </c>
      <c r="I1545" s="564">
        <v>93433.1</v>
      </c>
      <c r="J1545" s="564">
        <f t="shared" si="49"/>
        <v>0</v>
      </c>
    </row>
    <row r="1546" spans="1:10" s="498" customFormat="1" ht="15.75" thickBot="1" x14ac:dyDescent="0.3">
      <c r="A1546" s="530">
        <v>1543</v>
      </c>
      <c r="B1546" s="565" t="s">
        <v>3765</v>
      </c>
      <c r="C1546" s="566" t="s">
        <v>4194</v>
      </c>
      <c r="D1546" s="563" t="s">
        <v>4195</v>
      </c>
      <c r="E1546" s="567">
        <v>59329.61</v>
      </c>
      <c r="F1546" s="567">
        <v>59329.61</v>
      </c>
      <c r="G1546" s="564">
        <f t="shared" si="48"/>
        <v>0</v>
      </c>
      <c r="H1546" s="564">
        <v>59329.61</v>
      </c>
      <c r="I1546" s="564">
        <v>59329.61</v>
      </c>
      <c r="J1546" s="564">
        <f t="shared" si="49"/>
        <v>0</v>
      </c>
    </row>
    <row r="1547" spans="1:10" s="498" customFormat="1" ht="15.75" thickBot="1" x14ac:dyDescent="0.3">
      <c r="A1547" s="530">
        <v>1544</v>
      </c>
      <c r="B1547" s="565" t="s">
        <v>4196</v>
      </c>
      <c r="C1547" s="566" t="s">
        <v>4197</v>
      </c>
      <c r="D1547" s="563" t="s">
        <v>4198</v>
      </c>
      <c r="E1547" s="567">
        <v>67765.36</v>
      </c>
      <c r="F1547" s="567">
        <v>67765.36</v>
      </c>
      <c r="G1547" s="564">
        <f t="shared" si="48"/>
        <v>0</v>
      </c>
      <c r="H1547" s="564">
        <v>67765.36</v>
      </c>
      <c r="I1547" s="564">
        <v>67765.36</v>
      </c>
      <c r="J1547" s="564">
        <f t="shared" si="49"/>
        <v>0</v>
      </c>
    </row>
    <row r="1548" spans="1:10" s="498" customFormat="1" ht="15.75" thickBot="1" x14ac:dyDescent="0.3">
      <c r="A1548" s="530">
        <v>1545</v>
      </c>
      <c r="B1548" s="565" t="s">
        <v>566</v>
      </c>
      <c r="C1548" s="566" t="s">
        <v>4199</v>
      </c>
      <c r="D1548" s="563" t="s">
        <v>4200</v>
      </c>
      <c r="E1548" s="567">
        <v>99296.38</v>
      </c>
      <c r="F1548" s="567">
        <v>99296.38</v>
      </c>
      <c r="G1548" s="564">
        <f t="shared" si="48"/>
        <v>0</v>
      </c>
      <c r="H1548" s="564">
        <v>99296.38</v>
      </c>
      <c r="I1548" s="564">
        <v>99296.38</v>
      </c>
      <c r="J1548" s="564">
        <f t="shared" si="49"/>
        <v>0</v>
      </c>
    </row>
    <row r="1549" spans="1:10" s="498" customFormat="1" ht="15.75" thickBot="1" x14ac:dyDescent="0.3">
      <c r="A1549" s="530">
        <v>1546</v>
      </c>
      <c r="B1549" s="565" t="s">
        <v>566</v>
      </c>
      <c r="C1549" s="566" t="s">
        <v>4201</v>
      </c>
      <c r="D1549" s="563" t="s">
        <v>4202</v>
      </c>
      <c r="E1549" s="567">
        <v>99236.72</v>
      </c>
      <c r="F1549" s="567">
        <v>99236.72</v>
      </c>
      <c r="G1549" s="564">
        <f t="shared" si="48"/>
        <v>0</v>
      </c>
      <c r="H1549" s="564">
        <v>99236.72</v>
      </c>
      <c r="I1549" s="564">
        <v>99236.72</v>
      </c>
      <c r="J1549" s="564">
        <f t="shared" si="49"/>
        <v>0</v>
      </c>
    </row>
    <row r="1550" spans="1:10" s="498" customFormat="1" ht="15.75" thickBot="1" x14ac:dyDescent="0.3">
      <c r="A1550" s="530">
        <v>1547</v>
      </c>
      <c r="B1550" s="565" t="s">
        <v>566</v>
      </c>
      <c r="C1550" s="566" t="s">
        <v>4203</v>
      </c>
      <c r="D1550" s="563" t="s">
        <v>4204</v>
      </c>
      <c r="E1550" s="567">
        <v>98341.8</v>
      </c>
      <c r="F1550" s="567">
        <v>98341.8</v>
      </c>
      <c r="G1550" s="564">
        <f t="shared" si="48"/>
        <v>0</v>
      </c>
      <c r="H1550" s="564">
        <v>98341.8</v>
      </c>
      <c r="I1550" s="564">
        <v>98341.8</v>
      </c>
      <c r="J1550" s="564">
        <f t="shared" si="49"/>
        <v>0</v>
      </c>
    </row>
    <row r="1551" spans="1:10" s="498" customFormat="1" ht="15.75" thickBot="1" x14ac:dyDescent="0.3">
      <c r="A1551" s="530">
        <v>1548</v>
      </c>
      <c r="B1551" s="565" t="s">
        <v>566</v>
      </c>
      <c r="C1551" s="566" t="s">
        <v>4205</v>
      </c>
      <c r="D1551" s="563" t="s">
        <v>4206</v>
      </c>
      <c r="E1551" s="567">
        <v>97645.75</v>
      </c>
      <c r="F1551" s="567">
        <v>97645.75</v>
      </c>
      <c r="G1551" s="564">
        <f t="shared" si="48"/>
        <v>0</v>
      </c>
      <c r="H1551" s="564">
        <v>97645.75</v>
      </c>
      <c r="I1551" s="564">
        <v>97645.75</v>
      </c>
      <c r="J1551" s="564">
        <f t="shared" si="49"/>
        <v>0</v>
      </c>
    </row>
    <row r="1552" spans="1:10" s="498" customFormat="1" ht="15.75" thickBot="1" x14ac:dyDescent="0.3">
      <c r="A1552" s="530">
        <v>1549</v>
      </c>
      <c r="B1552" s="565" t="s">
        <v>4207</v>
      </c>
      <c r="C1552" s="566" t="s">
        <v>4208</v>
      </c>
      <c r="D1552" s="563" t="s">
        <v>4209</v>
      </c>
      <c r="E1552" s="567">
        <v>41679.129999999997</v>
      </c>
      <c r="F1552" s="567">
        <v>41679.129999999997</v>
      </c>
      <c r="G1552" s="564">
        <f t="shared" si="48"/>
        <v>0</v>
      </c>
      <c r="H1552" s="564">
        <v>41679.129999999997</v>
      </c>
      <c r="I1552" s="564">
        <v>41679.129999999997</v>
      </c>
      <c r="J1552" s="564">
        <f t="shared" si="49"/>
        <v>0</v>
      </c>
    </row>
    <row r="1553" spans="1:10" s="498" customFormat="1" ht="15.75" thickBot="1" x14ac:dyDescent="0.3">
      <c r="A1553" s="530">
        <v>1550</v>
      </c>
      <c r="B1553" s="565" t="s">
        <v>4207</v>
      </c>
      <c r="C1553" s="566" t="s">
        <v>4210</v>
      </c>
      <c r="D1553" s="563" t="s">
        <v>4211</v>
      </c>
      <c r="E1553" s="567">
        <v>41679.129999999997</v>
      </c>
      <c r="F1553" s="567">
        <v>41679.129999999997</v>
      </c>
      <c r="G1553" s="564">
        <f t="shared" si="48"/>
        <v>0</v>
      </c>
      <c r="H1553" s="564">
        <v>41679.129999999997</v>
      </c>
      <c r="I1553" s="564">
        <v>41679.129999999997</v>
      </c>
      <c r="J1553" s="564">
        <f t="shared" si="49"/>
        <v>0</v>
      </c>
    </row>
    <row r="1554" spans="1:10" s="498" customFormat="1" ht="15.75" thickBot="1" x14ac:dyDescent="0.3">
      <c r="A1554" s="530">
        <v>1551</v>
      </c>
      <c r="B1554" s="565" t="s">
        <v>4212</v>
      </c>
      <c r="C1554" s="566" t="s">
        <v>4213</v>
      </c>
      <c r="D1554" s="563" t="s">
        <v>4214</v>
      </c>
      <c r="E1554" s="567">
        <v>24474.47</v>
      </c>
      <c r="F1554" s="567">
        <v>24474.47</v>
      </c>
      <c r="G1554" s="564">
        <f t="shared" si="48"/>
        <v>0</v>
      </c>
      <c r="H1554" s="564">
        <v>24474.47</v>
      </c>
      <c r="I1554" s="564">
        <v>24474.47</v>
      </c>
      <c r="J1554" s="564">
        <f t="shared" si="49"/>
        <v>0</v>
      </c>
    </row>
    <row r="1555" spans="1:10" s="498" customFormat="1" ht="15.75" thickBot="1" x14ac:dyDescent="0.3">
      <c r="A1555" s="530">
        <v>1552</v>
      </c>
      <c r="B1555" s="565" t="s">
        <v>4215</v>
      </c>
      <c r="C1555" s="566" t="s">
        <v>4216</v>
      </c>
      <c r="D1555" s="563" t="s">
        <v>4217</v>
      </c>
      <c r="E1555" s="567">
        <v>24474.47</v>
      </c>
      <c r="F1555" s="567">
        <v>24474.47</v>
      </c>
      <c r="G1555" s="564">
        <f t="shared" si="48"/>
        <v>0</v>
      </c>
      <c r="H1555" s="564">
        <v>24474.47</v>
      </c>
      <c r="I1555" s="564">
        <v>24474.47</v>
      </c>
      <c r="J1555" s="564">
        <f t="shared" si="49"/>
        <v>0</v>
      </c>
    </row>
    <row r="1556" spans="1:10" s="498" customFormat="1" ht="15.75" thickBot="1" x14ac:dyDescent="0.3">
      <c r="A1556" s="530">
        <v>1553</v>
      </c>
      <c r="B1556" s="565" t="s">
        <v>4218</v>
      </c>
      <c r="C1556" s="566" t="s">
        <v>4219</v>
      </c>
      <c r="D1556" s="563" t="s">
        <v>4220</v>
      </c>
      <c r="E1556" s="567">
        <v>24474.47</v>
      </c>
      <c r="F1556" s="567">
        <v>24474.47</v>
      </c>
      <c r="G1556" s="564">
        <f t="shared" si="48"/>
        <v>0</v>
      </c>
      <c r="H1556" s="564">
        <v>24474.47</v>
      </c>
      <c r="I1556" s="564">
        <v>24474.47</v>
      </c>
      <c r="J1556" s="564">
        <f t="shared" si="49"/>
        <v>0</v>
      </c>
    </row>
    <row r="1557" spans="1:10" s="498" customFormat="1" ht="15.75" thickBot="1" x14ac:dyDescent="0.3">
      <c r="A1557" s="530">
        <v>1554</v>
      </c>
      <c r="B1557" s="565" t="s">
        <v>4221</v>
      </c>
      <c r="C1557" s="566" t="s">
        <v>4222</v>
      </c>
      <c r="D1557" s="563" t="s">
        <v>4223</v>
      </c>
      <c r="E1557" s="567">
        <v>24474.47</v>
      </c>
      <c r="F1557" s="567">
        <v>24474.47</v>
      </c>
      <c r="G1557" s="564">
        <f t="shared" si="48"/>
        <v>0</v>
      </c>
      <c r="H1557" s="564">
        <v>24474.47</v>
      </c>
      <c r="I1557" s="564">
        <v>24474.47</v>
      </c>
      <c r="J1557" s="564">
        <f t="shared" si="49"/>
        <v>0</v>
      </c>
    </row>
    <row r="1558" spans="1:10" s="498" customFormat="1" ht="15.75" thickBot="1" x14ac:dyDescent="0.3">
      <c r="A1558" s="530">
        <v>1555</v>
      </c>
      <c r="B1558" s="565" t="s">
        <v>4224</v>
      </c>
      <c r="C1558" s="566" t="s">
        <v>4225</v>
      </c>
      <c r="D1558" s="563" t="s">
        <v>4226</v>
      </c>
      <c r="E1558" s="567">
        <v>24474.47</v>
      </c>
      <c r="F1558" s="567">
        <v>24474.47</v>
      </c>
      <c r="G1558" s="564">
        <f t="shared" si="48"/>
        <v>0</v>
      </c>
      <c r="H1558" s="564">
        <v>24474.47</v>
      </c>
      <c r="I1558" s="564">
        <v>24474.47</v>
      </c>
      <c r="J1558" s="564">
        <f t="shared" si="49"/>
        <v>0</v>
      </c>
    </row>
    <row r="1559" spans="1:10" s="498" customFormat="1" ht="15.75" thickBot="1" x14ac:dyDescent="0.3">
      <c r="A1559" s="530">
        <v>1556</v>
      </c>
      <c r="B1559" s="565" t="s">
        <v>4227</v>
      </c>
      <c r="C1559" s="566" t="s">
        <v>4228</v>
      </c>
      <c r="D1559" s="563" t="s">
        <v>4229</v>
      </c>
      <c r="E1559" s="567">
        <v>24474.47</v>
      </c>
      <c r="F1559" s="567">
        <v>24474.47</v>
      </c>
      <c r="G1559" s="564">
        <f t="shared" si="48"/>
        <v>0</v>
      </c>
      <c r="H1559" s="564">
        <v>24474.47</v>
      </c>
      <c r="I1559" s="564">
        <v>24474.47</v>
      </c>
      <c r="J1559" s="564">
        <f t="shared" si="49"/>
        <v>0</v>
      </c>
    </row>
    <row r="1560" spans="1:10" s="498" customFormat="1" ht="15.75" thickBot="1" x14ac:dyDescent="0.3">
      <c r="A1560" s="530">
        <v>1557</v>
      </c>
      <c r="B1560" s="565" t="s">
        <v>4230</v>
      </c>
      <c r="C1560" s="566" t="s">
        <v>4231</v>
      </c>
      <c r="D1560" s="563" t="s">
        <v>4232</v>
      </c>
      <c r="E1560" s="567">
        <v>24474.47</v>
      </c>
      <c r="F1560" s="567">
        <v>24474.47</v>
      </c>
      <c r="G1560" s="564">
        <f t="shared" si="48"/>
        <v>0</v>
      </c>
      <c r="H1560" s="564">
        <v>24474.47</v>
      </c>
      <c r="I1560" s="564">
        <v>24474.47</v>
      </c>
      <c r="J1560" s="564">
        <f t="shared" si="49"/>
        <v>0</v>
      </c>
    </row>
    <row r="1561" spans="1:10" s="498" customFormat="1" ht="15.75" thickBot="1" x14ac:dyDescent="0.3">
      <c r="A1561" s="530">
        <v>1558</v>
      </c>
      <c r="B1561" s="565" t="s">
        <v>4233</v>
      </c>
      <c r="C1561" s="566" t="s">
        <v>4234</v>
      </c>
      <c r="D1561" s="563" t="s">
        <v>4235</v>
      </c>
      <c r="E1561" s="567">
        <v>74793.69</v>
      </c>
      <c r="F1561" s="567">
        <v>74793.69</v>
      </c>
      <c r="G1561" s="564">
        <f t="shared" si="48"/>
        <v>0</v>
      </c>
      <c r="H1561" s="564">
        <v>74793.69</v>
      </c>
      <c r="I1561" s="564">
        <v>74793.69</v>
      </c>
      <c r="J1561" s="564">
        <f t="shared" si="49"/>
        <v>0</v>
      </c>
    </row>
    <row r="1562" spans="1:10" s="498" customFormat="1" ht="15.75" thickBot="1" x14ac:dyDescent="0.3">
      <c r="A1562" s="530">
        <v>1559</v>
      </c>
      <c r="B1562" s="565" t="s">
        <v>4236</v>
      </c>
      <c r="C1562" s="566" t="s">
        <v>4237</v>
      </c>
      <c r="D1562" s="563" t="s">
        <v>4238</v>
      </c>
      <c r="E1562" s="567">
        <v>66860.509999999995</v>
      </c>
      <c r="F1562" s="567">
        <v>66860.509999999995</v>
      </c>
      <c r="G1562" s="564">
        <f t="shared" si="48"/>
        <v>0</v>
      </c>
      <c r="H1562" s="564">
        <v>66860.509999999995</v>
      </c>
      <c r="I1562" s="564">
        <v>66860.509999999995</v>
      </c>
      <c r="J1562" s="564">
        <f t="shared" si="49"/>
        <v>0</v>
      </c>
    </row>
    <row r="1563" spans="1:10" s="498" customFormat="1" ht="15.75" thickBot="1" x14ac:dyDescent="0.3">
      <c r="A1563" s="530">
        <v>1560</v>
      </c>
      <c r="B1563" s="565" t="s">
        <v>4239</v>
      </c>
      <c r="C1563" s="566" t="s">
        <v>4240</v>
      </c>
      <c r="D1563" s="563" t="s">
        <v>4241</v>
      </c>
      <c r="E1563" s="567">
        <v>66860.509999999995</v>
      </c>
      <c r="F1563" s="567">
        <v>66860.509999999995</v>
      </c>
      <c r="G1563" s="564">
        <f t="shared" si="48"/>
        <v>0</v>
      </c>
      <c r="H1563" s="564">
        <v>66860.509999999995</v>
      </c>
      <c r="I1563" s="564">
        <v>66860.509999999995</v>
      </c>
      <c r="J1563" s="564">
        <f t="shared" si="49"/>
        <v>0</v>
      </c>
    </row>
    <row r="1564" spans="1:10" s="498" customFormat="1" ht="15.75" thickBot="1" x14ac:dyDescent="0.3">
      <c r="A1564" s="530">
        <v>1561</v>
      </c>
      <c r="B1564" s="565" t="s">
        <v>4242</v>
      </c>
      <c r="C1564" s="566" t="s">
        <v>4243</v>
      </c>
      <c r="D1564" s="563" t="s">
        <v>4244</v>
      </c>
      <c r="E1564" s="567">
        <v>66860.509999999995</v>
      </c>
      <c r="F1564" s="567">
        <v>66860.509999999995</v>
      </c>
      <c r="G1564" s="564">
        <f t="shared" si="48"/>
        <v>0</v>
      </c>
      <c r="H1564" s="564">
        <v>66860.509999999995</v>
      </c>
      <c r="I1564" s="564">
        <v>66860.509999999995</v>
      </c>
      <c r="J1564" s="564">
        <f t="shared" si="49"/>
        <v>0</v>
      </c>
    </row>
    <row r="1565" spans="1:10" s="498" customFormat="1" ht="15.75" thickBot="1" x14ac:dyDescent="0.3">
      <c r="A1565" s="530">
        <v>1562</v>
      </c>
      <c r="B1565" s="565" t="s">
        <v>4245</v>
      </c>
      <c r="C1565" s="566" t="s">
        <v>4246</v>
      </c>
      <c r="D1565" s="563" t="s">
        <v>4247</v>
      </c>
      <c r="E1565" s="567">
        <v>66860.509999999995</v>
      </c>
      <c r="F1565" s="567">
        <v>66860.509999999995</v>
      </c>
      <c r="G1565" s="564">
        <f t="shared" si="48"/>
        <v>0</v>
      </c>
      <c r="H1565" s="564">
        <v>66860.509999999995</v>
      </c>
      <c r="I1565" s="564">
        <v>66860.509999999995</v>
      </c>
      <c r="J1565" s="564">
        <f t="shared" si="49"/>
        <v>0</v>
      </c>
    </row>
    <row r="1566" spans="1:10" s="498" customFormat="1" ht="15.75" thickBot="1" x14ac:dyDescent="0.3">
      <c r="A1566" s="530">
        <v>1563</v>
      </c>
      <c r="B1566" s="565" t="s">
        <v>4248</v>
      </c>
      <c r="C1566" s="566" t="s">
        <v>4249</v>
      </c>
      <c r="D1566" s="563" t="s">
        <v>4250</v>
      </c>
      <c r="E1566" s="567">
        <v>66860.509999999995</v>
      </c>
      <c r="F1566" s="567">
        <v>66860.509999999995</v>
      </c>
      <c r="G1566" s="564">
        <f t="shared" si="48"/>
        <v>0</v>
      </c>
      <c r="H1566" s="564">
        <v>66860.509999999995</v>
      </c>
      <c r="I1566" s="564">
        <v>66860.509999999995</v>
      </c>
      <c r="J1566" s="564">
        <f t="shared" si="49"/>
        <v>0</v>
      </c>
    </row>
    <row r="1567" spans="1:10" s="498" customFormat="1" ht="15.75" thickBot="1" x14ac:dyDescent="0.3">
      <c r="A1567" s="530">
        <v>1564</v>
      </c>
      <c r="B1567" s="565" t="s">
        <v>4251</v>
      </c>
      <c r="C1567" s="566" t="s">
        <v>4252</v>
      </c>
      <c r="D1567" s="563" t="s">
        <v>4253</v>
      </c>
      <c r="E1567" s="567">
        <v>66860.509999999995</v>
      </c>
      <c r="F1567" s="567">
        <v>66860.509999999995</v>
      </c>
      <c r="G1567" s="564">
        <f t="shared" si="48"/>
        <v>0</v>
      </c>
      <c r="H1567" s="564">
        <v>66860.509999999995</v>
      </c>
      <c r="I1567" s="564">
        <v>66860.509999999995</v>
      </c>
      <c r="J1567" s="564">
        <f t="shared" si="49"/>
        <v>0</v>
      </c>
    </row>
    <row r="1568" spans="1:10" s="498" customFormat="1" ht="15.75" thickBot="1" x14ac:dyDescent="0.3">
      <c r="A1568" s="530">
        <v>1565</v>
      </c>
      <c r="B1568" s="565" t="s">
        <v>4254</v>
      </c>
      <c r="C1568" s="566" t="s">
        <v>4255</v>
      </c>
      <c r="D1568" s="563" t="s">
        <v>4256</v>
      </c>
      <c r="E1568" s="567">
        <v>66860.509999999995</v>
      </c>
      <c r="F1568" s="567">
        <v>66860.509999999995</v>
      </c>
      <c r="G1568" s="564">
        <f t="shared" si="48"/>
        <v>0</v>
      </c>
      <c r="H1568" s="564">
        <v>66860.509999999995</v>
      </c>
      <c r="I1568" s="564">
        <v>66860.509999999995</v>
      </c>
      <c r="J1568" s="564">
        <f t="shared" si="49"/>
        <v>0</v>
      </c>
    </row>
    <row r="1569" spans="1:10" s="498" customFormat="1" ht="15.75" thickBot="1" x14ac:dyDescent="0.3">
      <c r="A1569" s="530">
        <v>1566</v>
      </c>
      <c r="B1569" s="565" t="s">
        <v>4257</v>
      </c>
      <c r="C1569" s="566" t="s">
        <v>4258</v>
      </c>
      <c r="D1569" s="563" t="s">
        <v>4259</v>
      </c>
      <c r="E1569" s="567">
        <v>74793.69</v>
      </c>
      <c r="F1569" s="567">
        <v>74793.69</v>
      </c>
      <c r="G1569" s="564">
        <f t="shared" si="48"/>
        <v>0</v>
      </c>
      <c r="H1569" s="564">
        <v>74793.69</v>
      </c>
      <c r="I1569" s="564">
        <v>74793.69</v>
      </c>
      <c r="J1569" s="564">
        <f t="shared" si="49"/>
        <v>0</v>
      </c>
    </row>
    <row r="1570" spans="1:10" s="498" customFormat="1" ht="15.75" thickBot="1" x14ac:dyDescent="0.3">
      <c r="A1570" s="530">
        <v>1567</v>
      </c>
      <c r="B1570" s="565" t="s">
        <v>4260</v>
      </c>
      <c r="C1570" s="566" t="s">
        <v>4261</v>
      </c>
      <c r="D1570" s="563" t="s">
        <v>4262</v>
      </c>
      <c r="E1570" s="567">
        <v>66860.509999999995</v>
      </c>
      <c r="F1570" s="567">
        <v>66860.509999999995</v>
      </c>
      <c r="G1570" s="564">
        <f t="shared" si="48"/>
        <v>0</v>
      </c>
      <c r="H1570" s="564">
        <v>66860.509999999995</v>
      </c>
      <c r="I1570" s="564">
        <v>66860.509999999995</v>
      </c>
      <c r="J1570" s="564">
        <f t="shared" si="49"/>
        <v>0</v>
      </c>
    </row>
    <row r="1571" spans="1:10" s="498" customFormat="1" ht="15.75" thickBot="1" x14ac:dyDescent="0.3">
      <c r="A1571" s="530">
        <v>1568</v>
      </c>
      <c r="B1571" s="565" t="s">
        <v>4263</v>
      </c>
      <c r="C1571" s="566" t="s">
        <v>4264</v>
      </c>
      <c r="D1571" s="563" t="s">
        <v>4265</v>
      </c>
      <c r="E1571" s="567">
        <v>66860.509999999995</v>
      </c>
      <c r="F1571" s="567">
        <v>66860.509999999995</v>
      </c>
      <c r="G1571" s="564">
        <f t="shared" si="48"/>
        <v>0</v>
      </c>
      <c r="H1571" s="564">
        <v>66860.509999999995</v>
      </c>
      <c r="I1571" s="564">
        <v>66860.509999999995</v>
      </c>
      <c r="J1571" s="564">
        <f t="shared" si="49"/>
        <v>0</v>
      </c>
    </row>
    <row r="1572" spans="1:10" s="498" customFormat="1" ht="15.75" thickBot="1" x14ac:dyDescent="0.3">
      <c r="A1572" s="530">
        <v>1569</v>
      </c>
      <c r="B1572" s="565" t="s">
        <v>4266</v>
      </c>
      <c r="C1572" s="566" t="s">
        <v>4267</v>
      </c>
      <c r="D1572" s="563" t="s">
        <v>4268</v>
      </c>
      <c r="E1572" s="567">
        <v>66860.509999999995</v>
      </c>
      <c r="F1572" s="567">
        <v>66860.509999999995</v>
      </c>
      <c r="G1572" s="564">
        <f t="shared" si="48"/>
        <v>0</v>
      </c>
      <c r="H1572" s="564">
        <v>66860.509999999995</v>
      </c>
      <c r="I1572" s="564">
        <v>66860.509999999995</v>
      </c>
      <c r="J1572" s="564">
        <f t="shared" si="49"/>
        <v>0</v>
      </c>
    </row>
    <row r="1573" spans="1:10" s="498" customFormat="1" ht="15.75" thickBot="1" x14ac:dyDescent="0.3">
      <c r="A1573" s="530">
        <v>1570</v>
      </c>
      <c r="B1573" s="565" t="s">
        <v>4269</v>
      </c>
      <c r="C1573" s="566" t="s">
        <v>4270</v>
      </c>
      <c r="D1573" s="563" t="s">
        <v>4271</v>
      </c>
      <c r="E1573" s="567">
        <v>66860.509999999995</v>
      </c>
      <c r="F1573" s="567">
        <v>66860.509999999995</v>
      </c>
      <c r="G1573" s="564">
        <f t="shared" si="48"/>
        <v>0</v>
      </c>
      <c r="H1573" s="564">
        <v>66860.509999999995</v>
      </c>
      <c r="I1573" s="564">
        <v>66860.509999999995</v>
      </c>
      <c r="J1573" s="564">
        <f t="shared" si="49"/>
        <v>0</v>
      </c>
    </row>
    <row r="1574" spans="1:10" s="498" customFormat="1" ht="15.75" thickBot="1" x14ac:dyDescent="0.3">
      <c r="A1574" s="530">
        <v>1571</v>
      </c>
      <c r="B1574" s="565" t="s">
        <v>4272</v>
      </c>
      <c r="C1574" s="566" t="s">
        <v>4273</v>
      </c>
      <c r="D1574" s="563" t="s">
        <v>4274</v>
      </c>
      <c r="E1574" s="567">
        <v>66860.509999999995</v>
      </c>
      <c r="F1574" s="567">
        <v>66860.509999999995</v>
      </c>
      <c r="G1574" s="564">
        <f t="shared" si="48"/>
        <v>0</v>
      </c>
      <c r="H1574" s="564">
        <v>66860.509999999995</v>
      </c>
      <c r="I1574" s="564">
        <v>66860.509999999995</v>
      </c>
      <c r="J1574" s="564">
        <f t="shared" si="49"/>
        <v>0</v>
      </c>
    </row>
    <row r="1575" spans="1:10" s="498" customFormat="1" ht="15.75" thickBot="1" x14ac:dyDescent="0.3">
      <c r="A1575" s="530">
        <v>1572</v>
      </c>
      <c r="B1575" s="565" t="s">
        <v>4275</v>
      </c>
      <c r="C1575" s="566" t="s">
        <v>4276</v>
      </c>
      <c r="D1575" s="563" t="s">
        <v>4277</v>
      </c>
      <c r="E1575" s="567">
        <v>66860.509999999995</v>
      </c>
      <c r="F1575" s="567">
        <v>66860.509999999995</v>
      </c>
      <c r="G1575" s="564">
        <f t="shared" si="48"/>
        <v>0</v>
      </c>
      <c r="H1575" s="564">
        <v>66860.509999999995</v>
      </c>
      <c r="I1575" s="564">
        <v>66860.509999999995</v>
      </c>
      <c r="J1575" s="564">
        <f t="shared" si="49"/>
        <v>0</v>
      </c>
    </row>
    <row r="1576" spans="1:10" s="498" customFormat="1" ht="15.75" thickBot="1" x14ac:dyDescent="0.3">
      <c r="A1576" s="530">
        <v>1573</v>
      </c>
      <c r="B1576" s="565" t="s">
        <v>4278</v>
      </c>
      <c r="C1576" s="566" t="s">
        <v>4279</v>
      </c>
      <c r="D1576" s="563" t="s">
        <v>4280</v>
      </c>
      <c r="E1576" s="567">
        <v>66860.509999999995</v>
      </c>
      <c r="F1576" s="567">
        <v>66860.509999999995</v>
      </c>
      <c r="G1576" s="564">
        <f t="shared" si="48"/>
        <v>0</v>
      </c>
      <c r="H1576" s="564">
        <v>66860.509999999995</v>
      </c>
      <c r="I1576" s="564">
        <v>66860.509999999995</v>
      </c>
      <c r="J1576" s="564">
        <f t="shared" si="49"/>
        <v>0</v>
      </c>
    </row>
    <row r="1577" spans="1:10" s="498" customFormat="1" ht="15.75" thickBot="1" x14ac:dyDescent="0.3">
      <c r="A1577" s="530">
        <v>1574</v>
      </c>
      <c r="B1577" s="565" t="s">
        <v>4281</v>
      </c>
      <c r="C1577" s="566" t="s">
        <v>4282</v>
      </c>
      <c r="D1577" s="563" t="s">
        <v>4283</v>
      </c>
      <c r="E1577" s="567">
        <v>66860.509999999995</v>
      </c>
      <c r="F1577" s="567">
        <v>66860.509999999995</v>
      </c>
      <c r="G1577" s="564">
        <f t="shared" si="48"/>
        <v>0</v>
      </c>
      <c r="H1577" s="564">
        <v>66860.509999999995</v>
      </c>
      <c r="I1577" s="564">
        <v>66860.509999999995</v>
      </c>
      <c r="J1577" s="564">
        <f t="shared" si="49"/>
        <v>0</v>
      </c>
    </row>
    <row r="1578" spans="1:10" s="498" customFormat="1" ht="15.75" thickBot="1" x14ac:dyDescent="0.3">
      <c r="A1578" s="530">
        <v>1575</v>
      </c>
      <c r="B1578" s="565" t="s">
        <v>4284</v>
      </c>
      <c r="C1578" s="566" t="s">
        <v>4285</v>
      </c>
      <c r="D1578" s="563" t="s">
        <v>4286</v>
      </c>
      <c r="E1578" s="567">
        <v>66860.509999999995</v>
      </c>
      <c r="F1578" s="567">
        <v>66860.509999999995</v>
      </c>
      <c r="G1578" s="564">
        <f t="shared" si="48"/>
        <v>0</v>
      </c>
      <c r="H1578" s="564">
        <v>66860.509999999995</v>
      </c>
      <c r="I1578" s="564">
        <v>66860.509999999995</v>
      </c>
      <c r="J1578" s="564">
        <f t="shared" si="49"/>
        <v>0</v>
      </c>
    </row>
    <row r="1579" spans="1:10" s="498" customFormat="1" ht="15.75" thickBot="1" x14ac:dyDescent="0.3">
      <c r="A1579" s="530">
        <v>1576</v>
      </c>
      <c r="B1579" s="565" t="s">
        <v>4287</v>
      </c>
      <c r="C1579" s="566" t="s">
        <v>4288</v>
      </c>
      <c r="D1579" s="563" t="s">
        <v>4289</v>
      </c>
      <c r="E1579" s="567">
        <v>66860.509999999995</v>
      </c>
      <c r="F1579" s="567">
        <v>66860.509999999995</v>
      </c>
      <c r="G1579" s="564">
        <f t="shared" si="48"/>
        <v>0</v>
      </c>
      <c r="H1579" s="564">
        <v>66860.509999999995</v>
      </c>
      <c r="I1579" s="564">
        <v>66860.509999999995</v>
      </c>
      <c r="J1579" s="564">
        <f t="shared" si="49"/>
        <v>0</v>
      </c>
    </row>
    <row r="1580" spans="1:10" s="498" customFormat="1" ht="15.75" thickBot="1" x14ac:dyDescent="0.3">
      <c r="A1580" s="530">
        <v>1577</v>
      </c>
      <c r="B1580" s="565" t="s">
        <v>4290</v>
      </c>
      <c r="C1580" s="566" t="s">
        <v>4291</v>
      </c>
      <c r="D1580" s="563" t="s">
        <v>4292</v>
      </c>
      <c r="E1580" s="567">
        <v>66860.509999999995</v>
      </c>
      <c r="F1580" s="567">
        <v>66860.509999999995</v>
      </c>
      <c r="G1580" s="564">
        <f t="shared" si="48"/>
        <v>0</v>
      </c>
      <c r="H1580" s="564">
        <v>66860.509999999995</v>
      </c>
      <c r="I1580" s="564">
        <v>66860.509999999995</v>
      </c>
      <c r="J1580" s="564">
        <f t="shared" si="49"/>
        <v>0</v>
      </c>
    </row>
    <row r="1581" spans="1:10" s="498" customFormat="1" ht="15.75" thickBot="1" x14ac:dyDescent="0.3">
      <c r="A1581" s="530">
        <v>1578</v>
      </c>
      <c r="B1581" s="565" t="s">
        <v>4293</v>
      </c>
      <c r="C1581" s="566" t="s">
        <v>4294</v>
      </c>
      <c r="D1581" s="563" t="s">
        <v>4295</v>
      </c>
      <c r="E1581" s="567">
        <v>66860.509999999995</v>
      </c>
      <c r="F1581" s="567">
        <v>66860.509999999995</v>
      </c>
      <c r="G1581" s="564">
        <f t="shared" si="48"/>
        <v>0</v>
      </c>
      <c r="H1581" s="564">
        <v>66860.509999999995</v>
      </c>
      <c r="I1581" s="564">
        <v>66860.509999999995</v>
      </c>
      <c r="J1581" s="564">
        <f t="shared" si="49"/>
        <v>0</v>
      </c>
    </row>
    <row r="1582" spans="1:10" s="498" customFormat="1" ht="15.75" thickBot="1" x14ac:dyDescent="0.3">
      <c r="A1582" s="530">
        <v>1579</v>
      </c>
      <c r="B1582" s="565" t="s">
        <v>4296</v>
      </c>
      <c r="C1582" s="566" t="s">
        <v>4297</v>
      </c>
      <c r="D1582" s="563" t="s">
        <v>4298</v>
      </c>
      <c r="E1582" s="567">
        <v>66860.509999999995</v>
      </c>
      <c r="F1582" s="567">
        <v>66860.509999999995</v>
      </c>
      <c r="G1582" s="564">
        <f t="shared" si="48"/>
        <v>0</v>
      </c>
      <c r="H1582" s="564">
        <v>66860.509999999995</v>
      </c>
      <c r="I1582" s="564">
        <v>66860.509999999995</v>
      </c>
      <c r="J1582" s="564">
        <f t="shared" si="49"/>
        <v>0</v>
      </c>
    </row>
    <row r="1583" spans="1:10" s="498" customFormat="1" ht="15.75" thickBot="1" x14ac:dyDescent="0.3">
      <c r="A1583" s="530">
        <v>1580</v>
      </c>
      <c r="B1583" s="565" t="s">
        <v>4299</v>
      </c>
      <c r="C1583" s="566" t="s">
        <v>4300</v>
      </c>
      <c r="D1583" s="563" t="s">
        <v>4301</v>
      </c>
      <c r="E1583" s="567">
        <v>66860.509999999995</v>
      </c>
      <c r="F1583" s="567">
        <v>66860.509999999995</v>
      </c>
      <c r="G1583" s="564">
        <f t="shared" si="48"/>
        <v>0</v>
      </c>
      <c r="H1583" s="564">
        <v>66860.509999999995</v>
      </c>
      <c r="I1583" s="564">
        <v>66860.509999999995</v>
      </c>
      <c r="J1583" s="564">
        <f t="shared" si="49"/>
        <v>0</v>
      </c>
    </row>
    <row r="1584" spans="1:10" s="498" customFormat="1" ht="15.75" thickBot="1" x14ac:dyDescent="0.3">
      <c r="A1584" s="530">
        <v>1581</v>
      </c>
      <c r="B1584" s="565" t="s">
        <v>4302</v>
      </c>
      <c r="C1584" s="566" t="s">
        <v>4303</v>
      </c>
      <c r="D1584" s="563" t="s">
        <v>4304</v>
      </c>
      <c r="E1584" s="567">
        <v>66860.509999999995</v>
      </c>
      <c r="F1584" s="567">
        <v>66860.509999999995</v>
      </c>
      <c r="G1584" s="564">
        <f t="shared" si="48"/>
        <v>0</v>
      </c>
      <c r="H1584" s="564">
        <v>66860.509999999995</v>
      </c>
      <c r="I1584" s="564">
        <v>66860.509999999995</v>
      </c>
      <c r="J1584" s="564">
        <f t="shared" si="49"/>
        <v>0</v>
      </c>
    </row>
    <row r="1585" spans="1:10" s="498" customFormat="1" ht="15.75" thickBot="1" x14ac:dyDescent="0.3">
      <c r="A1585" s="530">
        <v>1582</v>
      </c>
      <c r="B1585" s="565" t="s">
        <v>4305</v>
      </c>
      <c r="C1585" s="566" t="s">
        <v>4306</v>
      </c>
      <c r="D1585" s="563" t="s">
        <v>4307</v>
      </c>
      <c r="E1585" s="567">
        <v>66860.509999999995</v>
      </c>
      <c r="F1585" s="567">
        <v>66860.509999999995</v>
      </c>
      <c r="G1585" s="564">
        <f t="shared" si="48"/>
        <v>0</v>
      </c>
      <c r="H1585" s="564">
        <v>66860.509999999995</v>
      </c>
      <c r="I1585" s="564">
        <v>66860.509999999995</v>
      </c>
      <c r="J1585" s="564">
        <f t="shared" si="49"/>
        <v>0</v>
      </c>
    </row>
    <row r="1586" spans="1:10" s="498" customFormat="1" ht="15.75" thickBot="1" x14ac:dyDescent="0.3">
      <c r="A1586" s="530">
        <v>1583</v>
      </c>
      <c r="B1586" s="565" t="s">
        <v>4308</v>
      </c>
      <c r="C1586" s="566" t="s">
        <v>4309</v>
      </c>
      <c r="D1586" s="563" t="s">
        <v>4310</v>
      </c>
      <c r="E1586" s="567">
        <v>66860.509999999995</v>
      </c>
      <c r="F1586" s="567">
        <v>66860.509999999995</v>
      </c>
      <c r="G1586" s="564">
        <f t="shared" si="48"/>
        <v>0</v>
      </c>
      <c r="H1586" s="564">
        <v>66860.509999999995</v>
      </c>
      <c r="I1586" s="564">
        <v>66860.509999999995</v>
      </c>
      <c r="J1586" s="564">
        <f t="shared" si="49"/>
        <v>0</v>
      </c>
    </row>
    <row r="1587" spans="1:10" s="498" customFormat="1" ht="15.75" thickBot="1" x14ac:dyDescent="0.3">
      <c r="A1587" s="530">
        <v>1584</v>
      </c>
      <c r="B1587" s="565" t="s">
        <v>4311</v>
      </c>
      <c r="C1587" s="566" t="s">
        <v>4312</v>
      </c>
      <c r="D1587" s="563" t="s">
        <v>4313</v>
      </c>
      <c r="E1587" s="567">
        <v>66860.509999999995</v>
      </c>
      <c r="F1587" s="567">
        <v>66860.509999999995</v>
      </c>
      <c r="G1587" s="564">
        <f t="shared" si="48"/>
        <v>0</v>
      </c>
      <c r="H1587" s="564">
        <v>66860.509999999995</v>
      </c>
      <c r="I1587" s="564">
        <v>66860.509999999995</v>
      </c>
      <c r="J1587" s="564">
        <f t="shared" si="49"/>
        <v>0</v>
      </c>
    </row>
    <row r="1588" spans="1:10" s="498" customFormat="1" ht="15.75" thickBot="1" x14ac:dyDescent="0.3">
      <c r="A1588" s="530">
        <v>1585</v>
      </c>
      <c r="B1588" s="565" t="s">
        <v>4314</v>
      </c>
      <c r="C1588" s="566" t="s">
        <v>4315</v>
      </c>
      <c r="D1588" s="563" t="s">
        <v>4316</v>
      </c>
      <c r="E1588" s="567">
        <v>66860.509999999995</v>
      </c>
      <c r="F1588" s="567">
        <v>66860.509999999995</v>
      </c>
      <c r="G1588" s="564">
        <f t="shared" si="48"/>
        <v>0</v>
      </c>
      <c r="H1588" s="564">
        <v>66860.509999999995</v>
      </c>
      <c r="I1588" s="564">
        <v>66860.509999999995</v>
      </c>
      <c r="J1588" s="564">
        <f t="shared" si="49"/>
        <v>0</v>
      </c>
    </row>
    <row r="1589" spans="1:10" s="498" customFormat="1" ht="15.75" thickBot="1" x14ac:dyDescent="0.3">
      <c r="A1589" s="530">
        <v>1586</v>
      </c>
      <c r="B1589" s="565" t="s">
        <v>4317</v>
      </c>
      <c r="C1589" s="566" t="s">
        <v>4318</v>
      </c>
      <c r="D1589" s="563" t="s">
        <v>4319</v>
      </c>
      <c r="E1589" s="567">
        <v>66860.509999999995</v>
      </c>
      <c r="F1589" s="567">
        <v>66860.509999999995</v>
      </c>
      <c r="G1589" s="564">
        <f t="shared" si="48"/>
        <v>0</v>
      </c>
      <c r="H1589" s="564">
        <v>66860.509999999995</v>
      </c>
      <c r="I1589" s="564">
        <v>66860.509999999995</v>
      </c>
      <c r="J1589" s="564">
        <f t="shared" si="49"/>
        <v>0</v>
      </c>
    </row>
    <row r="1590" spans="1:10" s="498" customFormat="1" ht="15.75" thickBot="1" x14ac:dyDescent="0.3">
      <c r="A1590" s="530">
        <v>1587</v>
      </c>
      <c r="B1590" s="565" t="s">
        <v>4320</v>
      </c>
      <c r="C1590" s="566" t="s">
        <v>4321</v>
      </c>
      <c r="D1590" s="563" t="s">
        <v>4322</v>
      </c>
      <c r="E1590" s="567">
        <v>66860.509999999995</v>
      </c>
      <c r="F1590" s="567">
        <v>66860.509999999995</v>
      </c>
      <c r="G1590" s="564">
        <f t="shared" si="48"/>
        <v>0</v>
      </c>
      <c r="H1590" s="564">
        <v>66860.509999999995</v>
      </c>
      <c r="I1590" s="564">
        <v>66860.509999999995</v>
      </c>
      <c r="J1590" s="564">
        <f t="shared" si="49"/>
        <v>0</v>
      </c>
    </row>
    <row r="1591" spans="1:10" s="498" customFormat="1" ht="15.75" thickBot="1" x14ac:dyDescent="0.3">
      <c r="A1591" s="530">
        <v>1588</v>
      </c>
      <c r="B1591" s="565" t="s">
        <v>4323</v>
      </c>
      <c r="C1591" s="566" t="s">
        <v>4324</v>
      </c>
      <c r="D1591" s="563" t="s">
        <v>4325</v>
      </c>
      <c r="E1591" s="567">
        <v>66860.509999999995</v>
      </c>
      <c r="F1591" s="567">
        <v>66860.509999999995</v>
      </c>
      <c r="G1591" s="564">
        <f t="shared" si="48"/>
        <v>0</v>
      </c>
      <c r="H1591" s="564">
        <v>66860.509999999995</v>
      </c>
      <c r="I1591" s="564">
        <v>66860.509999999995</v>
      </c>
      <c r="J1591" s="564">
        <f t="shared" si="49"/>
        <v>0</v>
      </c>
    </row>
    <row r="1592" spans="1:10" s="498" customFormat="1" ht="15.75" thickBot="1" x14ac:dyDescent="0.3">
      <c r="A1592" s="530">
        <v>1589</v>
      </c>
      <c r="B1592" s="565" t="s">
        <v>4326</v>
      </c>
      <c r="C1592" s="566" t="s">
        <v>4327</v>
      </c>
      <c r="D1592" s="563" t="s">
        <v>4328</v>
      </c>
      <c r="E1592" s="567">
        <v>66860.509999999995</v>
      </c>
      <c r="F1592" s="567">
        <v>66860.509999999995</v>
      </c>
      <c r="G1592" s="564">
        <f t="shared" si="48"/>
        <v>0</v>
      </c>
      <c r="H1592" s="564">
        <v>66860.509999999995</v>
      </c>
      <c r="I1592" s="564">
        <v>66860.509999999995</v>
      </c>
      <c r="J1592" s="564">
        <f t="shared" si="49"/>
        <v>0</v>
      </c>
    </row>
    <row r="1593" spans="1:10" s="498" customFormat="1" ht="15.75" thickBot="1" x14ac:dyDescent="0.3">
      <c r="A1593" s="530">
        <v>1590</v>
      </c>
      <c r="B1593" s="565" t="s">
        <v>4329</v>
      </c>
      <c r="C1593" s="566" t="s">
        <v>4330</v>
      </c>
      <c r="D1593" s="563" t="s">
        <v>4331</v>
      </c>
      <c r="E1593" s="567">
        <v>66860.509999999995</v>
      </c>
      <c r="F1593" s="567">
        <v>66860.509999999995</v>
      </c>
      <c r="G1593" s="564">
        <f t="shared" si="48"/>
        <v>0</v>
      </c>
      <c r="H1593" s="564">
        <v>66860.509999999995</v>
      </c>
      <c r="I1593" s="564">
        <v>66860.509999999995</v>
      </c>
      <c r="J1593" s="564">
        <f t="shared" si="49"/>
        <v>0</v>
      </c>
    </row>
    <row r="1594" spans="1:10" s="498" customFormat="1" ht="15.75" thickBot="1" x14ac:dyDescent="0.3">
      <c r="A1594" s="530">
        <v>1591</v>
      </c>
      <c r="B1594" s="565" t="s">
        <v>4332</v>
      </c>
      <c r="C1594" s="566" t="s">
        <v>4333</v>
      </c>
      <c r="D1594" s="563" t="s">
        <v>4334</v>
      </c>
      <c r="E1594" s="567">
        <v>66860.509999999995</v>
      </c>
      <c r="F1594" s="567">
        <v>66860.509999999995</v>
      </c>
      <c r="G1594" s="564">
        <f t="shared" si="48"/>
        <v>0</v>
      </c>
      <c r="H1594" s="564">
        <v>66860.509999999995</v>
      </c>
      <c r="I1594" s="564">
        <v>66860.509999999995</v>
      </c>
      <c r="J1594" s="564">
        <f t="shared" si="49"/>
        <v>0</v>
      </c>
    </row>
    <row r="1595" spans="1:10" s="498" customFormat="1" ht="15.75" thickBot="1" x14ac:dyDescent="0.3">
      <c r="A1595" s="530">
        <v>1592</v>
      </c>
      <c r="B1595" s="565" t="s">
        <v>4335</v>
      </c>
      <c r="C1595" s="566" t="s">
        <v>4336</v>
      </c>
      <c r="D1595" s="563" t="s">
        <v>4337</v>
      </c>
      <c r="E1595" s="567">
        <v>66860.509999999995</v>
      </c>
      <c r="F1595" s="567">
        <v>66860.509999999995</v>
      </c>
      <c r="G1595" s="564">
        <f t="shared" si="48"/>
        <v>0</v>
      </c>
      <c r="H1595" s="564">
        <v>66860.509999999995</v>
      </c>
      <c r="I1595" s="564">
        <v>66860.509999999995</v>
      </c>
      <c r="J1595" s="564">
        <f t="shared" si="49"/>
        <v>0</v>
      </c>
    </row>
    <row r="1596" spans="1:10" s="498" customFormat="1" ht="15.75" thickBot="1" x14ac:dyDescent="0.3">
      <c r="A1596" s="530">
        <v>1593</v>
      </c>
      <c r="B1596" s="565" t="s">
        <v>4338</v>
      </c>
      <c r="C1596" s="566" t="s">
        <v>4339</v>
      </c>
      <c r="D1596" s="563" t="s">
        <v>4340</v>
      </c>
      <c r="E1596" s="567">
        <v>66860.509999999995</v>
      </c>
      <c r="F1596" s="567">
        <v>66860.509999999995</v>
      </c>
      <c r="G1596" s="564">
        <f t="shared" si="48"/>
        <v>0</v>
      </c>
      <c r="H1596" s="564">
        <v>66860.509999999995</v>
      </c>
      <c r="I1596" s="564">
        <v>66860.509999999995</v>
      </c>
      <c r="J1596" s="564">
        <f t="shared" si="49"/>
        <v>0</v>
      </c>
    </row>
    <row r="1597" spans="1:10" s="498" customFormat="1" ht="15.75" thickBot="1" x14ac:dyDescent="0.3">
      <c r="A1597" s="530">
        <v>1594</v>
      </c>
      <c r="B1597" s="565" t="s">
        <v>4341</v>
      </c>
      <c r="C1597" s="566" t="s">
        <v>4342</v>
      </c>
      <c r="D1597" s="563" t="s">
        <v>4343</v>
      </c>
      <c r="E1597" s="567">
        <v>66860.509999999995</v>
      </c>
      <c r="F1597" s="567">
        <v>66860.509999999995</v>
      </c>
      <c r="G1597" s="564">
        <f t="shared" si="48"/>
        <v>0</v>
      </c>
      <c r="H1597" s="564">
        <v>66860.509999999995</v>
      </c>
      <c r="I1597" s="564">
        <v>66860.509999999995</v>
      </c>
      <c r="J1597" s="564">
        <f t="shared" si="49"/>
        <v>0</v>
      </c>
    </row>
    <row r="1598" spans="1:10" s="498" customFormat="1" ht="15.75" thickBot="1" x14ac:dyDescent="0.3">
      <c r="A1598" s="530">
        <v>1595</v>
      </c>
      <c r="B1598" s="565" t="s">
        <v>4344</v>
      </c>
      <c r="C1598" s="566" t="s">
        <v>4345</v>
      </c>
      <c r="D1598" s="563" t="s">
        <v>4346</v>
      </c>
      <c r="E1598" s="567">
        <v>66860.509999999995</v>
      </c>
      <c r="F1598" s="567">
        <v>66860.509999999995</v>
      </c>
      <c r="G1598" s="564">
        <f t="shared" si="48"/>
        <v>0</v>
      </c>
      <c r="H1598" s="564">
        <v>66860.509999999995</v>
      </c>
      <c r="I1598" s="564">
        <v>66860.509999999995</v>
      </c>
      <c r="J1598" s="564">
        <f t="shared" si="49"/>
        <v>0</v>
      </c>
    </row>
    <row r="1599" spans="1:10" s="498" customFormat="1" ht="15.75" thickBot="1" x14ac:dyDescent="0.3">
      <c r="A1599" s="530">
        <v>1596</v>
      </c>
      <c r="B1599" s="565" t="s">
        <v>4347</v>
      </c>
      <c r="C1599" s="566" t="s">
        <v>4348</v>
      </c>
      <c r="D1599" s="563" t="s">
        <v>4349</v>
      </c>
      <c r="E1599" s="567">
        <v>66860.509999999995</v>
      </c>
      <c r="F1599" s="567">
        <v>66860.509999999995</v>
      </c>
      <c r="G1599" s="564">
        <f t="shared" si="48"/>
        <v>0</v>
      </c>
      <c r="H1599" s="564">
        <v>66860.509999999995</v>
      </c>
      <c r="I1599" s="564">
        <v>66860.509999999995</v>
      </c>
      <c r="J1599" s="564">
        <f t="shared" si="49"/>
        <v>0</v>
      </c>
    </row>
    <row r="1600" spans="1:10" s="498" customFormat="1" ht="15.75" thickBot="1" x14ac:dyDescent="0.3">
      <c r="A1600" s="530">
        <v>1597</v>
      </c>
      <c r="B1600" s="565" t="s">
        <v>4350</v>
      </c>
      <c r="C1600" s="566" t="s">
        <v>4351</v>
      </c>
      <c r="D1600" s="563" t="s">
        <v>4352</v>
      </c>
      <c r="E1600" s="567">
        <v>66860.509999999995</v>
      </c>
      <c r="F1600" s="567">
        <v>66860.509999999995</v>
      </c>
      <c r="G1600" s="564">
        <f t="shared" si="48"/>
        <v>0</v>
      </c>
      <c r="H1600" s="564">
        <v>66860.509999999995</v>
      </c>
      <c r="I1600" s="564">
        <v>66860.509999999995</v>
      </c>
      <c r="J1600" s="564">
        <f t="shared" si="49"/>
        <v>0</v>
      </c>
    </row>
    <row r="1601" spans="1:10" s="498" customFormat="1" ht="15.75" thickBot="1" x14ac:dyDescent="0.3">
      <c r="A1601" s="530">
        <v>1598</v>
      </c>
      <c r="B1601" s="565" t="s">
        <v>4353</v>
      </c>
      <c r="C1601" s="566" t="s">
        <v>4354</v>
      </c>
      <c r="D1601" s="563" t="s">
        <v>4355</v>
      </c>
      <c r="E1601" s="567">
        <v>74793.69</v>
      </c>
      <c r="F1601" s="567">
        <v>74793.69</v>
      </c>
      <c r="G1601" s="564">
        <f t="shared" si="48"/>
        <v>0</v>
      </c>
      <c r="H1601" s="564">
        <v>74793.69</v>
      </c>
      <c r="I1601" s="564">
        <v>74793.69</v>
      </c>
      <c r="J1601" s="564">
        <f t="shared" si="49"/>
        <v>0</v>
      </c>
    </row>
    <row r="1602" spans="1:10" s="498" customFormat="1" ht="15.75" thickBot="1" x14ac:dyDescent="0.3">
      <c r="A1602" s="530">
        <v>1599</v>
      </c>
      <c r="B1602" s="565" t="s">
        <v>4356</v>
      </c>
      <c r="C1602" s="566" t="s">
        <v>4357</v>
      </c>
      <c r="D1602" s="563" t="s">
        <v>4358</v>
      </c>
      <c r="E1602" s="567">
        <v>66860.509999999995</v>
      </c>
      <c r="F1602" s="567">
        <v>66860.509999999995</v>
      </c>
      <c r="G1602" s="564">
        <f t="shared" si="48"/>
        <v>0</v>
      </c>
      <c r="H1602" s="564">
        <v>66860.509999999995</v>
      </c>
      <c r="I1602" s="564">
        <v>66860.509999999995</v>
      </c>
      <c r="J1602" s="564">
        <f t="shared" si="49"/>
        <v>0</v>
      </c>
    </row>
    <row r="1603" spans="1:10" s="498" customFormat="1" ht="15.75" thickBot="1" x14ac:dyDescent="0.3">
      <c r="A1603" s="530">
        <v>1600</v>
      </c>
      <c r="B1603" s="565" t="s">
        <v>4359</v>
      </c>
      <c r="C1603" s="566" t="s">
        <v>4360</v>
      </c>
      <c r="D1603" s="563" t="s">
        <v>4361</v>
      </c>
      <c r="E1603" s="567">
        <v>66860.509999999995</v>
      </c>
      <c r="F1603" s="567">
        <v>66860.509999999995</v>
      </c>
      <c r="G1603" s="564">
        <f t="shared" si="48"/>
        <v>0</v>
      </c>
      <c r="H1603" s="564">
        <v>66860.509999999995</v>
      </c>
      <c r="I1603" s="564">
        <v>66860.509999999995</v>
      </c>
      <c r="J1603" s="564">
        <f t="shared" si="49"/>
        <v>0</v>
      </c>
    </row>
    <row r="1604" spans="1:10" s="498" customFormat="1" ht="15.75" thickBot="1" x14ac:dyDescent="0.3">
      <c r="A1604" s="530">
        <v>1601</v>
      </c>
      <c r="B1604" s="565" t="s">
        <v>4362</v>
      </c>
      <c r="C1604" s="566" t="s">
        <v>4363</v>
      </c>
      <c r="D1604" s="563" t="s">
        <v>4364</v>
      </c>
      <c r="E1604" s="567">
        <v>99264.54</v>
      </c>
      <c r="F1604" s="567">
        <v>99264.54</v>
      </c>
      <c r="G1604" s="564">
        <f t="shared" ref="G1604:G1667" si="50">E1604-F1604</f>
        <v>0</v>
      </c>
      <c r="H1604" s="564">
        <v>99264.54</v>
      </c>
      <c r="I1604" s="564">
        <v>99264.54</v>
      </c>
      <c r="J1604" s="564">
        <f t="shared" ref="J1604:J1667" si="51">H1604-I1604</f>
        <v>0</v>
      </c>
    </row>
    <row r="1605" spans="1:10" s="498" customFormat="1" ht="15.75" thickBot="1" x14ac:dyDescent="0.3">
      <c r="A1605" s="530">
        <v>1602</v>
      </c>
      <c r="B1605" s="565" t="s">
        <v>4365</v>
      </c>
      <c r="C1605" s="566" t="s">
        <v>4366</v>
      </c>
      <c r="D1605" s="563" t="s">
        <v>4367</v>
      </c>
      <c r="E1605" s="567">
        <v>66860.509999999995</v>
      </c>
      <c r="F1605" s="567">
        <v>66860.509999999995</v>
      </c>
      <c r="G1605" s="564">
        <f t="shared" si="50"/>
        <v>0</v>
      </c>
      <c r="H1605" s="564">
        <v>66860.509999999995</v>
      </c>
      <c r="I1605" s="564">
        <v>66860.509999999995</v>
      </c>
      <c r="J1605" s="564">
        <f t="shared" si="51"/>
        <v>0</v>
      </c>
    </row>
    <row r="1606" spans="1:10" s="498" customFormat="1" ht="15.75" thickBot="1" x14ac:dyDescent="0.3">
      <c r="A1606" s="530">
        <v>1603</v>
      </c>
      <c r="B1606" s="565" t="s">
        <v>4368</v>
      </c>
      <c r="C1606" s="566" t="s">
        <v>4369</v>
      </c>
      <c r="D1606" s="563" t="s">
        <v>4370</v>
      </c>
      <c r="E1606" s="567">
        <v>74793.69</v>
      </c>
      <c r="F1606" s="567">
        <v>74793.69</v>
      </c>
      <c r="G1606" s="564">
        <f t="shared" si="50"/>
        <v>0</v>
      </c>
      <c r="H1606" s="564">
        <v>74793.69</v>
      </c>
      <c r="I1606" s="564">
        <v>74793.69</v>
      </c>
      <c r="J1606" s="564">
        <f t="shared" si="51"/>
        <v>0</v>
      </c>
    </row>
    <row r="1607" spans="1:10" s="498" customFormat="1" ht="15.75" thickBot="1" x14ac:dyDescent="0.3">
      <c r="A1607" s="530">
        <v>1604</v>
      </c>
      <c r="B1607" s="565" t="s">
        <v>4371</v>
      </c>
      <c r="C1607" s="566" t="s">
        <v>4372</v>
      </c>
      <c r="D1607" s="563" t="s">
        <v>4373</v>
      </c>
      <c r="E1607" s="567">
        <v>66860.509999999995</v>
      </c>
      <c r="F1607" s="567">
        <v>66860.509999999995</v>
      </c>
      <c r="G1607" s="564">
        <f t="shared" si="50"/>
        <v>0</v>
      </c>
      <c r="H1607" s="564">
        <v>66860.509999999995</v>
      </c>
      <c r="I1607" s="564">
        <v>66860.509999999995</v>
      </c>
      <c r="J1607" s="564">
        <f t="shared" si="51"/>
        <v>0</v>
      </c>
    </row>
    <row r="1608" spans="1:10" s="498" customFormat="1" ht="15.75" thickBot="1" x14ac:dyDescent="0.3">
      <c r="A1608" s="530">
        <v>1605</v>
      </c>
      <c r="B1608" s="565" t="s">
        <v>4374</v>
      </c>
      <c r="C1608" s="566" t="s">
        <v>4375</v>
      </c>
      <c r="D1608" s="563" t="s">
        <v>4376</v>
      </c>
      <c r="E1608" s="567">
        <v>66860.509999999995</v>
      </c>
      <c r="F1608" s="567">
        <v>66860.509999999995</v>
      </c>
      <c r="G1608" s="564">
        <f t="shared" si="50"/>
        <v>0</v>
      </c>
      <c r="H1608" s="564">
        <v>66860.509999999995</v>
      </c>
      <c r="I1608" s="564">
        <v>66860.509999999995</v>
      </c>
      <c r="J1608" s="564">
        <f t="shared" si="51"/>
        <v>0</v>
      </c>
    </row>
    <row r="1609" spans="1:10" s="498" customFormat="1" ht="15.75" thickBot="1" x14ac:dyDescent="0.3">
      <c r="A1609" s="530">
        <v>1606</v>
      </c>
      <c r="B1609" s="565" t="s">
        <v>4377</v>
      </c>
      <c r="C1609" s="566" t="s">
        <v>4378</v>
      </c>
      <c r="D1609" s="563" t="s">
        <v>4379</v>
      </c>
      <c r="E1609" s="567">
        <v>66860.509999999995</v>
      </c>
      <c r="F1609" s="567">
        <v>66860.509999999995</v>
      </c>
      <c r="G1609" s="564">
        <f t="shared" si="50"/>
        <v>0</v>
      </c>
      <c r="H1609" s="564">
        <v>66860.509999999995</v>
      </c>
      <c r="I1609" s="564">
        <v>66860.509999999995</v>
      </c>
      <c r="J1609" s="564">
        <f t="shared" si="51"/>
        <v>0</v>
      </c>
    </row>
    <row r="1610" spans="1:10" s="498" customFormat="1" ht="15.75" thickBot="1" x14ac:dyDescent="0.3">
      <c r="A1610" s="530">
        <v>1607</v>
      </c>
      <c r="B1610" s="565" t="s">
        <v>4380</v>
      </c>
      <c r="C1610" s="566" t="s">
        <v>4381</v>
      </c>
      <c r="D1610" s="563" t="s">
        <v>4382</v>
      </c>
      <c r="E1610" s="567">
        <v>74793.69</v>
      </c>
      <c r="F1610" s="567">
        <v>74793.69</v>
      </c>
      <c r="G1610" s="564">
        <f t="shared" si="50"/>
        <v>0</v>
      </c>
      <c r="H1610" s="564">
        <v>74793.69</v>
      </c>
      <c r="I1610" s="564">
        <v>74793.69</v>
      </c>
      <c r="J1610" s="564">
        <f t="shared" si="51"/>
        <v>0</v>
      </c>
    </row>
    <row r="1611" spans="1:10" s="498" customFormat="1" ht="15.75" thickBot="1" x14ac:dyDescent="0.3">
      <c r="A1611" s="530">
        <v>1608</v>
      </c>
      <c r="B1611" s="565" t="s">
        <v>4383</v>
      </c>
      <c r="C1611" s="566" t="s">
        <v>4384</v>
      </c>
      <c r="D1611" s="563" t="s">
        <v>4385</v>
      </c>
      <c r="E1611" s="567">
        <v>66860.509999999995</v>
      </c>
      <c r="F1611" s="567">
        <v>66860.509999999995</v>
      </c>
      <c r="G1611" s="564">
        <f t="shared" si="50"/>
        <v>0</v>
      </c>
      <c r="H1611" s="564">
        <v>66860.509999999995</v>
      </c>
      <c r="I1611" s="564">
        <v>66860.509999999995</v>
      </c>
      <c r="J1611" s="564">
        <f t="shared" si="51"/>
        <v>0</v>
      </c>
    </row>
    <row r="1612" spans="1:10" s="498" customFormat="1" ht="15.75" thickBot="1" x14ac:dyDescent="0.3">
      <c r="A1612" s="530">
        <v>1609</v>
      </c>
      <c r="B1612" s="565" t="s">
        <v>4386</v>
      </c>
      <c r="C1612" s="566" t="s">
        <v>4387</v>
      </c>
      <c r="D1612" s="563" t="s">
        <v>4388</v>
      </c>
      <c r="E1612" s="567">
        <v>74793.69</v>
      </c>
      <c r="F1612" s="567">
        <v>74793.69</v>
      </c>
      <c r="G1612" s="564">
        <f t="shared" si="50"/>
        <v>0</v>
      </c>
      <c r="H1612" s="564">
        <v>74793.69</v>
      </c>
      <c r="I1612" s="564">
        <v>74793.69</v>
      </c>
      <c r="J1612" s="564">
        <f t="shared" si="51"/>
        <v>0</v>
      </c>
    </row>
    <row r="1613" spans="1:10" s="498" customFormat="1" ht="15.75" thickBot="1" x14ac:dyDescent="0.3">
      <c r="A1613" s="530">
        <v>1610</v>
      </c>
      <c r="B1613" s="565" t="s">
        <v>4389</v>
      </c>
      <c r="C1613" s="566" t="s">
        <v>4390</v>
      </c>
      <c r="D1613" s="563" t="s">
        <v>4391</v>
      </c>
      <c r="E1613" s="567">
        <v>66860.509999999995</v>
      </c>
      <c r="F1613" s="567">
        <v>66860.509999999995</v>
      </c>
      <c r="G1613" s="564">
        <f t="shared" si="50"/>
        <v>0</v>
      </c>
      <c r="H1613" s="564">
        <v>66860.509999999995</v>
      </c>
      <c r="I1613" s="564">
        <v>66860.509999999995</v>
      </c>
      <c r="J1613" s="564">
        <f t="shared" si="51"/>
        <v>0</v>
      </c>
    </row>
    <row r="1614" spans="1:10" s="498" customFormat="1" ht="15.75" thickBot="1" x14ac:dyDescent="0.3">
      <c r="A1614" s="530">
        <v>1611</v>
      </c>
      <c r="B1614" s="565" t="s">
        <v>4392</v>
      </c>
      <c r="C1614" s="566" t="s">
        <v>4393</v>
      </c>
      <c r="D1614" s="563" t="s">
        <v>4394</v>
      </c>
      <c r="E1614" s="567">
        <v>74793.69</v>
      </c>
      <c r="F1614" s="567">
        <v>74793.69</v>
      </c>
      <c r="G1614" s="564">
        <f t="shared" si="50"/>
        <v>0</v>
      </c>
      <c r="H1614" s="564">
        <v>74793.69</v>
      </c>
      <c r="I1614" s="564">
        <v>74793.69</v>
      </c>
      <c r="J1614" s="564">
        <f t="shared" si="51"/>
        <v>0</v>
      </c>
    </row>
    <row r="1615" spans="1:10" s="498" customFormat="1" ht="15.75" thickBot="1" x14ac:dyDescent="0.3">
      <c r="A1615" s="530">
        <v>1612</v>
      </c>
      <c r="B1615" s="565" t="s">
        <v>4395</v>
      </c>
      <c r="C1615" s="566" t="s">
        <v>4396</v>
      </c>
      <c r="D1615" s="563" t="s">
        <v>4397</v>
      </c>
      <c r="E1615" s="567">
        <v>74793.69</v>
      </c>
      <c r="F1615" s="567">
        <v>74793.69</v>
      </c>
      <c r="G1615" s="564">
        <f t="shared" si="50"/>
        <v>0</v>
      </c>
      <c r="H1615" s="564">
        <v>74793.69</v>
      </c>
      <c r="I1615" s="564">
        <v>74793.69</v>
      </c>
      <c r="J1615" s="564">
        <f t="shared" si="51"/>
        <v>0</v>
      </c>
    </row>
    <row r="1616" spans="1:10" s="498" customFormat="1" ht="15.75" thickBot="1" x14ac:dyDescent="0.3">
      <c r="A1616" s="530">
        <v>1613</v>
      </c>
      <c r="B1616" s="565" t="s">
        <v>4398</v>
      </c>
      <c r="C1616" s="566" t="s">
        <v>4399</v>
      </c>
      <c r="D1616" s="563" t="s">
        <v>4400</v>
      </c>
      <c r="E1616" s="567">
        <v>74793.69</v>
      </c>
      <c r="F1616" s="567">
        <v>74793.69</v>
      </c>
      <c r="G1616" s="564">
        <f t="shared" si="50"/>
        <v>0</v>
      </c>
      <c r="H1616" s="564">
        <v>74793.69</v>
      </c>
      <c r="I1616" s="564">
        <v>74793.69</v>
      </c>
      <c r="J1616" s="564">
        <f t="shared" si="51"/>
        <v>0</v>
      </c>
    </row>
    <row r="1617" spans="1:10" s="498" customFormat="1" ht="15.75" thickBot="1" x14ac:dyDescent="0.3">
      <c r="A1617" s="530">
        <v>1614</v>
      </c>
      <c r="B1617" s="565" t="s">
        <v>4401</v>
      </c>
      <c r="C1617" s="566" t="s">
        <v>4402</v>
      </c>
      <c r="D1617" s="563" t="s">
        <v>4403</v>
      </c>
      <c r="E1617" s="567">
        <v>66860.509999999995</v>
      </c>
      <c r="F1617" s="567">
        <v>66860.509999999995</v>
      </c>
      <c r="G1617" s="564">
        <f t="shared" si="50"/>
        <v>0</v>
      </c>
      <c r="H1617" s="564">
        <v>66860.509999999995</v>
      </c>
      <c r="I1617" s="564">
        <v>66860.509999999995</v>
      </c>
      <c r="J1617" s="564">
        <f t="shared" si="51"/>
        <v>0</v>
      </c>
    </row>
    <row r="1618" spans="1:10" s="498" customFormat="1" ht="15.75" thickBot="1" x14ac:dyDescent="0.3">
      <c r="A1618" s="530">
        <v>1615</v>
      </c>
      <c r="B1618" s="565" t="s">
        <v>4404</v>
      </c>
      <c r="C1618" s="566" t="s">
        <v>4405</v>
      </c>
      <c r="D1618" s="563" t="s">
        <v>4406</v>
      </c>
      <c r="E1618" s="567">
        <v>74793.69</v>
      </c>
      <c r="F1618" s="567">
        <v>74793.69</v>
      </c>
      <c r="G1618" s="564">
        <f t="shared" si="50"/>
        <v>0</v>
      </c>
      <c r="H1618" s="564">
        <v>74793.69</v>
      </c>
      <c r="I1618" s="564">
        <v>74793.69</v>
      </c>
      <c r="J1618" s="564">
        <f t="shared" si="51"/>
        <v>0</v>
      </c>
    </row>
    <row r="1619" spans="1:10" s="498" customFormat="1" ht="15.75" thickBot="1" x14ac:dyDescent="0.3">
      <c r="A1619" s="530">
        <v>1616</v>
      </c>
      <c r="B1619" s="565" t="s">
        <v>4407</v>
      </c>
      <c r="C1619" s="566" t="s">
        <v>4408</v>
      </c>
      <c r="D1619" s="563" t="s">
        <v>4409</v>
      </c>
      <c r="E1619" s="567">
        <v>74793.69</v>
      </c>
      <c r="F1619" s="567">
        <v>74793.69</v>
      </c>
      <c r="G1619" s="564">
        <f t="shared" si="50"/>
        <v>0</v>
      </c>
      <c r="H1619" s="564">
        <v>74793.69</v>
      </c>
      <c r="I1619" s="564">
        <v>74793.69</v>
      </c>
      <c r="J1619" s="564">
        <f t="shared" si="51"/>
        <v>0</v>
      </c>
    </row>
    <row r="1620" spans="1:10" s="498" customFormat="1" ht="15.75" thickBot="1" x14ac:dyDescent="0.3">
      <c r="A1620" s="530">
        <v>1617</v>
      </c>
      <c r="B1620" s="565" t="s">
        <v>4410</v>
      </c>
      <c r="C1620" s="566" t="s">
        <v>4411</v>
      </c>
      <c r="D1620" s="563" t="s">
        <v>4412</v>
      </c>
      <c r="E1620" s="567">
        <v>66860.509999999995</v>
      </c>
      <c r="F1620" s="567">
        <v>66860.509999999995</v>
      </c>
      <c r="G1620" s="564">
        <f t="shared" si="50"/>
        <v>0</v>
      </c>
      <c r="H1620" s="564">
        <v>66860.509999999995</v>
      </c>
      <c r="I1620" s="564">
        <v>66860.509999999995</v>
      </c>
      <c r="J1620" s="564">
        <f t="shared" si="51"/>
        <v>0</v>
      </c>
    </row>
    <row r="1621" spans="1:10" s="498" customFormat="1" ht="15.75" thickBot="1" x14ac:dyDescent="0.3">
      <c r="A1621" s="530">
        <v>1618</v>
      </c>
      <c r="B1621" s="565" t="s">
        <v>4413</v>
      </c>
      <c r="C1621" s="566" t="s">
        <v>4414</v>
      </c>
      <c r="D1621" s="563" t="s">
        <v>4415</v>
      </c>
      <c r="E1621" s="567">
        <v>66860.509999999995</v>
      </c>
      <c r="F1621" s="567">
        <v>66860.509999999995</v>
      </c>
      <c r="G1621" s="564">
        <f t="shared" si="50"/>
        <v>0</v>
      </c>
      <c r="H1621" s="564">
        <v>66860.509999999995</v>
      </c>
      <c r="I1621" s="564">
        <v>66860.509999999995</v>
      </c>
      <c r="J1621" s="564">
        <f t="shared" si="51"/>
        <v>0</v>
      </c>
    </row>
    <row r="1622" spans="1:10" s="498" customFormat="1" ht="15.75" thickBot="1" x14ac:dyDescent="0.3">
      <c r="A1622" s="530">
        <v>1619</v>
      </c>
      <c r="B1622" s="565" t="s">
        <v>4416</v>
      </c>
      <c r="C1622" s="566" t="s">
        <v>4417</v>
      </c>
      <c r="D1622" s="563" t="s">
        <v>4418</v>
      </c>
      <c r="E1622" s="567">
        <v>74793.69</v>
      </c>
      <c r="F1622" s="567">
        <v>74793.69</v>
      </c>
      <c r="G1622" s="564">
        <f t="shared" si="50"/>
        <v>0</v>
      </c>
      <c r="H1622" s="564">
        <v>74793.69</v>
      </c>
      <c r="I1622" s="564">
        <v>74793.69</v>
      </c>
      <c r="J1622" s="564">
        <f t="shared" si="51"/>
        <v>0</v>
      </c>
    </row>
    <row r="1623" spans="1:10" s="498" customFormat="1" ht="15.75" thickBot="1" x14ac:dyDescent="0.3">
      <c r="A1623" s="530">
        <v>1620</v>
      </c>
      <c r="B1623" s="565" t="s">
        <v>4419</v>
      </c>
      <c r="C1623" s="566" t="s">
        <v>4420</v>
      </c>
      <c r="D1623" s="563" t="s">
        <v>4421</v>
      </c>
      <c r="E1623" s="567">
        <v>74793.69</v>
      </c>
      <c r="F1623" s="567">
        <v>74793.69</v>
      </c>
      <c r="G1623" s="564">
        <f t="shared" si="50"/>
        <v>0</v>
      </c>
      <c r="H1623" s="564">
        <v>74793.69</v>
      </c>
      <c r="I1623" s="564">
        <v>74793.69</v>
      </c>
      <c r="J1623" s="564">
        <f t="shared" si="51"/>
        <v>0</v>
      </c>
    </row>
    <row r="1624" spans="1:10" s="498" customFormat="1" ht="15.75" thickBot="1" x14ac:dyDescent="0.3">
      <c r="A1624" s="530">
        <v>1621</v>
      </c>
      <c r="B1624" s="565" t="s">
        <v>4422</v>
      </c>
      <c r="C1624" s="566" t="s">
        <v>4423</v>
      </c>
      <c r="D1624" s="563" t="s">
        <v>4424</v>
      </c>
      <c r="E1624" s="567">
        <v>74793.69</v>
      </c>
      <c r="F1624" s="567">
        <v>74793.69</v>
      </c>
      <c r="G1624" s="564">
        <f t="shared" si="50"/>
        <v>0</v>
      </c>
      <c r="H1624" s="564">
        <v>74793.69</v>
      </c>
      <c r="I1624" s="564">
        <v>74793.69</v>
      </c>
      <c r="J1624" s="564">
        <f t="shared" si="51"/>
        <v>0</v>
      </c>
    </row>
    <row r="1625" spans="1:10" s="498" customFormat="1" ht="15.75" thickBot="1" x14ac:dyDescent="0.3">
      <c r="A1625" s="530">
        <v>1622</v>
      </c>
      <c r="B1625" s="565" t="s">
        <v>4425</v>
      </c>
      <c r="C1625" s="566" t="s">
        <v>4426</v>
      </c>
      <c r="D1625" s="563" t="s">
        <v>4427</v>
      </c>
      <c r="E1625" s="567">
        <v>74793.69</v>
      </c>
      <c r="F1625" s="567">
        <v>74793.69</v>
      </c>
      <c r="G1625" s="564">
        <f t="shared" si="50"/>
        <v>0</v>
      </c>
      <c r="H1625" s="564">
        <v>74793.69</v>
      </c>
      <c r="I1625" s="564">
        <v>74793.69</v>
      </c>
      <c r="J1625" s="564">
        <f t="shared" si="51"/>
        <v>0</v>
      </c>
    </row>
    <row r="1626" spans="1:10" s="498" customFormat="1" ht="15.75" thickBot="1" x14ac:dyDescent="0.3">
      <c r="A1626" s="530">
        <v>1623</v>
      </c>
      <c r="B1626" s="565" t="s">
        <v>4428</v>
      </c>
      <c r="C1626" s="566" t="s">
        <v>4429</v>
      </c>
      <c r="D1626" s="563" t="s">
        <v>4430</v>
      </c>
      <c r="E1626" s="567">
        <v>74793.69</v>
      </c>
      <c r="F1626" s="567">
        <v>74793.69</v>
      </c>
      <c r="G1626" s="564">
        <f t="shared" si="50"/>
        <v>0</v>
      </c>
      <c r="H1626" s="564">
        <v>74793.69</v>
      </c>
      <c r="I1626" s="564">
        <v>74793.69</v>
      </c>
      <c r="J1626" s="564">
        <f t="shared" si="51"/>
        <v>0</v>
      </c>
    </row>
    <row r="1627" spans="1:10" s="498" customFormat="1" ht="15.75" thickBot="1" x14ac:dyDescent="0.3">
      <c r="A1627" s="530">
        <v>1624</v>
      </c>
      <c r="B1627" s="565" t="s">
        <v>4431</v>
      </c>
      <c r="C1627" s="566" t="s">
        <v>4432</v>
      </c>
      <c r="D1627" s="563" t="s">
        <v>4433</v>
      </c>
      <c r="E1627" s="567">
        <v>74793.69</v>
      </c>
      <c r="F1627" s="567">
        <v>74793.69</v>
      </c>
      <c r="G1627" s="564">
        <f t="shared" si="50"/>
        <v>0</v>
      </c>
      <c r="H1627" s="564">
        <v>74793.69</v>
      </c>
      <c r="I1627" s="564">
        <v>74793.69</v>
      </c>
      <c r="J1627" s="564">
        <f t="shared" si="51"/>
        <v>0</v>
      </c>
    </row>
    <row r="1628" spans="1:10" s="498" customFormat="1" ht="15.75" thickBot="1" x14ac:dyDescent="0.3">
      <c r="A1628" s="530">
        <v>1625</v>
      </c>
      <c r="B1628" s="565" t="s">
        <v>4434</v>
      </c>
      <c r="C1628" s="566" t="s">
        <v>4435</v>
      </c>
      <c r="D1628" s="563" t="s">
        <v>4436</v>
      </c>
      <c r="E1628" s="567">
        <v>74793.69</v>
      </c>
      <c r="F1628" s="567">
        <v>74793.69</v>
      </c>
      <c r="G1628" s="564">
        <f t="shared" si="50"/>
        <v>0</v>
      </c>
      <c r="H1628" s="564">
        <v>74793.69</v>
      </c>
      <c r="I1628" s="564">
        <v>74793.69</v>
      </c>
      <c r="J1628" s="564">
        <f t="shared" si="51"/>
        <v>0</v>
      </c>
    </row>
    <row r="1629" spans="1:10" s="498" customFormat="1" ht="15.75" thickBot="1" x14ac:dyDescent="0.3">
      <c r="A1629" s="530">
        <v>1626</v>
      </c>
      <c r="B1629" s="565" t="s">
        <v>4437</v>
      </c>
      <c r="C1629" s="566" t="s">
        <v>4438</v>
      </c>
      <c r="D1629" s="563" t="s">
        <v>4439</v>
      </c>
      <c r="E1629" s="567">
        <v>66860.509999999995</v>
      </c>
      <c r="F1629" s="567">
        <v>66860.509999999995</v>
      </c>
      <c r="G1629" s="564">
        <f t="shared" si="50"/>
        <v>0</v>
      </c>
      <c r="H1629" s="564">
        <v>66860.509999999995</v>
      </c>
      <c r="I1629" s="564">
        <v>66860.509999999995</v>
      </c>
      <c r="J1629" s="564">
        <f t="shared" si="51"/>
        <v>0</v>
      </c>
    </row>
    <row r="1630" spans="1:10" s="498" customFormat="1" ht="15.75" thickBot="1" x14ac:dyDescent="0.3">
      <c r="A1630" s="530">
        <v>1627</v>
      </c>
      <c r="B1630" s="565" t="s">
        <v>4440</v>
      </c>
      <c r="C1630" s="566" t="s">
        <v>4441</v>
      </c>
      <c r="D1630" s="563" t="s">
        <v>4442</v>
      </c>
      <c r="E1630" s="567">
        <v>74793.69</v>
      </c>
      <c r="F1630" s="567">
        <v>74793.69</v>
      </c>
      <c r="G1630" s="564">
        <f t="shared" si="50"/>
        <v>0</v>
      </c>
      <c r="H1630" s="564">
        <v>74793.69</v>
      </c>
      <c r="I1630" s="564">
        <v>74793.69</v>
      </c>
      <c r="J1630" s="564">
        <f t="shared" si="51"/>
        <v>0</v>
      </c>
    </row>
    <row r="1631" spans="1:10" s="498" customFormat="1" ht="15.75" thickBot="1" x14ac:dyDescent="0.3">
      <c r="A1631" s="530">
        <v>1628</v>
      </c>
      <c r="B1631" s="565" t="s">
        <v>4443</v>
      </c>
      <c r="C1631" s="566" t="s">
        <v>4444</v>
      </c>
      <c r="D1631" s="563" t="s">
        <v>4445</v>
      </c>
      <c r="E1631" s="567">
        <v>74793.69</v>
      </c>
      <c r="F1631" s="567">
        <v>74793.69</v>
      </c>
      <c r="G1631" s="564">
        <f t="shared" si="50"/>
        <v>0</v>
      </c>
      <c r="H1631" s="564">
        <v>74793.69</v>
      </c>
      <c r="I1631" s="564">
        <v>74793.69</v>
      </c>
      <c r="J1631" s="564">
        <f t="shared" si="51"/>
        <v>0</v>
      </c>
    </row>
    <row r="1632" spans="1:10" s="498" customFormat="1" ht="15.75" thickBot="1" x14ac:dyDescent="0.3">
      <c r="A1632" s="530">
        <v>1629</v>
      </c>
      <c r="B1632" s="565" t="s">
        <v>4446</v>
      </c>
      <c r="C1632" s="566" t="s">
        <v>4447</v>
      </c>
      <c r="D1632" s="563" t="s">
        <v>4448</v>
      </c>
      <c r="E1632" s="567">
        <v>74793.69</v>
      </c>
      <c r="F1632" s="567">
        <v>74793.69</v>
      </c>
      <c r="G1632" s="564">
        <f t="shared" si="50"/>
        <v>0</v>
      </c>
      <c r="H1632" s="564">
        <v>74793.69</v>
      </c>
      <c r="I1632" s="564">
        <v>74793.69</v>
      </c>
      <c r="J1632" s="564">
        <f t="shared" si="51"/>
        <v>0</v>
      </c>
    </row>
    <row r="1633" spans="1:10" s="498" customFormat="1" ht="15.75" thickBot="1" x14ac:dyDescent="0.3">
      <c r="A1633" s="530">
        <v>1630</v>
      </c>
      <c r="B1633" s="565" t="s">
        <v>4449</v>
      </c>
      <c r="C1633" s="566" t="s">
        <v>4450</v>
      </c>
      <c r="D1633" s="563" t="s">
        <v>4451</v>
      </c>
      <c r="E1633" s="567">
        <v>66860.509999999995</v>
      </c>
      <c r="F1633" s="567">
        <v>66860.509999999995</v>
      </c>
      <c r="G1633" s="564">
        <f t="shared" si="50"/>
        <v>0</v>
      </c>
      <c r="H1633" s="564">
        <v>66860.509999999995</v>
      </c>
      <c r="I1633" s="564">
        <v>66860.509999999995</v>
      </c>
      <c r="J1633" s="564">
        <f t="shared" si="51"/>
        <v>0</v>
      </c>
    </row>
    <row r="1634" spans="1:10" s="498" customFormat="1" ht="15.75" thickBot="1" x14ac:dyDescent="0.3">
      <c r="A1634" s="530">
        <v>1631</v>
      </c>
      <c r="B1634" s="565" t="s">
        <v>4452</v>
      </c>
      <c r="C1634" s="566" t="s">
        <v>4453</v>
      </c>
      <c r="D1634" s="563" t="s">
        <v>4454</v>
      </c>
      <c r="E1634" s="567">
        <v>66860.509999999995</v>
      </c>
      <c r="F1634" s="567">
        <v>66860.509999999995</v>
      </c>
      <c r="G1634" s="564">
        <f t="shared" si="50"/>
        <v>0</v>
      </c>
      <c r="H1634" s="564">
        <v>66860.509999999995</v>
      </c>
      <c r="I1634" s="564">
        <v>66860.509999999995</v>
      </c>
      <c r="J1634" s="564">
        <f t="shared" si="51"/>
        <v>0</v>
      </c>
    </row>
    <row r="1635" spans="1:10" s="498" customFormat="1" ht="15.75" thickBot="1" x14ac:dyDescent="0.3">
      <c r="A1635" s="530">
        <v>1632</v>
      </c>
      <c r="B1635" s="565" t="s">
        <v>4455</v>
      </c>
      <c r="C1635" s="566" t="s">
        <v>4456</v>
      </c>
      <c r="D1635" s="563" t="s">
        <v>4457</v>
      </c>
      <c r="E1635" s="567">
        <v>66860.509999999995</v>
      </c>
      <c r="F1635" s="567">
        <v>66860.509999999995</v>
      </c>
      <c r="G1635" s="564">
        <f t="shared" si="50"/>
        <v>0</v>
      </c>
      <c r="H1635" s="564">
        <v>66860.509999999995</v>
      </c>
      <c r="I1635" s="564">
        <v>66860.509999999995</v>
      </c>
      <c r="J1635" s="564">
        <f t="shared" si="51"/>
        <v>0</v>
      </c>
    </row>
    <row r="1636" spans="1:10" s="498" customFormat="1" ht="15.75" thickBot="1" x14ac:dyDescent="0.3">
      <c r="A1636" s="530">
        <v>1633</v>
      </c>
      <c r="B1636" s="565" t="s">
        <v>4458</v>
      </c>
      <c r="C1636" s="566" t="s">
        <v>4459</v>
      </c>
      <c r="D1636" s="563" t="s">
        <v>4460</v>
      </c>
      <c r="E1636" s="567">
        <v>74793.69</v>
      </c>
      <c r="F1636" s="567">
        <v>74793.69</v>
      </c>
      <c r="G1636" s="564">
        <f t="shared" si="50"/>
        <v>0</v>
      </c>
      <c r="H1636" s="564">
        <v>74793.69</v>
      </c>
      <c r="I1636" s="564">
        <v>74793.69</v>
      </c>
      <c r="J1636" s="564">
        <f t="shared" si="51"/>
        <v>0</v>
      </c>
    </row>
    <row r="1637" spans="1:10" s="498" customFormat="1" ht="15.75" thickBot="1" x14ac:dyDescent="0.3">
      <c r="A1637" s="530">
        <v>1634</v>
      </c>
      <c r="B1637" s="565" t="s">
        <v>4461</v>
      </c>
      <c r="C1637" s="566" t="s">
        <v>4462</v>
      </c>
      <c r="D1637" s="563" t="s">
        <v>4463</v>
      </c>
      <c r="E1637" s="567">
        <v>66860.509999999995</v>
      </c>
      <c r="F1637" s="567">
        <v>66860.509999999995</v>
      </c>
      <c r="G1637" s="564">
        <f t="shared" si="50"/>
        <v>0</v>
      </c>
      <c r="H1637" s="564">
        <v>66860.509999999995</v>
      </c>
      <c r="I1637" s="564">
        <v>66860.509999999995</v>
      </c>
      <c r="J1637" s="564">
        <f t="shared" si="51"/>
        <v>0</v>
      </c>
    </row>
    <row r="1638" spans="1:10" s="498" customFormat="1" ht="15.75" thickBot="1" x14ac:dyDescent="0.3">
      <c r="A1638" s="530">
        <v>1635</v>
      </c>
      <c r="B1638" s="565" t="s">
        <v>4464</v>
      </c>
      <c r="C1638" s="566" t="s">
        <v>4465</v>
      </c>
      <c r="D1638" s="563" t="s">
        <v>4466</v>
      </c>
      <c r="E1638" s="567">
        <v>66860.509999999995</v>
      </c>
      <c r="F1638" s="567">
        <v>66860.509999999995</v>
      </c>
      <c r="G1638" s="564">
        <f t="shared" si="50"/>
        <v>0</v>
      </c>
      <c r="H1638" s="564">
        <v>66860.509999999995</v>
      </c>
      <c r="I1638" s="564">
        <v>66860.509999999995</v>
      </c>
      <c r="J1638" s="564">
        <f t="shared" si="51"/>
        <v>0</v>
      </c>
    </row>
    <row r="1639" spans="1:10" s="498" customFormat="1" ht="15.75" thickBot="1" x14ac:dyDescent="0.3">
      <c r="A1639" s="530">
        <v>1636</v>
      </c>
      <c r="B1639" s="565" t="s">
        <v>4467</v>
      </c>
      <c r="C1639" s="566" t="s">
        <v>4468</v>
      </c>
      <c r="D1639" s="563" t="s">
        <v>4469</v>
      </c>
      <c r="E1639" s="567">
        <v>66860.509999999995</v>
      </c>
      <c r="F1639" s="567">
        <v>66860.509999999995</v>
      </c>
      <c r="G1639" s="564">
        <f t="shared" si="50"/>
        <v>0</v>
      </c>
      <c r="H1639" s="564">
        <v>66860.509999999995</v>
      </c>
      <c r="I1639" s="564">
        <v>66860.509999999995</v>
      </c>
      <c r="J1639" s="564">
        <f t="shared" si="51"/>
        <v>0</v>
      </c>
    </row>
    <row r="1640" spans="1:10" s="498" customFormat="1" ht="15.75" thickBot="1" x14ac:dyDescent="0.3">
      <c r="A1640" s="530">
        <v>1637</v>
      </c>
      <c r="B1640" s="565" t="s">
        <v>4470</v>
      </c>
      <c r="C1640" s="566" t="s">
        <v>4471</v>
      </c>
      <c r="D1640" s="563" t="s">
        <v>4472</v>
      </c>
      <c r="E1640" s="567">
        <v>66860.509999999995</v>
      </c>
      <c r="F1640" s="567">
        <v>66860.509999999995</v>
      </c>
      <c r="G1640" s="564">
        <f t="shared" si="50"/>
        <v>0</v>
      </c>
      <c r="H1640" s="564">
        <v>66860.509999999995</v>
      </c>
      <c r="I1640" s="564">
        <v>66860.509999999995</v>
      </c>
      <c r="J1640" s="564">
        <f t="shared" si="51"/>
        <v>0</v>
      </c>
    </row>
    <row r="1641" spans="1:10" s="498" customFormat="1" ht="15.75" thickBot="1" x14ac:dyDescent="0.3">
      <c r="A1641" s="530">
        <v>1638</v>
      </c>
      <c r="B1641" s="565" t="s">
        <v>4473</v>
      </c>
      <c r="C1641" s="566" t="s">
        <v>4474</v>
      </c>
      <c r="D1641" s="563" t="s">
        <v>4475</v>
      </c>
      <c r="E1641" s="567">
        <v>77295.48</v>
      </c>
      <c r="F1641" s="567">
        <v>77295.48</v>
      </c>
      <c r="G1641" s="564">
        <f t="shared" si="50"/>
        <v>0</v>
      </c>
      <c r="H1641" s="564">
        <v>77295.48</v>
      </c>
      <c r="I1641" s="564">
        <v>77295.48</v>
      </c>
      <c r="J1641" s="564">
        <f t="shared" si="51"/>
        <v>0</v>
      </c>
    </row>
    <row r="1642" spans="1:10" s="498" customFormat="1" ht="15.75" thickBot="1" x14ac:dyDescent="0.3">
      <c r="A1642" s="530">
        <v>1639</v>
      </c>
      <c r="B1642" s="565" t="s">
        <v>4476</v>
      </c>
      <c r="C1642" s="566" t="s">
        <v>4477</v>
      </c>
      <c r="D1642" s="563" t="s">
        <v>4478</v>
      </c>
      <c r="E1642" s="567">
        <v>66860.509999999995</v>
      </c>
      <c r="F1642" s="567">
        <v>66860.509999999995</v>
      </c>
      <c r="G1642" s="564">
        <f t="shared" si="50"/>
        <v>0</v>
      </c>
      <c r="H1642" s="564">
        <v>66860.509999999995</v>
      </c>
      <c r="I1642" s="564">
        <v>66860.509999999995</v>
      </c>
      <c r="J1642" s="564">
        <f t="shared" si="51"/>
        <v>0</v>
      </c>
    </row>
    <row r="1643" spans="1:10" s="498" customFormat="1" ht="15.75" thickBot="1" x14ac:dyDescent="0.3">
      <c r="A1643" s="530">
        <v>1640</v>
      </c>
      <c r="B1643" s="565" t="s">
        <v>4479</v>
      </c>
      <c r="C1643" s="566" t="s">
        <v>4480</v>
      </c>
      <c r="D1643" s="563" t="s">
        <v>4481</v>
      </c>
      <c r="E1643" s="567">
        <v>66860.509999999995</v>
      </c>
      <c r="F1643" s="567">
        <v>66860.509999999995</v>
      </c>
      <c r="G1643" s="564">
        <f t="shared" si="50"/>
        <v>0</v>
      </c>
      <c r="H1643" s="564">
        <v>66860.509999999995</v>
      </c>
      <c r="I1643" s="564">
        <v>66860.509999999995</v>
      </c>
      <c r="J1643" s="564">
        <f t="shared" si="51"/>
        <v>0</v>
      </c>
    </row>
    <row r="1644" spans="1:10" s="498" customFormat="1" ht="15.75" thickBot="1" x14ac:dyDescent="0.3">
      <c r="A1644" s="530">
        <v>1641</v>
      </c>
      <c r="B1644" s="565" t="s">
        <v>4482</v>
      </c>
      <c r="C1644" s="566" t="s">
        <v>4483</v>
      </c>
      <c r="D1644" s="563" t="s">
        <v>4484</v>
      </c>
      <c r="E1644" s="567">
        <v>66860.509999999995</v>
      </c>
      <c r="F1644" s="567">
        <v>66860.509999999995</v>
      </c>
      <c r="G1644" s="564">
        <f t="shared" si="50"/>
        <v>0</v>
      </c>
      <c r="H1644" s="564">
        <v>66860.509999999995</v>
      </c>
      <c r="I1644" s="564">
        <v>66860.509999999995</v>
      </c>
      <c r="J1644" s="564">
        <f t="shared" si="51"/>
        <v>0</v>
      </c>
    </row>
    <row r="1645" spans="1:10" s="498" customFormat="1" ht="15.75" thickBot="1" x14ac:dyDescent="0.3">
      <c r="A1645" s="530">
        <v>1642</v>
      </c>
      <c r="B1645" s="565" t="s">
        <v>4485</v>
      </c>
      <c r="C1645" s="566" t="s">
        <v>4486</v>
      </c>
      <c r="D1645" s="563" t="s">
        <v>4487</v>
      </c>
      <c r="E1645" s="567">
        <v>66860.509999999995</v>
      </c>
      <c r="F1645" s="567">
        <v>66860.509999999995</v>
      </c>
      <c r="G1645" s="564">
        <f t="shared" si="50"/>
        <v>0</v>
      </c>
      <c r="H1645" s="564">
        <v>66860.509999999995</v>
      </c>
      <c r="I1645" s="564">
        <v>66860.509999999995</v>
      </c>
      <c r="J1645" s="564">
        <f t="shared" si="51"/>
        <v>0</v>
      </c>
    </row>
    <row r="1646" spans="1:10" s="498" customFormat="1" ht="15.75" thickBot="1" x14ac:dyDescent="0.3">
      <c r="A1646" s="530">
        <v>1643</v>
      </c>
      <c r="B1646" s="565" t="s">
        <v>4488</v>
      </c>
      <c r="C1646" s="566" t="s">
        <v>4489</v>
      </c>
      <c r="D1646" s="563" t="s">
        <v>4490</v>
      </c>
      <c r="E1646" s="567">
        <v>74793.69</v>
      </c>
      <c r="F1646" s="567">
        <v>74793.69</v>
      </c>
      <c r="G1646" s="564">
        <f t="shared" si="50"/>
        <v>0</v>
      </c>
      <c r="H1646" s="564">
        <v>74793.69</v>
      </c>
      <c r="I1646" s="564">
        <v>74793.69</v>
      </c>
      <c r="J1646" s="564">
        <f t="shared" si="51"/>
        <v>0</v>
      </c>
    </row>
    <row r="1647" spans="1:10" s="498" customFormat="1" ht="15.75" thickBot="1" x14ac:dyDescent="0.3">
      <c r="A1647" s="530">
        <v>1644</v>
      </c>
      <c r="B1647" s="565" t="s">
        <v>4491</v>
      </c>
      <c r="C1647" s="566" t="s">
        <v>4492</v>
      </c>
      <c r="D1647" s="563" t="s">
        <v>4493</v>
      </c>
      <c r="E1647" s="567">
        <v>66860.509999999995</v>
      </c>
      <c r="F1647" s="567">
        <v>66860.509999999995</v>
      </c>
      <c r="G1647" s="564">
        <f t="shared" si="50"/>
        <v>0</v>
      </c>
      <c r="H1647" s="564">
        <v>66860.509999999995</v>
      </c>
      <c r="I1647" s="564">
        <v>66860.509999999995</v>
      </c>
      <c r="J1647" s="564">
        <f t="shared" si="51"/>
        <v>0</v>
      </c>
    </row>
    <row r="1648" spans="1:10" s="498" customFormat="1" ht="15.75" thickBot="1" x14ac:dyDescent="0.3">
      <c r="A1648" s="530">
        <v>1645</v>
      </c>
      <c r="B1648" s="565" t="s">
        <v>4494</v>
      </c>
      <c r="C1648" s="566" t="s">
        <v>4495</v>
      </c>
      <c r="D1648" s="563" t="s">
        <v>4496</v>
      </c>
      <c r="E1648" s="567">
        <v>66860.509999999995</v>
      </c>
      <c r="F1648" s="567">
        <v>66860.509999999995</v>
      </c>
      <c r="G1648" s="564">
        <f t="shared" si="50"/>
        <v>0</v>
      </c>
      <c r="H1648" s="564">
        <v>66860.509999999995</v>
      </c>
      <c r="I1648" s="564">
        <v>66860.509999999995</v>
      </c>
      <c r="J1648" s="564">
        <f t="shared" si="51"/>
        <v>0</v>
      </c>
    </row>
    <row r="1649" spans="1:10" s="498" customFormat="1" ht="15.75" thickBot="1" x14ac:dyDescent="0.3">
      <c r="A1649" s="530">
        <v>1646</v>
      </c>
      <c r="B1649" s="565" t="s">
        <v>4497</v>
      </c>
      <c r="C1649" s="566" t="s">
        <v>4498</v>
      </c>
      <c r="D1649" s="563" t="s">
        <v>4499</v>
      </c>
      <c r="E1649" s="567">
        <v>66860.509999999995</v>
      </c>
      <c r="F1649" s="567">
        <v>66860.509999999995</v>
      </c>
      <c r="G1649" s="564">
        <f t="shared" si="50"/>
        <v>0</v>
      </c>
      <c r="H1649" s="564">
        <v>66860.509999999995</v>
      </c>
      <c r="I1649" s="564">
        <v>66860.509999999995</v>
      </c>
      <c r="J1649" s="564">
        <f t="shared" si="51"/>
        <v>0</v>
      </c>
    </row>
    <row r="1650" spans="1:10" s="498" customFormat="1" ht="15.75" thickBot="1" x14ac:dyDescent="0.3">
      <c r="A1650" s="530">
        <v>1647</v>
      </c>
      <c r="B1650" s="565" t="s">
        <v>4500</v>
      </c>
      <c r="C1650" s="566" t="s">
        <v>4501</v>
      </c>
      <c r="D1650" s="563" t="s">
        <v>4502</v>
      </c>
      <c r="E1650" s="567">
        <v>66860.509999999995</v>
      </c>
      <c r="F1650" s="567">
        <v>66860.509999999995</v>
      </c>
      <c r="G1650" s="564">
        <f t="shared" si="50"/>
        <v>0</v>
      </c>
      <c r="H1650" s="564">
        <v>66860.509999999995</v>
      </c>
      <c r="I1650" s="564">
        <v>66860.509999999995</v>
      </c>
      <c r="J1650" s="564">
        <f t="shared" si="51"/>
        <v>0</v>
      </c>
    </row>
    <row r="1651" spans="1:10" s="498" customFormat="1" ht="15.75" thickBot="1" x14ac:dyDescent="0.3">
      <c r="A1651" s="530">
        <v>1648</v>
      </c>
      <c r="B1651" s="565" t="s">
        <v>4503</v>
      </c>
      <c r="C1651" s="566" t="s">
        <v>4504</v>
      </c>
      <c r="D1651" s="563" t="s">
        <v>4505</v>
      </c>
      <c r="E1651" s="567">
        <v>66860.509999999995</v>
      </c>
      <c r="F1651" s="567">
        <v>66860.509999999995</v>
      </c>
      <c r="G1651" s="564">
        <f t="shared" si="50"/>
        <v>0</v>
      </c>
      <c r="H1651" s="564">
        <v>66860.509999999995</v>
      </c>
      <c r="I1651" s="564">
        <v>66860.509999999995</v>
      </c>
      <c r="J1651" s="564">
        <f t="shared" si="51"/>
        <v>0</v>
      </c>
    </row>
    <row r="1652" spans="1:10" s="498" customFormat="1" ht="15.75" thickBot="1" x14ac:dyDescent="0.3">
      <c r="A1652" s="530">
        <v>1649</v>
      </c>
      <c r="B1652" s="565" t="s">
        <v>4506</v>
      </c>
      <c r="C1652" s="566" t="s">
        <v>4507</v>
      </c>
      <c r="D1652" s="563" t="s">
        <v>4508</v>
      </c>
      <c r="E1652" s="567">
        <v>66860.509999999995</v>
      </c>
      <c r="F1652" s="567">
        <v>66860.509999999995</v>
      </c>
      <c r="G1652" s="564">
        <f t="shared" si="50"/>
        <v>0</v>
      </c>
      <c r="H1652" s="564">
        <v>66860.509999999995</v>
      </c>
      <c r="I1652" s="564">
        <v>66860.509999999995</v>
      </c>
      <c r="J1652" s="564">
        <f t="shared" si="51"/>
        <v>0</v>
      </c>
    </row>
    <row r="1653" spans="1:10" s="498" customFormat="1" ht="15.75" thickBot="1" x14ac:dyDescent="0.3">
      <c r="A1653" s="530">
        <v>1650</v>
      </c>
      <c r="B1653" s="565" t="s">
        <v>4509</v>
      </c>
      <c r="C1653" s="566" t="s">
        <v>4510</v>
      </c>
      <c r="D1653" s="563" t="s">
        <v>4511</v>
      </c>
      <c r="E1653" s="567">
        <v>66860.509999999995</v>
      </c>
      <c r="F1653" s="567">
        <v>66860.509999999995</v>
      </c>
      <c r="G1653" s="564">
        <f t="shared" si="50"/>
        <v>0</v>
      </c>
      <c r="H1653" s="564">
        <v>66860.509999999995</v>
      </c>
      <c r="I1653" s="564">
        <v>66860.509999999995</v>
      </c>
      <c r="J1653" s="564">
        <f t="shared" si="51"/>
        <v>0</v>
      </c>
    </row>
    <row r="1654" spans="1:10" s="498" customFormat="1" ht="15.75" thickBot="1" x14ac:dyDescent="0.3">
      <c r="A1654" s="530">
        <v>1651</v>
      </c>
      <c r="B1654" s="565" t="s">
        <v>4512</v>
      </c>
      <c r="C1654" s="566" t="s">
        <v>4513</v>
      </c>
      <c r="D1654" s="563" t="s">
        <v>4514</v>
      </c>
      <c r="E1654" s="567">
        <v>66860.509999999995</v>
      </c>
      <c r="F1654" s="567">
        <v>66860.509999999995</v>
      </c>
      <c r="G1654" s="564">
        <f t="shared" si="50"/>
        <v>0</v>
      </c>
      <c r="H1654" s="564">
        <v>66860.509999999995</v>
      </c>
      <c r="I1654" s="564">
        <v>66860.509999999995</v>
      </c>
      <c r="J1654" s="564">
        <f t="shared" si="51"/>
        <v>0</v>
      </c>
    </row>
    <row r="1655" spans="1:10" s="498" customFormat="1" ht="15.75" thickBot="1" x14ac:dyDescent="0.3">
      <c r="A1655" s="530">
        <v>1652</v>
      </c>
      <c r="B1655" s="565" t="s">
        <v>4515</v>
      </c>
      <c r="C1655" s="566" t="s">
        <v>4516</v>
      </c>
      <c r="D1655" s="563" t="s">
        <v>4517</v>
      </c>
      <c r="E1655" s="567">
        <v>66860.509999999995</v>
      </c>
      <c r="F1655" s="567">
        <v>66860.509999999995</v>
      </c>
      <c r="G1655" s="564">
        <f t="shared" si="50"/>
        <v>0</v>
      </c>
      <c r="H1655" s="564">
        <v>66860.509999999995</v>
      </c>
      <c r="I1655" s="564">
        <v>66860.509999999995</v>
      </c>
      <c r="J1655" s="564">
        <f t="shared" si="51"/>
        <v>0</v>
      </c>
    </row>
    <row r="1656" spans="1:10" s="498" customFormat="1" ht="15.75" thickBot="1" x14ac:dyDescent="0.3">
      <c r="A1656" s="530">
        <v>1653</v>
      </c>
      <c r="B1656" s="565" t="s">
        <v>4518</v>
      </c>
      <c r="C1656" s="566" t="s">
        <v>4519</v>
      </c>
      <c r="D1656" s="563" t="s">
        <v>4520</v>
      </c>
      <c r="E1656" s="567">
        <v>66860.509999999995</v>
      </c>
      <c r="F1656" s="567">
        <v>66860.509999999995</v>
      </c>
      <c r="G1656" s="564">
        <f t="shared" si="50"/>
        <v>0</v>
      </c>
      <c r="H1656" s="564">
        <v>66860.509999999995</v>
      </c>
      <c r="I1656" s="564">
        <v>66860.509999999995</v>
      </c>
      <c r="J1656" s="564">
        <f t="shared" si="51"/>
        <v>0</v>
      </c>
    </row>
    <row r="1657" spans="1:10" s="498" customFormat="1" ht="15.75" thickBot="1" x14ac:dyDescent="0.3">
      <c r="A1657" s="530">
        <v>1654</v>
      </c>
      <c r="B1657" s="565" t="s">
        <v>4521</v>
      </c>
      <c r="C1657" s="566" t="s">
        <v>4522</v>
      </c>
      <c r="D1657" s="563" t="s">
        <v>4523</v>
      </c>
      <c r="E1657" s="567">
        <v>66860.509999999995</v>
      </c>
      <c r="F1657" s="567">
        <v>66860.509999999995</v>
      </c>
      <c r="G1657" s="564">
        <f t="shared" si="50"/>
        <v>0</v>
      </c>
      <c r="H1657" s="564">
        <v>66860.509999999995</v>
      </c>
      <c r="I1657" s="564">
        <v>66860.509999999995</v>
      </c>
      <c r="J1657" s="564">
        <f t="shared" si="51"/>
        <v>0</v>
      </c>
    </row>
    <row r="1658" spans="1:10" s="498" customFormat="1" ht="15.75" thickBot="1" x14ac:dyDescent="0.3">
      <c r="A1658" s="530">
        <v>1655</v>
      </c>
      <c r="B1658" s="565" t="s">
        <v>4524</v>
      </c>
      <c r="C1658" s="566" t="s">
        <v>4525</v>
      </c>
      <c r="D1658" s="563" t="s">
        <v>4526</v>
      </c>
      <c r="E1658" s="567">
        <v>66860.509999999995</v>
      </c>
      <c r="F1658" s="567">
        <v>66860.509999999995</v>
      </c>
      <c r="G1658" s="564">
        <f t="shared" si="50"/>
        <v>0</v>
      </c>
      <c r="H1658" s="564">
        <v>66860.509999999995</v>
      </c>
      <c r="I1658" s="564">
        <v>66860.509999999995</v>
      </c>
      <c r="J1658" s="564">
        <f t="shared" si="51"/>
        <v>0</v>
      </c>
    </row>
    <row r="1659" spans="1:10" s="498" customFormat="1" ht="15.75" thickBot="1" x14ac:dyDescent="0.3">
      <c r="A1659" s="530">
        <v>1656</v>
      </c>
      <c r="B1659" s="565" t="s">
        <v>4527</v>
      </c>
      <c r="C1659" s="566" t="s">
        <v>4528</v>
      </c>
      <c r="D1659" s="563" t="s">
        <v>4529</v>
      </c>
      <c r="E1659" s="567">
        <v>66860.509999999995</v>
      </c>
      <c r="F1659" s="567">
        <v>66860.509999999995</v>
      </c>
      <c r="G1659" s="564">
        <f t="shared" si="50"/>
        <v>0</v>
      </c>
      <c r="H1659" s="564">
        <v>66860.509999999995</v>
      </c>
      <c r="I1659" s="564">
        <v>66860.509999999995</v>
      </c>
      <c r="J1659" s="564">
        <f t="shared" si="51"/>
        <v>0</v>
      </c>
    </row>
    <row r="1660" spans="1:10" s="498" customFormat="1" ht="15.75" thickBot="1" x14ac:dyDescent="0.3">
      <c r="A1660" s="530">
        <v>1657</v>
      </c>
      <c r="B1660" s="565" t="s">
        <v>4530</v>
      </c>
      <c r="C1660" s="566" t="s">
        <v>4531</v>
      </c>
      <c r="D1660" s="563" t="s">
        <v>4532</v>
      </c>
      <c r="E1660" s="567">
        <v>74793.69</v>
      </c>
      <c r="F1660" s="567">
        <v>74793.69</v>
      </c>
      <c r="G1660" s="564">
        <f t="shared" si="50"/>
        <v>0</v>
      </c>
      <c r="H1660" s="564">
        <v>74793.69</v>
      </c>
      <c r="I1660" s="564">
        <v>74793.69</v>
      </c>
      <c r="J1660" s="564">
        <f t="shared" si="51"/>
        <v>0</v>
      </c>
    </row>
    <row r="1661" spans="1:10" s="498" customFormat="1" ht="15.75" thickBot="1" x14ac:dyDescent="0.3">
      <c r="A1661" s="530">
        <v>1658</v>
      </c>
      <c r="B1661" s="565" t="s">
        <v>4533</v>
      </c>
      <c r="C1661" s="566" t="s">
        <v>4534</v>
      </c>
      <c r="D1661" s="563" t="s">
        <v>4535</v>
      </c>
      <c r="E1661" s="567">
        <v>66860.509999999995</v>
      </c>
      <c r="F1661" s="567">
        <v>66860.509999999995</v>
      </c>
      <c r="G1661" s="564">
        <f t="shared" si="50"/>
        <v>0</v>
      </c>
      <c r="H1661" s="564">
        <v>66860.509999999995</v>
      </c>
      <c r="I1661" s="564">
        <v>66860.509999999995</v>
      </c>
      <c r="J1661" s="564">
        <f t="shared" si="51"/>
        <v>0</v>
      </c>
    </row>
    <row r="1662" spans="1:10" s="498" customFormat="1" ht="15.75" thickBot="1" x14ac:dyDescent="0.3">
      <c r="A1662" s="530">
        <v>1659</v>
      </c>
      <c r="B1662" s="565" t="s">
        <v>4536</v>
      </c>
      <c r="C1662" s="566" t="s">
        <v>4537</v>
      </c>
      <c r="D1662" s="563" t="s">
        <v>4538</v>
      </c>
      <c r="E1662" s="567">
        <v>66860.509999999995</v>
      </c>
      <c r="F1662" s="567">
        <v>66860.509999999995</v>
      </c>
      <c r="G1662" s="564">
        <f t="shared" si="50"/>
        <v>0</v>
      </c>
      <c r="H1662" s="564">
        <v>66860.509999999995</v>
      </c>
      <c r="I1662" s="564">
        <v>66860.509999999995</v>
      </c>
      <c r="J1662" s="564">
        <f t="shared" si="51"/>
        <v>0</v>
      </c>
    </row>
    <row r="1663" spans="1:10" s="498" customFormat="1" ht="15.75" thickBot="1" x14ac:dyDescent="0.3">
      <c r="A1663" s="530">
        <v>1660</v>
      </c>
      <c r="B1663" s="565" t="s">
        <v>4539</v>
      </c>
      <c r="C1663" s="566" t="s">
        <v>4540</v>
      </c>
      <c r="D1663" s="563" t="s">
        <v>4541</v>
      </c>
      <c r="E1663" s="567">
        <v>66860.509999999995</v>
      </c>
      <c r="F1663" s="567">
        <v>66860.509999999995</v>
      </c>
      <c r="G1663" s="564">
        <f t="shared" si="50"/>
        <v>0</v>
      </c>
      <c r="H1663" s="564">
        <v>66860.509999999995</v>
      </c>
      <c r="I1663" s="564">
        <v>66860.509999999995</v>
      </c>
      <c r="J1663" s="564">
        <f t="shared" si="51"/>
        <v>0</v>
      </c>
    </row>
    <row r="1664" spans="1:10" s="498" customFormat="1" ht="15.75" thickBot="1" x14ac:dyDescent="0.3">
      <c r="A1664" s="530">
        <v>1661</v>
      </c>
      <c r="B1664" s="565" t="s">
        <v>4542</v>
      </c>
      <c r="C1664" s="566" t="s">
        <v>4543</v>
      </c>
      <c r="D1664" s="563" t="s">
        <v>4544</v>
      </c>
      <c r="E1664" s="567">
        <v>66860.509999999995</v>
      </c>
      <c r="F1664" s="567">
        <v>66860.509999999995</v>
      </c>
      <c r="G1664" s="564">
        <f t="shared" si="50"/>
        <v>0</v>
      </c>
      <c r="H1664" s="564">
        <v>66860.509999999995</v>
      </c>
      <c r="I1664" s="564">
        <v>66860.509999999995</v>
      </c>
      <c r="J1664" s="564">
        <f t="shared" si="51"/>
        <v>0</v>
      </c>
    </row>
    <row r="1665" spans="1:10" s="498" customFormat="1" ht="15.75" thickBot="1" x14ac:dyDescent="0.3">
      <c r="A1665" s="530">
        <v>1662</v>
      </c>
      <c r="B1665" s="565" t="s">
        <v>4545</v>
      </c>
      <c r="C1665" s="566" t="s">
        <v>4546</v>
      </c>
      <c r="D1665" s="563" t="s">
        <v>4547</v>
      </c>
      <c r="E1665" s="567">
        <v>66860.509999999995</v>
      </c>
      <c r="F1665" s="567">
        <v>66860.509999999995</v>
      </c>
      <c r="G1665" s="564">
        <f t="shared" si="50"/>
        <v>0</v>
      </c>
      <c r="H1665" s="564">
        <v>66860.509999999995</v>
      </c>
      <c r="I1665" s="564">
        <v>66860.509999999995</v>
      </c>
      <c r="J1665" s="564">
        <f t="shared" si="51"/>
        <v>0</v>
      </c>
    </row>
    <row r="1666" spans="1:10" s="498" customFormat="1" ht="15.75" thickBot="1" x14ac:dyDescent="0.3">
      <c r="A1666" s="530">
        <v>1663</v>
      </c>
      <c r="B1666" s="565" t="s">
        <v>4548</v>
      </c>
      <c r="C1666" s="566" t="s">
        <v>4549</v>
      </c>
      <c r="D1666" s="563" t="s">
        <v>4550</v>
      </c>
      <c r="E1666" s="567">
        <v>66860.509999999995</v>
      </c>
      <c r="F1666" s="567">
        <v>66860.509999999995</v>
      </c>
      <c r="G1666" s="564">
        <f t="shared" si="50"/>
        <v>0</v>
      </c>
      <c r="H1666" s="564">
        <v>66860.509999999995</v>
      </c>
      <c r="I1666" s="564">
        <v>66860.509999999995</v>
      </c>
      <c r="J1666" s="564">
        <f t="shared" si="51"/>
        <v>0</v>
      </c>
    </row>
    <row r="1667" spans="1:10" s="498" customFormat="1" ht="15.75" thickBot="1" x14ac:dyDescent="0.3">
      <c r="A1667" s="530">
        <v>1664</v>
      </c>
      <c r="B1667" s="565" t="s">
        <v>4551</v>
      </c>
      <c r="C1667" s="566" t="s">
        <v>4552</v>
      </c>
      <c r="D1667" s="563" t="s">
        <v>4553</v>
      </c>
      <c r="E1667" s="567">
        <v>66860.509999999995</v>
      </c>
      <c r="F1667" s="567">
        <v>66860.509999999995</v>
      </c>
      <c r="G1667" s="564">
        <f t="shared" si="50"/>
        <v>0</v>
      </c>
      <c r="H1667" s="564">
        <v>66860.509999999995</v>
      </c>
      <c r="I1667" s="564">
        <v>66860.509999999995</v>
      </c>
      <c r="J1667" s="564">
        <f t="shared" si="51"/>
        <v>0</v>
      </c>
    </row>
    <row r="1668" spans="1:10" s="498" customFormat="1" ht="15.75" thickBot="1" x14ac:dyDescent="0.3">
      <c r="A1668" s="530">
        <v>1665</v>
      </c>
      <c r="B1668" s="565" t="s">
        <v>4554</v>
      </c>
      <c r="C1668" s="566" t="s">
        <v>4555</v>
      </c>
      <c r="D1668" s="563" t="s">
        <v>4556</v>
      </c>
      <c r="E1668" s="567">
        <v>66860.509999999995</v>
      </c>
      <c r="F1668" s="567">
        <v>66860.509999999995</v>
      </c>
      <c r="G1668" s="564">
        <f t="shared" ref="G1668:G1731" si="52">E1668-F1668</f>
        <v>0</v>
      </c>
      <c r="H1668" s="564">
        <v>66860.509999999995</v>
      </c>
      <c r="I1668" s="564">
        <v>66860.509999999995</v>
      </c>
      <c r="J1668" s="564">
        <f t="shared" ref="J1668:J1731" si="53">H1668-I1668</f>
        <v>0</v>
      </c>
    </row>
    <row r="1669" spans="1:10" s="498" customFormat="1" ht="15.75" thickBot="1" x14ac:dyDescent="0.3">
      <c r="A1669" s="530">
        <v>1666</v>
      </c>
      <c r="B1669" s="565" t="s">
        <v>4557</v>
      </c>
      <c r="C1669" s="566" t="s">
        <v>4558</v>
      </c>
      <c r="D1669" s="563" t="s">
        <v>4559</v>
      </c>
      <c r="E1669" s="567">
        <v>74793.69</v>
      </c>
      <c r="F1669" s="567">
        <v>74793.69</v>
      </c>
      <c r="G1669" s="564">
        <f t="shared" si="52"/>
        <v>0</v>
      </c>
      <c r="H1669" s="564">
        <v>74793.69</v>
      </c>
      <c r="I1669" s="564">
        <v>74793.69</v>
      </c>
      <c r="J1669" s="564">
        <f t="shared" si="53"/>
        <v>0</v>
      </c>
    </row>
    <row r="1670" spans="1:10" s="498" customFormat="1" ht="15.75" thickBot="1" x14ac:dyDescent="0.3">
      <c r="A1670" s="530">
        <v>1667</v>
      </c>
      <c r="B1670" s="565" t="s">
        <v>4560</v>
      </c>
      <c r="C1670" s="566" t="s">
        <v>4561</v>
      </c>
      <c r="D1670" s="563" t="s">
        <v>4562</v>
      </c>
      <c r="E1670" s="567">
        <v>74793.69</v>
      </c>
      <c r="F1670" s="567">
        <v>74793.69</v>
      </c>
      <c r="G1670" s="564">
        <f t="shared" si="52"/>
        <v>0</v>
      </c>
      <c r="H1670" s="564">
        <v>74793.69</v>
      </c>
      <c r="I1670" s="564">
        <v>74793.69</v>
      </c>
      <c r="J1670" s="564">
        <f t="shared" si="53"/>
        <v>0</v>
      </c>
    </row>
    <row r="1671" spans="1:10" s="498" customFormat="1" ht="15.75" thickBot="1" x14ac:dyDescent="0.3">
      <c r="A1671" s="530">
        <v>1668</v>
      </c>
      <c r="B1671" s="565" t="s">
        <v>4563</v>
      </c>
      <c r="C1671" s="566" t="s">
        <v>4564</v>
      </c>
      <c r="D1671" s="563" t="s">
        <v>4565</v>
      </c>
      <c r="E1671" s="567">
        <v>42386.04</v>
      </c>
      <c r="F1671" s="567">
        <v>42386.04</v>
      </c>
      <c r="G1671" s="564">
        <f t="shared" si="52"/>
        <v>0</v>
      </c>
      <c r="H1671" s="564">
        <v>42386.04</v>
      </c>
      <c r="I1671" s="564">
        <v>42386.04</v>
      </c>
      <c r="J1671" s="564">
        <f t="shared" si="53"/>
        <v>0</v>
      </c>
    </row>
    <row r="1672" spans="1:10" s="498" customFormat="1" ht="15.75" thickBot="1" x14ac:dyDescent="0.3">
      <c r="A1672" s="530">
        <v>1669</v>
      </c>
      <c r="B1672" s="565" t="s">
        <v>4566</v>
      </c>
      <c r="C1672" s="566" t="s">
        <v>4567</v>
      </c>
      <c r="D1672" s="563" t="s">
        <v>4568</v>
      </c>
      <c r="E1672" s="567">
        <v>50319.22</v>
      </c>
      <c r="F1672" s="567">
        <v>50319.22</v>
      </c>
      <c r="G1672" s="564">
        <f t="shared" si="52"/>
        <v>0</v>
      </c>
      <c r="H1672" s="564">
        <v>50319.22</v>
      </c>
      <c r="I1672" s="564">
        <v>50319.22</v>
      </c>
      <c r="J1672" s="564">
        <f t="shared" si="53"/>
        <v>0</v>
      </c>
    </row>
    <row r="1673" spans="1:10" s="498" customFormat="1" ht="15.75" thickBot="1" x14ac:dyDescent="0.3">
      <c r="A1673" s="530">
        <v>1670</v>
      </c>
      <c r="B1673" s="565" t="s">
        <v>4569</v>
      </c>
      <c r="C1673" s="566" t="s">
        <v>4570</v>
      </c>
      <c r="D1673" s="563" t="s">
        <v>4571</v>
      </c>
      <c r="E1673" s="567">
        <v>50319.22</v>
      </c>
      <c r="F1673" s="567">
        <v>50319.22</v>
      </c>
      <c r="G1673" s="564">
        <f t="shared" si="52"/>
        <v>0</v>
      </c>
      <c r="H1673" s="564">
        <v>50319.22</v>
      </c>
      <c r="I1673" s="564">
        <v>50319.22</v>
      </c>
      <c r="J1673" s="564">
        <f t="shared" si="53"/>
        <v>0</v>
      </c>
    </row>
    <row r="1674" spans="1:10" s="498" customFormat="1" ht="15.75" thickBot="1" x14ac:dyDescent="0.3">
      <c r="A1674" s="530">
        <v>1671</v>
      </c>
      <c r="B1674" s="565" t="s">
        <v>4572</v>
      </c>
      <c r="C1674" s="566" t="s">
        <v>4573</v>
      </c>
      <c r="D1674" s="563" t="s">
        <v>4574</v>
      </c>
      <c r="E1674" s="567">
        <v>47680.800000000003</v>
      </c>
      <c r="F1674" s="567">
        <v>47680.800000000003</v>
      </c>
      <c r="G1674" s="564">
        <f t="shared" si="52"/>
        <v>0</v>
      </c>
      <c r="H1674" s="564">
        <v>47680.800000000003</v>
      </c>
      <c r="I1674" s="564">
        <v>47680.800000000003</v>
      </c>
      <c r="J1674" s="564">
        <f t="shared" si="53"/>
        <v>0</v>
      </c>
    </row>
    <row r="1675" spans="1:10" s="498" customFormat="1" ht="15.75" thickBot="1" x14ac:dyDescent="0.3">
      <c r="A1675" s="530">
        <v>1672</v>
      </c>
      <c r="B1675" s="565" t="s">
        <v>4572</v>
      </c>
      <c r="C1675" s="566" t="s">
        <v>4575</v>
      </c>
      <c r="D1675" s="563" t="s">
        <v>4576</v>
      </c>
      <c r="E1675" s="567">
        <v>47680.800000000003</v>
      </c>
      <c r="F1675" s="567">
        <v>47680.800000000003</v>
      </c>
      <c r="G1675" s="564">
        <f t="shared" si="52"/>
        <v>0</v>
      </c>
      <c r="H1675" s="564">
        <v>47680.800000000003</v>
      </c>
      <c r="I1675" s="564">
        <v>47680.800000000003</v>
      </c>
      <c r="J1675" s="564">
        <f t="shared" si="53"/>
        <v>0</v>
      </c>
    </row>
    <row r="1676" spans="1:10" s="498" customFormat="1" ht="15.75" thickBot="1" x14ac:dyDescent="0.3">
      <c r="A1676" s="530">
        <v>1673</v>
      </c>
      <c r="B1676" s="565" t="s">
        <v>4577</v>
      </c>
      <c r="C1676" s="566" t="s">
        <v>4578</v>
      </c>
      <c r="D1676" s="563" t="s">
        <v>4579</v>
      </c>
      <c r="E1676" s="567">
        <v>59538.33</v>
      </c>
      <c r="F1676" s="567">
        <v>59538.33</v>
      </c>
      <c r="G1676" s="564">
        <f t="shared" si="52"/>
        <v>0</v>
      </c>
      <c r="H1676" s="564">
        <v>59538.33</v>
      </c>
      <c r="I1676" s="564">
        <v>59538.33</v>
      </c>
      <c r="J1676" s="564">
        <f t="shared" si="53"/>
        <v>0</v>
      </c>
    </row>
    <row r="1677" spans="1:10" s="498" customFormat="1" ht="15.75" thickBot="1" x14ac:dyDescent="0.3">
      <c r="A1677" s="530">
        <v>1674</v>
      </c>
      <c r="B1677" s="565" t="s">
        <v>4580</v>
      </c>
      <c r="C1677" s="566" t="s">
        <v>4581</v>
      </c>
      <c r="D1677" s="563" t="s">
        <v>4582</v>
      </c>
      <c r="E1677" s="567">
        <v>60396.5</v>
      </c>
      <c r="F1677" s="567">
        <v>60396.5</v>
      </c>
      <c r="G1677" s="564">
        <f t="shared" si="52"/>
        <v>0</v>
      </c>
      <c r="H1677" s="564">
        <v>60396.5</v>
      </c>
      <c r="I1677" s="564">
        <v>60396.5</v>
      </c>
      <c r="J1677" s="564">
        <f t="shared" si="53"/>
        <v>0</v>
      </c>
    </row>
    <row r="1678" spans="1:10" s="498" customFormat="1" ht="15.75" thickBot="1" x14ac:dyDescent="0.3">
      <c r="A1678" s="530">
        <v>1675</v>
      </c>
      <c r="B1678" s="565" t="s">
        <v>4583</v>
      </c>
      <c r="C1678" s="566" t="s">
        <v>4584</v>
      </c>
      <c r="D1678" s="563" t="s">
        <v>4585</v>
      </c>
      <c r="E1678" s="567">
        <v>75085.39</v>
      </c>
      <c r="F1678" s="567">
        <v>75085.39</v>
      </c>
      <c r="G1678" s="564">
        <f t="shared" si="52"/>
        <v>0</v>
      </c>
      <c r="H1678" s="564">
        <v>75085.39</v>
      </c>
      <c r="I1678" s="564">
        <v>75085.39</v>
      </c>
      <c r="J1678" s="564">
        <f t="shared" si="53"/>
        <v>0</v>
      </c>
    </row>
    <row r="1679" spans="1:10" s="498" customFormat="1" ht="15.75" thickBot="1" x14ac:dyDescent="0.3">
      <c r="A1679" s="530">
        <v>1676</v>
      </c>
      <c r="B1679" s="565" t="s">
        <v>4586</v>
      </c>
      <c r="C1679" s="566" t="s">
        <v>4587</v>
      </c>
      <c r="D1679" s="563" t="s">
        <v>4588</v>
      </c>
      <c r="E1679" s="567">
        <v>89392.6</v>
      </c>
      <c r="F1679" s="567">
        <v>89392.6</v>
      </c>
      <c r="G1679" s="564">
        <f t="shared" si="52"/>
        <v>0</v>
      </c>
      <c r="H1679" s="564">
        <v>89392.6</v>
      </c>
      <c r="I1679" s="564">
        <v>89392.6</v>
      </c>
      <c r="J1679" s="564">
        <f t="shared" si="53"/>
        <v>0</v>
      </c>
    </row>
    <row r="1680" spans="1:10" s="498" customFormat="1" ht="15.75" thickBot="1" x14ac:dyDescent="0.3">
      <c r="A1680" s="530">
        <v>1677</v>
      </c>
      <c r="B1680" s="565" t="s">
        <v>4589</v>
      </c>
      <c r="C1680" s="566" t="s">
        <v>4590</v>
      </c>
      <c r="D1680" s="563" t="s">
        <v>4591</v>
      </c>
      <c r="E1680" s="567">
        <v>49717.8</v>
      </c>
      <c r="F1680" s="567">
        <v>49717.8</v>
      </c>
      <c r="G1680" s="564">
        <f t="shared" si="52"/>
        <v>0</v>
      </c>
      <c r="H1680" s="564">
        <v>49717.8</v>
      </c>
      <c r="I1680" s="564">
        <v>49717.8</v>
      </c>
      <c r="J1680" s="564">
        <f t="shared" si="53"/>
        <v>0</v>
      </c>
    </row>
    <row r="1681" spans="1:10" s="498" customFormat="1" ht="15.75" thickBot="1" x14ac:dyDescent="0.3">
      <c r="A1681" s="530">
        <v>1678</v>
      </c>
      <c r="B1681" s="565" t="s">
        <v>4592</v>
      </c>
      <c r="C1681" s="566" t="s">
        <v>4593</v>
      </c>
      <c r="D1681" s="563" t="s">
        <v>4594</v>
      </c>
      <c r="E1681" s="567">
        <v>79449.039999999994</v>
      </c>
      <c r="F1681" s="567">
        <v>79449.039999999994</v>
      </c>
      <c r="G1681" s="564">
        <f t="shared" si="52"/>
        <v>0</v>
      </c>
      <c r="H1681" s="564">
        <v>79449.039999999994</v>
      </c>
      <c r="I1681" s="564">
        <v>79449.039999999994</v>
      </c>
      <c r="J1681" s="564">
        <f t="shared" si="53"/>
        <v>0</v>
      </c>
    </row>
    <row r="1682" spans="1:10" s="498" customFormat="1" ht="15.75" thickBot="1" x14ac:dyDescent="0.3">
      <c r="A1682" s="530">
        <v>1679</v>
      </c>
      <c r="B1682" s="565" t="s">
        <v>4595</v>
      </c>
      <c r="C1682" s="566" t="s">
        <v>4596</v>
      </c>
      <c r="D1682" s="563" t="s">
        <v>4597</v>
      </c>
      <c r="E1682" s="567">
        <v>97347.45</v>
      </c>
      <c r="F1682" s="567">
        <v>97347.45</v>
      </c>
      <c r="G1682" s="564">
        <f t="shared" si="52"/>
        <v>0</v>
      </c>
      <c r="H1682" s="564">
        <v>97347.45</v>
      </c>
      <c r="I1682" s="564">
        <v>97347.45</v>
      </c>
      <c r="J1682" s="564">
        <f t="shared" si="53"/>
        <v>0</v>
      </c>
    </row>
    <row r="1683" spans="1:10" s="498" customFormat="1" ht="15.75" thickBot="1" x14ac:dyDescent="0.3">
      <c r="A1683" s="530">
        <v>1680</v>
      </c>
      <c r="B1683" s="565" t="s">
        <v>4598</v>
      </c>
      <c r="C1683" s="566" t="s">
        <v>4599</v>
      </c>
      <c r="D1683" s="563" t="s">
        <v>4600</v>
      </c>
      <c r="E1683" s="567">
        <v>74793.69</v>
      </c>
      <c r="F1683" s="567">
        <v>74793.69</v>
      </c>
      <c r="G1683" s="564">
        <f t="shared" si="52"/>
        <v>0</v>
      </c>
      <c r="H1683" s="564">
        <v>74793.69</v>
      </c>
      <c r="I1683" s="564">
        <v>74793.69</v>
      </c>
      <c r="J1683" s="564">
        <f t="shared" si="53"/>
        <v>0</v>
      </c>
    </row>
    <row r="1684" spans="1:10" s="498" customFormat="1" ht="15.75" thickBot="1" x14ac:dyDescent="0.3">
      <c r="A1684" s="530">
        <v>1681</v>
      </c>
      <c r="B1684" s="565" t="s">
        <v>4601</v>
      </c>
      <c r="C1684" s="566" t="s">
        <v>4602</v>
      </c>
      <c r="D1684" s="563" t="s">
        <v>4603</v>
      </c>
      <c r="E1684" s="567">
        <v>74793.69</v>
      </c>
      <c r="F1684" s="567">
        <v>74793.69</v>
      </c>
      <c r="G1684" s="564">
        <f t="shared" si="52"/>
        <v>0</v>
      </c>
      <c r="H1684" s="564">
        <v>74793.69</v>
      </c>
      <c r="I1684" s="564">
        <v>74793.69</v>
      </c>
      <c r="J1684" s="564">
        <f t="shared" si="53"/>
        <v>0</v>
      </c>
    </row>
    <row r="1685" spans="1:10" s="498" customFormat="1" ht="15.75" thickBot="1" x14ac:dyDescent="0.3">
      <c r="A1685" s="530">
        <v>1682</v>
      </c>
      <c r="B1685" s="565" t="s">
        <v>4356</v>
      </c>
      <c r="C1685" s="566" t="s">
        <v>4604</v>
      </c>
      <c r="D1685" s="563" t="s">
        <v>4605</v>
      </c>
      <c r="E1685" s="567">
        <v>66860.509999999995</v>
      </c>
      <c r="F1685" s="567">
        <v>66860.509999999995</v>
      </c>
      <c r="G1685" s="564">
        <f t="shared" si="52"/>
        <v>0</v>
      </c>
      <c r="H1685" s="564">
        <v>66860.509999999995</v>
      </c>
      <c r="I1685" s="564">
        <v>66860.509999999995</v>
      </c>
      <c r="J1685" s="564">
        <f t="shared" si="53"/>
        <v>0</v>
      </c>
    </row>
    <row r="1686" spans="1:10" s="498" customFormat="1" ht="15.75" thickBot="1" x14ac:dyDescent="0.3">
      <c r="A1686" s="530">
        <v>1683</v>
      </c>
      <c r="B1686" s="565" t="s">
        <v>4606</v>
      </c>
      <c r="C1686" s="566" t="s">
        <v>4607</v>
      </c>
      <c r="D1686" s="563" t="s">
        <v>4608</v>
      </c>
      <c r="E1686" s="567">
        <v>66860.509999999995</v>
      </c>
      <c r="F1686" s="567">
        <v>66860.509999999995</v>
      </c>
      <c r="G1686" s="564">
        <f t="shared" si="52"/>
        <v>0</v>
      </c>
      <c r="H1686" s="564">
        <v>66860.509999999995</v>
      </c>
      <c r="I1686" s="564">
        <v>66860.509999999995</v>
      </c>
      <c r="J1686" s="564">
        <f t="shared" si="53"/>
        <v>0</v>
      </c>
    </row>
    <row r="1687" spans="1:10" s="498" customFormat="1" ht="15.75" thickBot="1" x14ac:dyDescent="0.3">
      <c r="A1687" s="530">
        <v>1684</v>
      </c>
      <c r="B1687" s="565" t="s">
        <v>4609</v>
      </c>
      <c r="C1687" s="566" t="s">
        <v>4610</v>
      </c>
      <c r="D1687" s="563" t="s">
        <v>4611</v>
      </c>
      <c r="E1687" s="567">
        <v>74793.69</v>
      </c>
      <c r="F1687" s="567">
        <v>74793.69</v>
      </c>
      <c r="G1687" s="564">
        <f t="shared" si="52"/>
        <v>0</v>
      </c>
      <c r="H1687" s="564">
        <v>74793.69</v>
      </c>
      <c r="I1687" s="564">
        <v>74793.69</v>
      </c>
      <c r="J1687" s="564">
        <f t="shared" si="53"/>
        <v>0</v>
      </c>
    </row>
    <row r="1688" spans="1:10" s="498" customFormat="1" ht="15.75" thickBot="1" x14ac:dyDescent="0.3">
      <c r="A1688" s="530">
        <v>1685</v>
      </c>
      <c r="B1688" s="565" t="s">
        <v>4612</v>
      </c>
      <c r="C1688" s="566" t="s">
        <v>4613</v>
      </c>
      <c r="D1688" s="563" t="s">
        <v>4614</v>
      </c>
      <c r="E1688" s="567">
        <v>32407.65</v>
      </c>
      <c r="F1688" s="567">
        <v>32407.65</v>
      </c>
      <c r="G1688" s="564">
        <f t="shared" si="52"/>
        <v>0</v>
      </c>
      <c r="H1688" s="564">
        <v>32407.65</v>
      </c>
      <c r="I1688" s="564">
        <v>32407.65</v>
      </c>
      <c r="J1688" s="564">
        <f t="shared" si="53"/>
        <v>0</v>
      </c>
    </row>
    <row r="1689" spans="1:10" s="498" customFormat="1" ht="15.75" thickBot="1" x14ac:dyDescent="0.3">
      <c r="A1689" s="530">
        <v>1686</v>
      </c>
      <c r="B1689" s="565" t="s">
        <v>4615</v>
      </c>
      <c r="C1689" s="566" t="s">
        <v>4616</v>
      </c>
      <c r="D1689" s="563" t="s">
        <v>4617</v>
      </c>
      <c r="E1689" s="567">
        <v>32407.65</v>
      </c>
      <c r="F1689" s="567">
        <v>32407.65</v>
      </c>
      <c r="G1689" s="564">
        <f t="shared" si="52"/>
        <v>0</v>
      </c>
      <c r="H1689" s="564">
        <v>32407.65</v>
      </c>
      <c r="I1689" s="564">
        <v>32407.65</v>
      </c>
      <c r="J1689" s="564">
        <f t="shared" si="53"/>
        <v>0</v>
      </c>
    </row>
    <row r="1690" spans="1:10" s="498" customFormat="1" ht="15.75" thickBot="1" x14ac:dyDescent="0.3">
      <c r="A1690" s="530">
        <v>1687</v>
      </c>
      <c r="B1690" s="565" t="s">
        <v>566</v>
      </c>
      <c r="C1690" s="566" t="s">
        <v>4618</v>
      </c>
      <c r="D1690" s="563" t="s">
        <v>4619</v>
      </c>
      <c r="E1690" s="567">
        <v>67918.850000000006</v>
      </c>
      <c r="F1690" s="567">
        <v>67918.850000000006</v>
      </c>
      <c r="G1690" s="564">
        <f t="shared" si="52"/>
        <v>0</v>
      </c>
      <c r="H1690" s="564">
        <v>67918.850000000006</v>
      </c>
      <c r="I1690" s="564">
        <v>67918.850000000006</v>
      </c>
      <c r="J1690" s="564">
        <f t="shared" si="53"/>
        <v>0</v>
      </c>
    </row>
    <row r="1691" spans="1:10" s="498" customFormat="1" ht="15.75" thickBot="1" x14ac:dyDescent="0.3">
      <c r="A1691" s="530">
        <v>1688</v>
      </c>
      <c r="B1691" s="565" t="s">
        <v>4620</v>
      </c>
      <c r="C1691" s="566" t="s">
        <v>4621</v>
      </c>
      <c r="D1691" s="563" t="s">
        <v>4622</v>
      </c>
      <c r="E1691" s="567">
        <v>77295.47</v>
      </c>
      <c r="F1691" s="567">
        <v>77295.47</v>
      </c>
      <c r="G1691" s="564">
        <f t="shared" si="52"/>
        <v>0</v>
      </c>
      <c r="H1691" s="564">
        <v>77295.47</v>
      </c>
      <c r="I1691" s="564">
        <v>77295.47</v>
      </c>
      <c r="J1691" s="564">
        <f t="shared" si="53"/>
        <v>0</v>
      </c>
    </row>
    <row r="1692" spans="1:10" s="498" customFormat="1" ht="15.75" thickBot="1" x14ac:dyDescent="0.3">
      <c r="A1692" s="530">
        <v>1689</v>
      </c>
      <c r="B1692" s="565" t="s">
        <v>4623</v>
      </c>
      <c r="C1692" s="566" t="s">
        <v>4624</v>
      </c>
      <c r="D1692" s="563" t="s">
        <v>4625</v>
      </c>
      <c r="E1692" s="567">
        <v>38310.379999999997</v>
      </c>
      <c r="F1692" s="567">
        <v>38310.379999999997</v>
      </c>
      <c r="G1692" s="564">
        <f t="shared" si="52"/>
        <v>0</v>
      </c>
      <c r="H1692" s="564">
        <v>38310.379999999997</v>
      </c>
      <c r="I1692" s="564">
        <v>38310.379999999997</v>
      </c>
      <c r="J1692" s="564">
        <f t="shared" si="53"/>
        <v>0</v>
      </c>
    </row>
    <row r="1693" spans="1:10" s="498" customFormat="1" ht="15.75" thickBot="1" x14ac:dyDescent="0.3">
      <c r="A1693" s="530">
        <v>1690</v>
      </c>
      <c r="B1693" s="565" t="s">
        <v>2259</v>
      </c>
      <c r="C1693" s="566" t="s">
        <v>4626</v>
      </c>
      <c r="D1693" s="563" t="s">
        <v>4627</v>
      </c>
      <c r="E1693" s="567">
        <v>33162.730000000003</v>
      </c>
      <c r="F1693" s="567">
        <v>33162.730000000003</v>
      </c>
      <c r="G1693" s="564">
        <f t="shared" si="52"/>
        <v>0</v>
      </c>
      <c r="H1693" s="564">
        <v>33162.730000000003</v>
      </c>
      <c r="I1693" s="564">
        <v>33162.730000000003</v>
      </c>
      <c r="J1693" s="564">
        <f t="shared" si="53"/>
        <v>0</v>
      </c>
    </row>
    <row r="1694" spans="1:10" s="498" customFormat="1" ht="15.75" thickBot="1" x14ac:dyDescent="0.3">
      <c r="A1694" s="530">
        <v>1691</v>
      </c>
      <c r="B1694" s="565" t="s">
        <v>2256</v>
      </c>
      <c r="C1694" s="566" t="s">
        <v>4628</v>
      </c>
      <c r="D1694" s="563" t="s">
        <v>4629</v>
      </c>
      <c r="E1694" s="567">
        <v>10800</v>
      </c>
      <c r="F1694" s="567">
        <v>10800</v>
      </c>
      <c r="G1694" s="564">
        <f t="shared" si="52"/>
        <v>0</v>
      </c>
      <c r="H1694" s="564">
        <v>10800</v>
      </c>
      <c r="I1694" s="564">
        <v>10800</v>
      </c>
      <c r="J1694" s="564">
        <f t="shared" si="53"/>
        <v>0</v>
      </c>
    </row>
    <row r="1695" spans="1:10" s="498" customFormat="1" ht="15.75" thickBot="1" x14ac:dyDescent="0.3">
      <c r="A1695" s="530">
        <v>1692</v>
      </c>
      <c r="B1695" s="565" t="s">
        <v>4630</v>
      </c>
      <c r="C1695" s="566" t="s">
        <v>4631</v>
      </c>
      <c r="D1695" s="563" t="s">
        <v>4632</v>
      </c>
      <c r="E1695" s="567">
        <v>13675</v>
      </c>
      <c r="F1695" s="567">
        <v>13675</v>
      </c>
      <c r="G1695" s="564">
        <f t="shared" si="52"/>
        <v>0</v>
      </c>
      <c r="H1695" s="564">
        <v>13675</v>
      </c>
      <c r="I1695" s="564">
        <v>13675</v>
      </c>
      <c r="J1695" s="564">
        <f t="shared" si="53"/>
        <v>0</v>
      </c>
    </row>
    <row r="1696" spans="1:10" s="498" customFormat="1" ht="15.75" thickBot="1" x14ac:dyDescent="0.3">
      <c r="A1696" s="530">
        <v>1693</v>
      </c>
      <c r="B1696" s="565" t="s">
        <v>4633</v>
      </c>
      <c r="C1696" s="566" t="s">
        <v>4634</v>
      </c>
      <c r="D1696" s="563" t="s">
        <v>4635</v>
      </c>
      <c r="E1696" s="567">
        <v>35640</v>
      </c>
      <c r="F1696" s="567">
        <v>35640</v>
      </c>
      <c r="G1696" s="564">
        <f t="shared" si="52"/>
        <v>0</v>
      </c>
      <c r="H1696" s="564">
        <v>35640</v>
      </c>
      <c r="I1696" s="564">
        <v>35640</v>
      </c>
      <c r="J1696" s="564">
        <f t="shared" si="53"/>
        <v>0</v>
      </c>
    </row>
    <row r="1697" spans="1:10" s="498" customFormat="1" ht="15.75" thickBot="1" x14ac:dyDescent="0.3">
      <c r="A1697" s="530">
        <v>1694</v>
      </c>
      <c r="B1697" s="565" t="s">
        <v>1371</v>
      </c>
      <c r="C1697" s="566" t="s">
        <v>4636</v>
      </c>
      <c r="D1697" s="563" t="s">
        <v>4637</v>
      </c>
      <c r="E1697" s="567">
        <v>6430</v>
      </c>
      <c r="F1697" s="567">
        <v>6430</v>
      </c>
      <c r="G1697" s="564">
        <f t="shared" si="52"/>
        <v>0</v>
      </c>
      <c r="H1697" s="564">
        <v>0</v>
      </c>
      <c r="I1697" s="564">
        <v>0</v>
      </c>
      <c r="J1697" s="564">
        <f t="shared" si="53"/>
        <v>0</v>
      </c>
    </row>
    <row r="1698" spans="1:10" s="498" customFormat="1" ht="15.75" thickBot="1" x14ac:dyDescent="0.3">
      <c r="A1698" s="530">
        <v>1695</v>
      </c>
      <c r="B1698" s="565" t="s">
        <v>1371</v>
      </c>
      <c r="C1698" s="566" t="s">
        <v>4638</v>
      </c>
      <c r="D1698" s="563" t="s">
        <v>4639</v>
      </c>
      <c r="E1698" s="567">
        <v>6430</v>
      </c>
      <c r="F1698" s="567">
        <v>6430</v>
      </c>
      <c r="G1698" s="564">
        <f t="shared" si="52"/>
        <v>0</v>
      </c>
      <c r="H1698" s="564">
        <v>0</v>
      </c>
      <c r="I1698" s="564">
        <v>0</v>
      </c>
      <c r="J1698" s="564">
        <f t="shared" si="53"/>
        <v>0</v>
      </c>
    </row>
    <row r="1699" spans="1:10" s="498" customFormat="1" ht="15.75" thickBot="1" x14ac:dyDescent="0.3">
      <c r="A1699" s="530">
        <v>1696</v>
      </c>
      <c r="B1699" s="565" t="s">
        <v>4640</v>
      </c>
      <c r="C1699" s="566" t="s">
        <v>4641</v>
      </c>
      <c r="D1699" s="563" t="s">
        <v>4642</v>
      </c>
      <c r="E1699" s="567">
        <v>14820</v>
      </c>
      <c r="F1699" s="567">
        <v>14820</v>
      </c>
      <c r="G1699" s="564">
        <f t="shared" si="52"/>
        <v>0</v>
      </c>
      <c r="H1699" s="564">
        <v>14820</v>
      </c>
      <c r="I1699" s="564">
        <v>14820</v>
      </c>
      <c r="J1699" s="564">
        <f t="shared" si="53"/>
        <v>0</v>
      </c>
    </row>
    <row r="1700" spans="1:10" s="498" customFormat="1" ht="15.75" thickBot="1" x14ac:dyDescent="0.3">
      <c r="A1700" s="530">
        <v>1697</v>
      </c>
      <c r="B1700" s="565" t="s">
        <v>4643</v>
      </c>
      <c r="C1700" s="566" t="s">
        <v>4644</v>
      </c>
      <c r="D1700" s="563" t="s">
        <v>4645</v>
      </c>
      <c r="E1700" s="567">
        <v>12700</v>
      </c>
      <c r="F1700" s="567">
        <v>12700</v>
      </c>
      <c r="G1700" s="564">
        <f t="shared" si="52"/>
        <v>0</v>
      </c>
      <c r="H1700" s="564">
        <v>12700</v>
      </c>
      <c r="I1700" s="564">
        <v>12700</v>
      </c>
      <c r="J1700" s="564">
        <f t="shared" si="53"/>
        <v>0</v>
      </c>
    </row>
    <row r="1701" spans="1:10" s="498" customFormat="1" ht="15.75" thickBot="1" x14ac:dyDescent="0.3">
      <c r="A1701" s="530">
        <v>1698</v>
      </c>
      <c r="B1701" s="565" t="s">
        <v>2265</v>
      </c>
      <c r="C1701" s="566" t="s">
        <v>4646</v>
      </c>
      <c r="D1701" s="563" t="s">
        <v>4647</v>
      </c>
      <c r="E1701" s="567">
        <v>22920</v>
      </c>
      <c r="F1701" s="567">
        <v>22920</v>
      </c>
      <c r="G1701" s="564">
        <f t="shared" si="52"/>
        <v>0</v>
      </c>
      <c r="H1701" s="564">
        <v>17190</v>
      </c>
      <c r="I1701" s="564">
        <v>17190</v>
      </c>
      <c r="J1701" s="564">
        <f t="shared" si="53"/>
        <v>0</v>
      </c>
    </row>
    <row r="1702" spans="1:10" s="498" customFormat="1" ht="15.75" thickBot="1" x14ac:dyDescent="0.3">
      <c r="A1702" s="530">
        <v>1699</v>
      </c>
      <c r="B1702" s="565" t="s">
        <v>2805</v>
      </c>
      <c r="C1702" s="566" t="s">
        <v>4648</v>
      </c>
      <c r="D1702" s="563" t="s">
        <v>4649</v>
      </c>
      <c r="E1702" s="567">
        <v>5583</v>
      </c>
      <c r="F1702" s="567">
        <v>5583</v>
      </c>
      <c r="G1702" s="564">
        <f t="shared" si="52"/>
        <v>0</v>
      </c>
      <c r="H1702" s="564">
        <v>0</v>
      </c>
      <c r="I1702" s="564">
        <v>0</v>
      </c>
      <c r="J1702" s="564">
        <f t="shared" si="53"/>
        <v>0</v>
      </c>
    </row>
    <row r="1703" spans="1:10" s="498" customFormat="1" ht="15.75" thickBot="1" x14ac:dyDescent="0.3">
      <c r="A1703" s="530">
        <v>1700</v>
      </c>
      <c r="B1703" s="565" t="s">
        <v>1371</v>
      </c>
      <c r="C1703" s="566" t="s">
        <v>4650</v>
      </c>
      <c r="D1703" s="563" t="s">
        <v>4651</v>
      </c>
      <c r="E1703" s="567">
        <v>7354</v>
      </c>
      <c r="F1703" s="567">
        <v>7354</v>
      </c>
      <c r="G1703" s="564">
        <f t="shared" si="52"/>
        <v>0</v>
      </c>
      <c r="H1703" s="564">
        <v>0</v>
      </c>
      <c r="I1703" s="564">
        <v>0</v>
      </c>
      <c r="J1703" s="564">
        <f t="shared" si="53"/>
        <v>0</v>
      </c>
    </row>
    <row r="1704" spans="1:10" s="498" customFormat="1" ht="15.75" thickBot="1" x14ac:dyDescent="0.3">
      <c r="A1704" s="530">
        <v>1701</v>
      </c>
      <c r="B1704" s="565" t="s">
        <v>4620</v>
      </c>
      <c r="C1704" s="566" t="s">
        <v>4652</v>
      </c>
      <c r="D1704" s="563" t="s">
        <v>4653</v>
      </c>
      <c r="E1704" s="567">
        <v>66860.509999999995</v>
      </c>
      <c r="F1704" s="567">
        <v>66860.509999999995</v>
      </c>
      <c r="G1704" s="564">
        <f t="shared" si="52"/>
        <v>0</v>
      </c>
      <c r="H1704" s="564">
        <v>66860.509999999995</v>
      </c>
      <c r="I1704" s="564">
        <v>66860.509999999995</v>
      </c>
      <c r="J1704" s="564">
        <f t="shared" si="53"/>
        <v>0</v>
      </c>
    </row>
    <row r="1705" spans="1:10" s="498" customFormat="1" ht="15.75" thickBot="1" x14ac:dyDescent="0.3">
      <c r="A1705" s="530">
        <v>1702</v>
      </c>
      <c r="B1705" s="565" t="s">
        <v>4620</v>
      </c>
      <c r="C1705" s="566" t="s">
        <v>4654</v>
      </c>
      <c r="D1705" s="563" t="s">
        <v>4655</v>
      </c>
      <c r="E1705" s="567">
        <v>73426.3</v>
      </c>
      <c r="F1705" s="567">
        <v>73426.3</v>
      </c>
      <c r="G1705" s="564">
        <f t="shared" si="52"/>
        <v>0</v>
      </c>
      <c r="H1705" s="564">
        <v>73426.3</v>
      </c>
      <c r="I1705" s="564">
        <v>73426.3</v>
      </c>
      <c r="J1705" s="564">
        <f t="shared" si="53"/>
        <v>0</v>
      </c>
    </row>
    <row r="1706" spans="1:10" s="498" customFormat="1" ht="15.75" thickBot="1" x14ac:dyDescent="0.3">
      <c r="A1706" s="530">
        <v>1703</v>
      </c>
      <c r="B1706" s="565" t="s">
        <v>4656</v>
      </c>
      <c r="C1706" s="566" t="s">
        <v>4657</v>
      </c>
      <c r="D1706" s="563" t="s">
        <v>4658</v>
      </c>
      <c r="E1706" s="567">
        <v>94430.03</v>
      </c>
      <c r="F1706" s="567">
        <v>67450</v>
      </c>
      <c r="G1706" s="564">
        <f t="shared" si="52"/>
        <v>26980.03</v>
      </c>
      <c r="H1706" s="564">
        <v>94430.03</v>
      </c>
      <c r="I1706" s="564">
        <v>67450</v>
      </c>
      <c r="J1706" s="564">
        <f t="shared" si="53"/>
        <v>26980.03</v>
      </c>
    </row>
    <row r="1707" spans="1:10" s="498" customFormat="1" ht="15.75" thickBot="1" x14ac:dyDescent="0.3">
      <c r="A1707" s="530">
        <v>1704</v>
      </c>
      <c r="B1707" s="565" t="s">
        <v>4656</v>
      </c>
      <c r="C1707" s="566" t="s">
        <v>4659</v>
      </c>
      <c r="D1707" s="563" t="s">
        <v>4660</v>
      </c>
      <c r="E1707" s="567">
        <v>94430.03</v>
      </c>
      <c r="F1707" s="567">
        <v>67450</v>
      </c>
      <c r="G1707" s="564">
        <f t="shared" si="52"/>
        <v>26980.03</v>
      </c>
      <c r="H1707" s="564">
        <v>94430.03</v>
      </c>
      <c r="I1707" s="564">
        <v>67450</v>
      </c>
      <c r="J1707" s="564">
        <f t="shared" si="53"/>
        <v>26980.03</v>
      </c>
    </row>
    <row r="1708" spans="1:10" s="498" customFormat="1" ht="15.75" thickBot="1" x14ac:dyDescent="0.3">
      <c r="A1708" s="530">
        <v>1705</v>
      </c>
      <c r="B1708" s="565" t="s">
        <v>4656</v>
      </c>
      <c r="C1708" s="566" t="s">
        <v>4661</v>
      </c>
      <c r="D1708" s="563" t="s">
        <v>4662</v>
      </c>
      <c r="E1708" s="567">
        <v>94430.04</v>
      </c>
      <c r="F1708" s="567">
        <v>67450.05</v>
      </c>
      <c r="G1708" s="564">
        <f t="shared" si="52"/>
        <v>26979.99</v>
      </c>
      <c r="H1708" s="564">
        <v>94430.04</v>
      </c>
      <c r="I1708" s="564">
        <v>67450.05</v>
      </c>
      <c r="J1708" s="564">
        <f t="shared" si="53"/>
        <v>26979.99</v>
      </c>
    </row>
    <row r="1709" spans="1:10" s="498" customFormat="1" ht="15.75" thickBot="1" x14ac:dyDescent="0.3">
      <c r="A1709" s="530">
        <v>1706</v>
      </c>
      <c r="B1709" s="565" t="s">
        <v>768</v>
      </c>
      <c r="C1709" s="566" t="s">
        <v>4663</v>
      </c>
      <c r="D1709" s="563" t="s">
        <v>4664</v>
      </c>
      <c r="E1709" s="567">
        <v>49700.22</v>
      </c>
      <c r="F1709" s="567">
        <v>49700.22</v>
      </c>
      <c r="G1709" s="564">
        <f t="shared" si="52"/>
        <v>0</v>
      </c>
      <c r="H1709" s="564">
        <v>49700.22</v>
      </c>
      <c r="I1709" s="564">
        <v>49700.22</v>
      </c>
      <c r="J1709" s="564">
        <f t="shared" si="53"/>
        <v>0</v>
      </c>
    </row>
    <row r="1710" spans="1:10" s="498" customFormat="1" ht="15.75" thickBot="1" x14ac:dyDescent="0.3">
      <c r="A1710" s="530">
        <v>1707</v>
      </c>
      <c r="B1710" s="565" t="s">
        <v>768</v>
      </c>
      <c r="C1710" s="566" t="s">
        <v>4665</v>
      </c>
      <c r="D1710" s="563" t="s">
        <v>4666</v>
      </c>
      <c r="E1710" s="567">
        <v>49700.23</v>
      </c>
      <c r="F1710" s="567">
        <v>49700.23</v>
      </c>
      <c r="G1710" s="564">
        <f t="shared" si="52"/>
        <v>0</v>
      </c>
      <c r="H1710" s="564">
        <v>49700.23</v>
      </c>
      <c r="I1710" s="564">
        <v>49700.23</v>
      </c>
      <c r="J1710" s="564">
        <f t="shared" si="53"/>
        <v>0</v>
      </c>
    </row>
    <row r="1711" spans="1:10" s="498" customFormat="1" ht="15.75" thickBot="1" x14ac:dyDescent="0.3">
      <c r="A1711" s="530">
        <v>1708</v>
      </c>
      <c r="B1711" s="565" t="s">
        <v>768</v>
      </c>
      <c r="C1711" s="566" t="s">
        <v>4667</v>
      </c>
      <c r="D1711" s="563" t="s">
        <v>4668</v>
      </c>
      <c r="E1711" s="567">
        <v>62512.61</v>
      </c>
      <c r="F1711" s="567">
        <v>62512.61</v>
      </c>
      <c r="G1711" s="564">
        <f t="shared" si="52"/>
        <v>0</v>
      </c>
      <c r="H1711" s="564">
        <v>62512.61</v>
      </c>
      <c r="I1711" s="564">
        <v>62512.61</v>
      </c>
      <c r="J1711" s="564">
        <f t="shared" si="53"/>
        <v>0</v>
      </c>
    </row>
    <row r="1712" spans="1:10" s="498" customFormat="1" ht="15.75" thickBot="1" x14ac:dyDescent="0.3">
      <c r="A1712" s="530">
        <v>1709</v>
      </c>
      <c r="B1712" s="565" t="s">
        <v>4620</v>
      </c>
      <c r="C1712" s="566" t="s">
        <v>4669</v>
      </c>
      <c r="D1712" s="563" t="s">
        <v>4670</v>
      </c>
      <c r="E1712" s="567">
        <v>32407.65</v>
      </c>
      <c r="F1712" s="567">
        <v>32407.65</v>
      </c>
      <c r="G1712" s="564">
        <f t="shared" si="52"/>
        <v>0</v>
      </c>
      <c r="H1712" s="564">
        <v>32407.65</v>
      </c>
      <c r="I1712" s="564">
        <v>32407.65</v>
      </c>
      <c r="J1712" s="564">
        <f t="shared" si="53"/>
        <v>0</v>
      </c>
    </row>
    <row r="1713" spans="1:10" s="498" customFormat="1" ht="15.75" thickBot="1" x14ac:dyDescent="0.3">
      <c r="A1713" s="530">
        <v>1710</v>
      </c>
      <c r="B1713" s="565" t="s">
        <v>4671</v>
      </c>
      <c r="C1713" s="566" t="s">
        <v>4672</v>
      </c>
      <c r="D1713" s="563" t="s">
        <v>4673</v>
      </c>
      <c r="E1713" s="567">
        <v>52458.19</v>
      </c>
      <c r="F1713" s="567">
        <v>52458.19</v>
      </c>
      <c r="G1713" s="564">
        <f t="shared" si="52"/>
        <v>0</v>
      </c>
      <c r="H1713" s="564">
        <v>52458.19</v>
      </c>
      <c r="I1713" s="564">
        <v>52458.19</v>
      </c>
      <c r="J1713" s="564">
        <f t="shared" si="53"/>
        <v>0</v>
      </c>
    </row>
    <row r="1714" spans="1:10" s="498" customFormat="1" ht="15.75" thickBot="1" x14ac:dyDescent="0.3">
      <c r="A1714" s="530">
        <v>1711</v>
      </c>
      <c r="B1714" s="565" t="s">
        <v>4674</v>
      </c>
      <c r="C1714" s="566" t="s">
        <v>4675</v>
      </c>
      <c r="D1714" s="563" t="s">
        <v>4676</v>
      </c>
      <c r="E1714" s="567">
        <v>45626.52</v>
      </c>
      <c r="F1714" s="567">
        <v>45626.52</v>
      </c>
      <c r="G1714" s="564">
        <f t="shared" si="52"/>
        <v>0</v>
      </c>
      <c r="H1714" s="564">
        <v>45626.52</v>
      </c>
      <c r="I1714" s="564">
        <v>45626.52</v>
      </c>
      <c r="J1714" s="564">
        <f t="shared" si="53"/>
        <v>0</v>
      </c>
    </row>
    <row r="1715" spans="1:10" s="498" customFormat="1" ht="15.75" thickBot="1" x14ac:dyDescent="0.3">
      <c r="A1715" s="530">
        <v>1712</v>
      </c>
      <c r="B1715" s="565" t="s">
        <v>4677</v>
      </c>
      <c r="C1715" s="566" t="s">
        <v>4678</v>
      </c>
      <c r="D1715" s="563" t="s">
        <v>4679</v>
      </c>
      <c r="E1715" s="567">
        <v>35938.92</v>
      </c>
      <c r="F1715" s="567">
        <v>35938.92</v>
      </c>
      <c r="G1715" s="564">
        <f t="shared" si="52"/>
        <v>0</v>
      </c>
      <c r="H1715" s="564">
        <v>35938.92</v>
      </c>
      <c r="I1715" s="564">
        <v>35938.92</v>
      </c>
      <c r="J1715" s="564">
        <f t="shared" si="53"/>
        <v>0</v>
      </c>
    </row>
    <row r="1716" spans="1:10" s="498" customFormat="1" ht="15.75" thickBot="1" x14ac:dyDescent="0.3">
      <c r="A1716" s="530">
        <v>1713</v>
      </c>
      <c r="B1716" s="565" t="s">
        <v>4680</v>
      </c>
      <c r="C1716" s="566" t="s">
        <v>4681</v>
      </c>
      <c r="D1716" s="563" t="s">
        <v>4682</v>
      </c>
      <c r="E1716" s="567">
        <v>28213.07</v>
      </c>
      <c r="F1716" s="567">
        <v>28213.07</v>
      </c>
      <c r="G1716" s="564">
        <f t="shared" si="52"/>
        <v>0</v>
      </c>
      <c r="H1716" s="564">
        <v>28213.07</v>
      </c>
      <c r="I1716" s="564">
        <v>28213.07</v>
      </c>
      <c r="J1716" s="564">
        <f t="shared" si="53"/>
        <v>0</v>
      </c>
    </row>
    <row r="1717" spans="1:10" s="498" customFormat="1" ht="15.75" thickBot="1" x14ac:dyDescent="0.3">
      <c r="A1717" s="530">
        <v>1714</v>
      </c>
      <c r="B1717" s="565" t="s">
        <v>4683</v>
      </c>
      <c r="C1717" s="566" t="s">
        <v>4684</v>
      </c>
      <c r="D1717" s="563" t="s">
        <v>4685</v>
      </c>
      <c r="E1717" s="567">
        <v>74793.7</v>
      </c>
      <c r="F1717" s="567">
        <v>74793.7</v>
      </c>
      <c r="G1717" s="564">
        <f t="shared" si="52"/>
        <v>0</v>
      </c>
      <c r="H1717" s="564">
        <v>74793.7</v>
      </c>
      <c r="I1717" s="564">
        <v>74793.7</v>
      </c>
      <c r="J1717" s="564">
        <f t="shared" si="53"/>
        <v>0</v>
      </c>
    </row>
    <row r="1718" spans="1:10" s="498" customFormat="1" ht="15.75" thickBot="1" x14ac:dyDescent="0.3">
      <c r="A1718" s="530">
        <v>1715</v>
      </c>
      <c r="B1718" s="565" t="s">
        <v>4620</v>
      </c>
      <c r="C1718" s="566" t="s">
        <v>4686</v>
      </c>
      <c r="D1718" s="563" t="s">
        <v>4687</v>
      </c>
      <c r="E1718" s="567">
        <v>32407.66</v>
      </c>
      <c r="F1718" s="567">
        <v>32407.66</v>
      </c>
      <c r="G1718" s="564">
        <f t="shared" si="52"/>
        <v>0</v>
      </c>
      <c r="H1718" s="564">
        <v>32407.66</v>
      </c>
      <c r="I1718" s="564">
        <v>32407.66</v>
      </c>
      <c r="J1718" s="564">
        <f t="shared" si="53"/>
        <v>0</v>
      </c>
    </row>
    <row r="1719" spans="1:10" s="498" customFormat="1" ht="15.75" thickBot="1" x14ac:dyDescent="0.3">
      <c r="A1719" s="530">
        <v>1716</v>
      </c>
      <c r="B1719" s="565" t="s">
        <v>4620</v>
      </c>
      <c r="C1719" s="566" t="s">
        <v>4688</v>
      </c>
      <c r="D1719" s="563" t="s">
        <v>4689</v>
      </c>
      <c r="E1719" s="567">
        <v>62209.56</v>
      </c>
      <c r="F1719" s="567">
        <v>62209.56</v>
      </c>
      <c r="G1719" s="564">
        <f t="shared" si="52"/>
        <v>0</v>
      </c>
      <c r="H1719" s="564">
        <v>62209.56</v>
      </c>
      <c r="I1719" s="564">
        <v>62209.56</v>
      </c>
      <c r="J1719" s="564">
        <f t="shared" si="53"/>
        <v>0</v>
      </c>
    </row>
    <row r="1720" spans="1:10" s="498" customFormat="1" ht="15.75" thickBot="1" x14ac:dyDescent="0.3">
      <c r="A1720" s="530">
        <v>1717</v>
      </c>
      <c r="B1720" s="565" t="s">
        <v>4690</v>
      </c>
      <c r="C1720" s="566" t="s">
        <v>4691</v>
      </c>
      <c r="D1720" s="563" t="s">
        <v>4692</v>
      </c>
      <c r="E1720" s="567">
        <v>84715</v>
      </c>
      <c r="F1720" s="567">
        <v>84715</v>
      </c>
      <c r="G1720" s="564">
        <f t="shared" si="52"/>
        <v>0</v>
      </c>
      <c r="H1720" s="564">
        <v>84715</v>
      </c>
      <c r="I1720" s="564">
        <v>84715</v>
      </c>
      <c r="J1720" s="564">
        <f t="shared" si="53"/>
        <v>0</v>
      </c>
    </row>
    <row r="1721" spans="1:10" s="498" customFormat="1" ht="15.75" thickBot="1" x14ac:dyDescent="0.3">
      <c r="A1721" s="530">
        <v>1718</v>
      </c>
      <c r="B1721" s="565" t="s">
        <v>1371</v>
      </c>
      <c r="C1721" s="566" t="s">
        <v>4693</v>
      </c>
      <c r="D1721" s="563" t="s">
        <v>4694</v>
      </c>
      <c r="E1721" s="567">
        <v>5610</v>
      </c>
      <c r="F1721" s="567">
        <v>5610</v>
      </c>
      <c r="G1721" s="564">
        <f t="shared" si="52"/>
        <v>0</v>
      </c>
      <c r="H1721" s="564">
        <v>0</v>
      </c>
      <c r="I1721" s="564">
        <v>0</v>
      </c>
      <c r="J1721" s="564">
        <f t="shared" si="53"/>
        <v>0</v>
      </c>
    </row>
    <row r="1722" spans="1:10" s="498" customFormat="1" ht="15.75" thickBot="1" x14ac:dyDescent="0.3">
      <c r="A1722" s="530">
        <v>1719</v>
      </c>
      <c r="B1722" s="565" t="s">
        <v>1371</v>
      </c>
      <c r="C1722" s="566" t="s">
        <v>4695</v>
      </c>
      <c r="D1722" s="563" t="s">
        <v>4696</v>
      </c>
      <c r="E1722" s="567">
        <v>6294</v>
      </c>
      <c r="F1722" s="567">
        <v>6294</v>
      </c>
      <c r="G1722" s="564">
        <f t="shared" si="52"/>
        <v>0</v>
      </c>
      <c r="H1722" s="564">
        <v>0</v>
      </c>
      <c r="I1722" s="564">
        <v>0</v>
      </c>
      <c r="J1722" s="564">
        <f t="shared" si="53"/>
        <v>0</v>
      </c>
    </row>
    <row r="1723" spans="1:10" s="498" customFormat="1" ht="15.75" thickBot="1" x14ac:dyDescent="0.3">
      <c r="A1723" s="530">
        <v>1720</v>
      </c>
      <c r="B1723" s="565" t="s">
        <v>1371</v>
      </c>
      <c r="C1723" s="566" t="s">
        <v>4697</v>
      </c>
      <c r="D1723" s="563" t="s">
        <v>4698</v>
      </c>
      <c r="E1723" s="567">
        <v>6294</v>
      </c>
      <c r="F1723" s="567">
        <v>6294</v>
      </c>
      <c r="G1723" s="564">
        <f t="shared" si="52"/>
        <v>0</v>
      </c>
      <c r="H1723" s="564">
        <v>0</v>
      </c>
      <c r="I1723" s="564">
        <v>0</v>
      </c>
      <c r="J1723" s="564">
        <f t="shared" si="53"/>
        <v>0</v>
      </c>
    </row>
    <row r="1724" spans="1:10" s="498" customFormat="1" ht="15.75" thickBot="1" x14ac:dyDescent="0.3">
      <c r="A1724" s="530">
        <v>1721</v>
      </c>
      <c r="B1724" s="565" t="s">
        <v>1371</v>
      </c>
      <c r="C1724" s="566" t="s">
        <v>4699</v>
      </c>
      <c r="D1724" s="563" t="s">
        <v>4700</v>
      </c>
      <c r="E1724" s="567">
        <v>6294</v>
      </c>
      <c r="F1724" s="567">
        <v>6294</v>
      </c>
      <c r="G1724" s="564">
        <f t="shared" si="52"/>
        <v>0</v>
      </c>
      <c r="H1724" s="564">
        <v>0</v>
      </c>
      <c r="I1724" s="564">
        <v>0</v>
      </c>
      <c r="J1724" s="564">
        <f t="shared" si="53"/>
        <v>0</v>
      </c>
    </row>
    <row r="1725" spans="1:10" s="498" customFormat="1" ht="15.75" thickBot="1" x14ac:dyDescent="0.3">
      <c r="A1725" s="530">
        <v>1722</v>
      </c>
      <c r="B1725" s="565" t="s">
        <v>1371</v>
      </c>
      <c r="C1725" s="566" t="s">
        <v>4701</v>
      </c>
      <c r="D1725" s="563" t="s">
        <v>4702</v>
      </c>
      <c r="E1725" s="567">
        <v>6294</v>
      </c>
      <c r="F1725" s="567">
        <v>6294</v>
      </c>
      <c r="G1725" s="564">
        <f t="shared" si="52"/>
        <v>0</v>
      </c>
      <c r="H1725" s="564">
        <v>0</v>
      </c>
      <c r="I1725" s="564">
        <v>0</v>
      </c>
      <c r="J1725" s="564">
        <f t="shared" si="53"/>
        <v>0</v>
      </c>
    </row>
    <row r="1726" spans="1:10" s="498" customFormat="1" ht="15.75" thickBot="1" x14ac:dyDescent="0.3">
      <c r="A1726" s="530">
        <v>1723</v>
      </c>
      <c r="B1726" s="565" t="s">
        <v>1371</v>
      </c>
      <c r="C1726" s="566" t="s">
        <v>4703</v>
      </c>
      <c r="D1726" s="563" t="s">
        <v>4704</v>
      </c>
      <c r="E1726" s="567">
        <v>6430</v>
      </c>
      <c r="F1726" s="567">
        <v>6430</v>
      </c>
      <c r="G1726" s="564">
        <f t="shared" si="52"/>
        <v>0</v>
      </c>
      <c r="H1726" s="564">
        <v>0</v>
      </c>
      <c r="I1726" s="564">
        <v>0</v>
      </c>
      <c r="J1726" s="564">
        <f t="shared" si="53"/>
        <v>0</v>
      </c>
    </row>
    <row r="1727" spans="1:10" s="498" customFormat="1" ht="15.75" thickBot="1" x14ac:dyDescent="0.3">
      <c r="A1727" s="530">
        <v>1724</v>
      </c>
      <c r="B1727" s="565" t="s">
        <v>1371</v>
      </c>
      <c r="C1727" s="566" t="s">
        <v>4705</v>
      </c>
      <c r="D1727" s="563" t="s">
        <v>4706</v>
      </c>
      <c r="E1727" s="567">
        <v>6430</v>
      </c>
      <c r="F1727" s="567">
        <v>6430</v>
      </c>
      <c r="G1727" s="564">
        <f t="shared" si="52"/>
        <v>0</v>
      </c>
      <c r="H1727" s="564">
        <v>0</v>
      </c>
      <c r="I1727" s="564">
        <v>0</v>
      </c>
      <c r="J1727" s="564">
        <f t="shared" si="53"/>
        <v>0</v>
      </c>
    </row>
    <row r="1728" spans="1:10" s="498" customFormat="1" ht="15.75" thickBot="1" x14ac:dyDescent="0.3">
      <c r="A1728" s="530">
        <v>1725</v>
      </c>
      <c r="B1728" s="565" t="s">
        <v>1371</v>
      </c>
      <c r="C1728" s="566" t="s">
        <v>4707</v>
      </c>
      <c r="D1728" s="563" t="s">
        <v>4708</v>
      </c>
      <c r="E1728" s="567">
        <v>6430</v>
      </c>
      <c r="F1728" s="567">
        <v>6430</v>
      </c>
      <c r="G1728" s="564">
        <f t="shared" si="52"/>
        <v>0</v>
      </c>
      <c r="H1728" s="564">
        <v>0</v>
      </c>
      <c r="I1728" s="564">
        <v>0</v>
      </c>
      <c r="J1728" s="564">
        <f t="shared" si="53"/>
        <v>0</v>
      </c>
    </row>
    <row r="1729" spans="1:10" s="498" customFormat="1" ht="15.75" thickBot="1" x14ac:dyDescent="0.3">
      <c r="A1729" s="530">
        <v>1726</v>
      </c>
      <c r="B1729" s="565" t="s">
        <v>1371</v>
      </c>
      <c r="C1729" s="566" t="s">
        <v>4709</v>
      </c>
      <c r="D1729" s="563" t="s">
        <v>4710</v>
      </c>
      <c r="E1729" s="567">
        <v>6430</v>
      </c>
      <c r="F1729" s="567">
        <v>6430</v>
      </c>
      <c r="G1729" s="564">
        <f t="shared" si="52"/>
        <v>0</v>
      </c>
      <c r="H1729" s="564">
        <v>0</v>
      </c>
      <c r="I1729" s="564">
        <v>0</v>
      </c>
      <c r="J1729" s="564">
        <f t="shared" si="53"/>
        <v>0</v>
      </c>
    </row>
    <row r="1730" spans="1:10" s="498" customFormat="1" ht="15.75" thickBot="1" x14ac:dyDescent="0.3">
      <c r="A1730" s="530">
        <v>1727</v>
      </c>
      <c r="B1730" s="565" t="s">
        <v>4711</v>
      </c>
      <c r="C1730" s="566" t="s">
        <v>4712</v>
      </c>
      <c r="D1730" s="563" t="s">
        <v>4713</v>
      </c>
      <c r="E1730" s="567">
        <v>7836</v>
      </c>
      <c r="F1730" s="567">
        <v>7836</v>
      </c>
      <c r="G1730" s="564">
        <f t="shared" si="52"/>
        <v>0</v>
      </c>
      <c r="H1730" s="564">
        <v>0</v>
      </c>
      <c r="I1730" s="564">
        <v>0</v>
      </c>
      <c r="J1730" s="564">
        <f t="shared" si="53"/>
        <v>0</v>
      </c>
    </row>
    <row r="1731" spans="1:10" s="498" customFormat="1" ht="15.75" thickBot="1" x14ac:dyDescent="0.3">
      <c r="A1731" s="530">
        <v>1728</v>
      </c>
      <c r="B1731" s="565" t="s">
        <v>4714</v>
      </c>
      <c r="C1731" s="566" t="s">
        <v>4715</v>
      </c>
      <c r="D1731" s="563" t="s">
        <v>4716</v>
      </c>
      <c r="E1731" s="567">
        <v>99087</v>
      </c>
      <c r="F1731" s="567">
        <v>99087</v>
      </c>
      <c r="G1731" s="564">
        <f t="shared" si="52"/>
        <v>0</v>
      </c>
      <c r="H1731" s="564">
        <v>0</v>
      </c>
      <c r="I1731" s="564">
        <v>0</v>
      </c>
      <c r="J1731" s="564">
        <f t="shared" si="53"/>
        <v>0</v>
      </c>
    </row>
    <row r="1732" spans="1:10" s="498" customFormat="1" ht="15.75" thickBot="1" x14ac:dyDescent="0.3">
      <c r="A1732" s="530">
        <v>1729</v>
      </c>
      <c r="B1732" s="565" t="s">
        <v>4717</v>
      </c>
      <c r="C1732" s="566" t="s">
        <v>4718</v>
      </c>
      <c r="D1732" s="563" t="s">
        <v>4719</v>
      </c>
      <c r="E1732" s="567">
        <v>5610</v>
      </c>
      <c r="F1732" s="567">
        <v>5610</v>
      </c>
      <c r="G1732" s="564">
        <f t="shared" ref="G1732:G1795" si="54">E1732-F1732</f>
        <v>0</v>
      </c>
      <c r="H1732" s="564">
        <v>0</v>
      </c>
      <c r="I1732" s="564">
        <v>0</v>
      </c>
      <c r="J1732" s="564">
        <f t="shared" ref="J1732:J1795" si="55">H1732-I1732</f>
        <v>0</v>
      </c>
    </row>
    <row r="1733" spans="1:10" s="498" customFormat="1" ht="15.75" thickBot="1" x14ac:dyDescent="0.3">
      <c r="A1733" s="530">
        <v>1730</v>
      </c>
      <c r="B1733" s="565" t="s">
        <v>4720</v>
      </c>
      <c r="C1733" s="566" t="s">
        <v>4721</v>
      </c>
      <c r="D1733" s="563" t="s">
        <v>4722</v>
      </c>
      <c r="E1733" s="567">
        <v>6294</v>
      </c>
      <c r="F1733" s="567">
        <v>6294</v>
      </c>
      <c r="G1733" s="564">
        <f t="shared" si="54"/>
        <v>0</v>
      </c>
      <c r="H1733" s="564">
        <v>0</v>
      </c>
      <c r="I1733" s="564">
        <v>0</v>
      </c>
      <c r="J1733" s="564">
        <f t="shared" si="55"/>
        <v>0</v>
      </c>
    </row>
    <row r="1734" spans="1:10" s="498" customFormat="1" ht="15.75" thickBot="1" x14ac:dyDescent="0.3">
      <c r="A1734" s="530">
        <v>1731</v>
      </c>
      <c r="B1734" s="565" t="s">
        <v>4720</v>
      </c>
      <c r="C1734" s="566" t="s">
        <v>4723</v>
      </c>
      <c r="D1734" s="563" t="s">
        <v>4724</v>
      </c>
      <c r="E1734" s="567">
        <v>6294</v>
      </c>
      <c r="F1734" s="567">
        <v>6294</v>
      </c>
      <c r="G1734" s="564">
        <f t="shared" si="54"/>
        <v>0</v>
      </c>
      <c r="H1734" s="564">
        <v>0</v>
      </c>
      <c r="I1734" s="564">
        <v>0</v>
      </c>
      <c r="J1734" s="564">
        <f t="shared" si="55"/>
        <v>0</v>
      </c>
    </row>
    <row r="1735" spans="1:10" s="498" customFormat="1" ht="15.75" thickBot="1" x14ac:dyDescent="0.3">
      <c r="A1735" s="530">
        <v>1732</v>
      </c>
      <c r="B1735" s="565" t="s">
        <v>4720</v>
      </c>
      <c r="C1735" s="566" t="s">
        <v>4725</v>
      </c>
      <c r="D1735" s="563" t="s">
        <v>4726</v>
      </c>
      <c r="E1735" s="567">
        <v>6294</v>
      </c>
      <c r="F1735" s="567">
        <v>6294</v>
      </c>
      <c r="G1735" s="564">
        <f t="shared" si="54"/>
        <v>0</v>
      </c>
      <c r="H1735" s="564">
        <v>0</v>
      </c>
      <c r="I1735" s="564">
        <v>0</v>
      </c>
      <c r="J1735" s="564">
        <f t="shared" si="55"/>
        <v>0</v>
      </c>
    </row>
    <row r="1736" spans="1:10" s="498" customFormat="1" ht="15.75" thickBot="1" x14ac:dyDescent="0.3">
      <c r="A1736" s="530">
        <v>1733</v>
      </c>
      <c r="B1736" s="565" t="s">
        <v>1371</v>
      </c>
      <c r="C1736" s="566" t="s">
        <v>4727</v>
      </c>
      <c r="D1736" s="563" t="s">
        <v>4728</v>
      </c>
      <c r="E1736" s="567">
        <v>6294</v>
      </c>
      <c r="F1736" s="567">
        <v>6294</v>
      </c>
      <c r="G1736" s="564">
        <f t="shared" si="54"/>
        <v>0</v>
      </c>
      <c r="H1736" s="564">
        <v>0</v>
      </c>
      <c r="I1736" s="564">
        <v>0</v>
      </c>
      <c r="J1736" s="564">
        <f t="shared" si="55"/>
        <v>0</v>
      </c>
    </row>
    <row r="1737" spans="1:10" s="498" customFormat="1" ht="15.75" thickBot="1" x14ac:dyDescent="0.3">
      <c r="A1737" s="530">
        <v>1734</v>
      </c>
      <c r="B1737" s="565" t="s">
        <v>4720</v>
      </c>
      <c r="C1737" s="566" t="s">
        <v>4729</v>
      </c>
      <c r="D1737" s="563" t="s">
        <v>4730</v>
      </c>
      <c r="E1737" s="567">
        <v>6294</v>
      </c>
      <c r="F1737" s="567">
        <v>6294</v>
      </c>
      <c r="G1737" s="564">
        <f t="shared" si="54"/>
        <v>0</v>
      </c>
      <c r="H1737" s="564">
        <v>0</v>
      </c>
      <c r="I1737" s="564">
        <v>0</v>
      </c>
      <c r="J1737" s="564">
        <f t="shared" si="55"/>
        <v>0</v>
      </c>
    </row>
    <row r="1738" spans="1:10" s="498" customFormat="1" ht="15.75" thickBot="1" x14ac:dyDescent="0.3">
      <c r="A1738" s="530">
        <v>1735</v>
      </c>
      <c r="B1738" s="565" t="s">
        <v>1371</v>
      </c>
      <c r="C1738" s="566" t="s">
        <v>4731</v>
      </c>
      <c r="D1738" s="563" t="s">
        <v>4732</v>
      </c>
      <c r="E1738" s="567">
        <v>7450</v>
      </c>
      <c r="F1738" s="567">
        <v>7450</v>
      </c>
      <c r="G1738" s="564">
        <f t="shared" si="54"/>
        <v>0</v>
      </c>
      <c r="H1738" s="564">
        <v>0</v>
      </c>
      <c r="I1738" s="564">
        <v>0</v>
      </c>
      <c r="J1738" s="564">
        <f t="shared" si="55"/>
        <v>0</v>
      </c>
    </row>
    <row r="1739" spans="1:10" s="498" customFormat="1" ht="15.75" thickBot="1" x14ac:dyDescent="0.3">
      <c r="A1739" s="530">
        <v>1736</v>
      </c>
      <c r="B1739" s="565" t="s">
        <v>1371</v>
      </c>
      <c r="C1739" s="566" t="s">
        <v>4733</v>
      </c>
      <c r="D1739" s="563" t="s">
        <v>4734</v>
      </c>
      <c r="E1739" s="567">
        <v>6430</v>
      </c>
      <c r="F1739" s="567">
        <v>6430</v>
      </c>
      <c r="G1739" s="564">
        <f t="shared" si="54"/>
        <v>0</v>
      </c>
      <c r="H1739" s="564">
        <v>0</v>
      </c>
      <c r="I1739" s="564">
        <v>0</v>
      </c>
      <c r="J1739" s="564">
        <f t="shared" si="55"/>
        <v>0</v>
      </c>
    </row>
    <row r="1740" spans="1:10" s="498" customFormat="1" ht="15.75" thickBot="1" x14ac:dyDescent="0.3">
      <c r="A1740" s="530">
        <v>1737</v>
      </c>
      <c r="B1740" s="565" t="s">
        <v>4720</v>
      </c>
      <c r="C1740" s="566" t="s">
        <v>4735</v>
      </c>
      <c r="D1740" s="563" t="s">
        <v>4736</v>
      </c>
      <c r="E1740" s="567">
        <v>6430</v>
      </c>
      <c r="F1740" s="567">
        <v>6430</v>
      </c>
      <c r="G1740" s="564">
        <f t="shared" si="54"/>
        <v>0</v>
      </c>
      <c r="H1740" s="564">
        <v>0</v>
      </c>
      <c r="I1740" s="564">
        <v>0</v>
      </c>
      <c r="J1740" s="564">
        <f t="shared" si="55"/>
        <v>0</v>
      </c>
    </row>
    <row r="1741" spans="1:10" s="498" customFormat="1" ht="15.75" thickBot="1" x14ac:dyDescent="0.3">
      <c r="A1741" s="530">
        <v>1738</v>
      </c>
      <c r="B1741" s="565" t="s">
        <v>4737</v>
      </c>
      <c r="C1741" s="566" t="s">
        <v>4738</v>
      </c>
      <c r="D1741" s="563" t="s">
        <v>4739</v>
      </c>
      <c r="E1741" s="567">
        <v>25908</v>
      </c>
      <c r="F1741" s="567">
        <v>25908</v>
      </c>
      <c r="G1741" s="564">
        <f t="shared" si="54"/>
        <v>0</v>
      </c>
      <c r="H1741" s="564">
        <v>25908</v>
      </c>
      <c r="I1741" s="564">
        <v>25908</v>
      </c>
      <c r="J1741" s="564">
        <f t="shared" si="55"/>
        <v>0</v>
      </c>
    </row>
    <row r="1742" spans="1:10" s="498" customFormat="1" ht="15.75" thickBot="1" x14ac:dyDescent="0.3">
      <c r="A1742" s="530">
        <v>1739</v>
      </c>
      <c r="B1742" s="565" t="s">
        <v>4740</v>
      </c>
      <c r="C1742" s="566" t="s">
        <v>4741</v>
      </c>
      <c r="D1742" s="563" t="s">
        <v>4742</v>
      </c>
      <c r="E1742" s="567">
        <v>18402</v>
      </c>
      <c r="F1742" s="567">
        <v>18402</v>
      </c>
      <c r="G1742" s="564">
        <f t="shared" si="54"/>
        <v>0</v>
      </c>
      <c r="H1742" s="564">
        <v>18402</v>
      </c>
      <c r="I1742" s="564">
        <v>18402</v>
      </c>
      <c r="J1742" s="564">
        <f t="shared" si="55"/>
        <v>0</v>
      </c>
    </row>
    <row r="1743" spans="1:10" s="498" customFormat="1" ht="15.75" thickBot="1" x14ac:dyDescent="0.3">
      <c r="A1743" s="530">
        <v>1740</v>
      </c>
      <c r="B1743" s="565" t="s">
        <v>4740</v>
      </c>
      <c r="C1743" s="566" t="s">
        <v>4743</v>
      </c>
      <c r="D1743" s="563" t="s">
        <v>4744</v>
      </c>
      <c r="E1743" s="567">
        <v>18402</v>
      </c>
      <c r="F1743" s="567">
        <v>18402</v>
      </c>
      <c r="G1743" s="564">
        <f t="shared" si="54"/>
        <v>0</v>
      </c>
      <c r="H1743" s="564">
        <v>18402</v>
      </c>
      <c r="I1743" s="564">
        <v>18402</v>
      </c>
      <c r="J1743" s="564">
        <f t="shared" si="55"/>
        <v>0</v>
      </c>
    </row>
    <row r="1744" spans="1:10" s="498" customFormat="1" ht="15.75" thickBot="1" x14ac:dyDescent="0.3">
      <c r="A1744" s="530">
        <v>1741</v>
      </c>
      <c r="B1744" s="565" t="s">
        <v>4740</v>
      </c>
      <c r="C1744" s="566" t="s">
        <v>4745</v>
      </c>
      <c r="D1744" s="563" t="s">
        <v>4746</v>
      </c>
      <c r="E1744" s="567">
        <v>18402</v>
      </c>
      <c r="F1744" s="567">
        <v>18402</v>
      </c>
      <c r="G1744" s="564">
        <f t="shared" si="54"/>
        <v>0</v>
      </c>
      <c r="H1744" s="564">
        <v>18402</v>
      </c>
      <c r="I1744" s="564">
        <v>18402</v>
      </c>
      <c r="J1744" s="564">
        <f t="shared" si="55"/>
        <v>0</v>
      </c>
    </row>
    <row r="1745" spans="1:10" s="498" customFormat="1" ht="15.75" thickBot="1" x14ac:dyDescent="0.3">
      <c r="A1745" s="530">
        <v>1742</v>
      </c>
      <c r="B1745" s="565" t="s">
        <v>4740</v>
      </c>
      <c r="C1745" s="566" t="s">
        <v>4747</v>
      </c>
      <c r="D1745" s="563" t="s">
        <v>4748</v>
      </c>
      <c r="E1745" s="567">
        <v>18402</v>
      </c>
      <c r="F1745" s="567">
        <v>18402</v>
      </c>
      <c r="G1745" s="564">
        <f t="shared" si="54"/>
        <v>0</v>
      </c>
      <c r="H1745" s="564">
        <v>18402</v>
      </c>
      <c r="I1745" s="564">
        <v>18402</v>
      </c>
      <c r="J1745" s="564">
        <f t="shared" si="55"/>
        <v>0</v>
      </c>
    </row>
    <row r="1746" spans="1:10" s="498" customFormat="1" ht="15.75" thickBot="1" x14ac:dyDescent="0.3">
      <c r="A1746" s="530">
        <v>1743</v>
      </c>
      <c r="B1746" s="565" t="s">
        <v>4740</v>
      </c>
      <c r="C1746" s="566" t="s">
        <v>4749</v>
      </c>
      <c r="D1746" s="563" t="s">
        <v>4750</v>
      </c>
      <c r="E1746" s="567">
        <v>18402</v>
      </c>
      <c r="F1746" s="567">
        <v>18402</v>
      </c>
      <c r="G1746" s="564">
        <f t="shared" si="54"/>
        <v>0</v>
      </c>
      <c r="H1746" s="564">
        <v>18402</v>
      </c>
      <c r="I1746" s="564">
        <v>18402</v>
      </c>
      <c r="J1746" s="564">
        <f t="shared" si="55"/>
        <v>0</v>
      </c>
    </row>
    <row r="1747" spans="1:10" s="498" customFormat="1" ht="15.75" thickBot="1" x14ac:dyDescent="0.3">
      <c r="A1747" s="530">
        <v>1744</v>
      </c>
      <c r="B1747" s="565" t="s">
        <v>4740</v>
      </c>
      <c r="C1747" s="566" t="s">
        <v>4751</v>
      </c>
      <c r="D1747" s="563" t="s">
        <v>4752</v>
      </c>
      <c r="E1747" s="567">
        <v>18402</v>
      </c>
      <c r="F1747" s="567">
        <v>18402</v>
      </c>
      <c r="G1747" s="564">
        <f t="shared" si="54"/>
        <v>0</v>
      </c>
      <c r="H1747" s="564">
        <v>18402</v>
      </c>
      <c r="I1747" s="564">
        <v>18402</v>
      </c>
      <c r="J1747" s="564">
        <f t="shared" si="55"/>
        <v>0</v>
      </c>
    </row>
    <row r="1748" spans="1:10" s="498" customFormat="1" ht="15.75" thickBot="1" x14ac:dyDescent="0.3">
      <c r="A1748" s="530">
        <v>1745</v>
      </c>
      <c r="B1748" s="565" t="s">
        <v>4740</v>
      </c>
      <c r="C1748" s="566" t="s">
        <v>4753</v>
      </c>
      <c r="D1748" s="563" t="s">
        <v>4754</v>
      </c>
      <c r="E1748" s="567">
        <v>18402</v>
      </c>
      <c r="F1748" s="567">
        <v>18402</v>
      </c>
      <c r="G1748" s="564">
        <f t="shared" si="54"/>
        <v>0</v>
      </c>
      <c r="H1748" s="564">
        <v>18402</v>
      </c>
      <c r="I1748" s="564">
        <v>18402</v>
      </c>
      <c r="J1748" s="564">
        <f t="shared" si="55"/>
        <v>0</v>
      </c>
    </row>
    <row r="1749" spans="1:10" s="498" customFormat="1" ht="15.75" thickBot="1" x14ac:dyDescent="0.3">
      <c r="A1749" s="530">
        <v>1746</v>
      </c>
      <c r="B1749" s="565" t="s">
        <v>4740</v>
      </c>
      <c r="C1749" s="566" t="s">
        <v>4755</v>
      </c>
      <c r="D1749" s="563" t="s">
        <v>4756</v>
      </c>
      <c r="E1749" s="567">
        <v>18402</v>
      </c>
      <c r="F1749" s="567">
        <v>18402</v>
      </c>
      <c r="G1749" s="564">
        <f t="shared" si="54"/>
        <v>0</v>
      </c>
      <c r="H1749" s="564">
        <v>18402</v>
      </c>
      <c r="I1749" s="564">
        <v>18402</v>
      </c>
      <c r="J1749" s="564">
        <f t="shared" si="55"/>
        <v>0</v>
      </c>
    </row>
    <row r="1750" spans="1:10" s="498" customFormat="1" ht="15.75" thickBot="1" x14ac:dyDescent="0.3">
      <c r="A1750" s="530">
        <v>1747</v>
      </c>
      <c r="B1750" s="565" t="s">
        <v>2679</v>
      </c>
      <c r="C1750" s="566" t="s">
        <v>4757</v>
      </c>
      <c r="D1750" s="563" t="s">
        <v>4758</v>
      </c>
      <c r="E1750" s="567">
        <v>16612</v>
      </c>
      <c r="F1750" s="567">
        <v>16612</v>
      </c>
      <c r="G1750" s="564">
        <f t="shared" si="54"/>
        <v>0</v>
      </c>
      <c r="H1750" s="564">
        <v>16612</v>
      </c>
      <c r="I1750" s="564">
        <v>16612</v>
      </c>
      <c r="J1750" s="564">
        <f t="shared" si="55"/>
        <v>0</v>
      </c>
    </row>
    <row r="1751" spans="1:10" s="498" customFormat="1" ht="15.75" thickBot="1" x14ac:dyDescent="0.3">
      <c r="A1751" s="530">
        <v>1748</v>
      </c>
      <c r="B1751" s="565" t="s">
        <v>4759</v>
      </c>
      <c r="C1751" s="566" t="s">
        <v>4760</v>
      </c>
      <c r="D1751" s="563" t="s">
        <v>4761</v>
      </c>
      <c r="E1751" s="567">
        <v>35990</v>
      </c>
      <c r="F1751" s="567">
        <v>35990</v>
      </c>
      <c r="G1751" s="564">
        <f t="shared" si="54"/>
        <v>0</v>
      </c>
      <c r="H1751" s="564">
        <v>35990</v>
      </c>
      <c r="I1751" s="564">
        <v>35990</v>
      </c>
      <c r="J1751" s="564">
        <f t="shared" si="55"/>
        <v>0</v>
      </c>
    </row>
    <row r="1752" spans="1:10" s="498" customFormat="1" ht="15.75" thickBot="1" x14ac:dyDescent="0.3">
      <c r="A1752" s="530">
        <v>1749</v>
      </c>
      <c r="B1752" s="565" t="s">
        <v>4762</v>
      </c>
      <c r="C1752" s="566" t="s">
        <v>4763</v>
      </c>
      <c r="D1752" s="563" t="s">
        <v>4764</v>
      </c>
      <c r="E1752" s="567">
        <v>33016.75</v>
      </c>
      <c r="F1752" s="567">
        <v>33016.75</v>
      </c>
      <c r="G1752" s="564">
        <f t="shared" si="54"/>
        <v>0</v>
      </c>
      <c r="H1752" s="564">
        <v>33016.75</v>
      </c>
      <c r="I1752" s="564">
        <v>33016.75</v>
      </c>
      <c r="J1752" s="564">
        <f t="shared" si="55"/>
        <v>0</v>
      </c>
    </row>
    <row r="1753" spans="1:10" s="498" customFormat="1" ht="15.75" thickBot="1" x14ac:dyDescent="0.3">
      <c r="A1753" s="530">
        <v>1750</v>
      </c>
      <c r="B1753" s="565" t="s">
        <v>4765</v>
      </c>
      <c r="C1753" s="566" t="s">
        <v>4766</v>
      </c>
      <c r="D1753" s="563" t="s">
        <v>4767</v>
      </c>
      <c r="E1753" s="567">
        <v>7360</v>
      </c>
      <c r="F1753" s="567">
        <v>7360</v>
      </c>
      <c r="G1753" s="564">
        <f t="shared" si="54"/>
        <v>0</v>
      </c>
      <c r="H1753" s="564">
        <v>7360</v>
      </c>
      <c r="I1753" s="564">
        <v>7360</v>
      </c>
      <c r="J1753" s="564">
        <f t="shared" si="55"/>
        <v>0</v>
      </c>
    </row>
    <row r="1754" spans="1:10" s="498" customFormat="1" ht="15.75" thickBot="1" x14ac:dyDescent="0.3">
      <c r="A1754" s="530">
        <v>1751</v>
      </c>
      <c r="B1754" s="565" t="s">
        <v>4765</v>
      </c>
      <c r="C1754" s="566" t="s">
        <v>4768</v>
      </c>
      <c r="D1754" s="563" t="s">
        <v>4769</v>
      </c>
      <c r="E1754" s="567">
        <v>7360</v>
      </c>
      <c r="F1754" s="567">
        <v>7360</v>
      </c>
      <c r="G1754" s="564">
        <f t="shared" si="54"/>
        <v>0</v>
      </c>
      <c r="H1754" s="564">
        <v>7360</v>
      </c>
      <c r="I1754" s="564">
        <v>7360</v>
      </c>
      <c r="J1754" s="564">
        <f t="shared" si="55"/>
        <v>0</v>
      </c>
    </row>
    <row r="1755" spans="1:10" s="498" customFormat="1" ht="15.75" thickBot="1" x14ac:dyDescent="0.3">
      <c r="A1755" s="530">
        <v>1752</v>
      </c>
      <c r="B1755" s="565" t="s">
        <v>4765</v>
      </c>
      <c r="C1755" s="566" t="s">
        <v>4770</v>
      </c>
      <c r="D1755" s="563" t="s">
        <v>4771</v>
      </c>
      <c r="E1755" s="567">
        <v>7360</v>
      </c>
      <c r="F1755" s="567">
        <v>7360</v>
      </c>
      <c r="G1755" s="564">
        <f t="shared" si="54"/>
        <v>0</v>
      </c>
      <c r="H1755" s="564">
        <v>7360</v>
      </c>
      <c r="I1755" s="564">
        <v>7360</v>
      </c>
      <c r="J1755" s="564">
        <f t="shared" si="55"/>
        <v>0</v>
      </c>
    </row>
    <row r="1756" spans="1:10" s="498" customFormat="1" ht="15.75" thickBot="1" x14ac:dyDescent="0.3">
      <c r="A1756" s="530">
        <v>1753</v>
      </c>
      <c r="B1756" s="565" t="s">
        <v>4765</v>
      </c>
      <c r="C1756" s="566" t="s">
        <v>4772</v>
      </c>
      <c r="D1756" s="563" t="s">
        <v>4773</v>
      </c>
      <c r="E1756" s="567">
        <v>7360</v>
      </c>
      <c r="F1756" s="567">
        <v>7360</v>
      </c>
      <c r="G1756" s="564">
        <f t="shared" si="54"/>
        <v>0</v>
      </c>
      <c r="H1756" s="564">
        <v>7360</v>
      </c>
      <c r="I1756" s="564">
        <v>7360</v>
      </c>
      <c r="J1756" s="564">
        <f t="shared" si="55"/>
        <v>0</v>
      </c>
    </row>
    <row r="1757" spans="1:10" s="498" customFormat="1" ht="15.75" thickBot="1" x14ac:dyDescent="0.3">
      <c r="A1757" s="530">
        <v>1754</v>
      </c>
      <c r="B1757" s="565" t="s">
        <v>4774</v>
      </c>
      <c r="C1757" s="566" t="s">
        <v>4775</v>
      </c>
      <c r="D1757" s="563" t="s">
        <v>4776</v>
      </c>
      <c r="E1757" s="567">
        <v>1331</v>
      </c>
      <c r="F1757" s="567">
        <v>1331</v>
      </c>
      <c r="G1757" s="564">
        <f t="shared" si="54"/>
        <v>0</v>
      </c>
      <c r="H1757" s="564">
        <v>1331</v>
      </c>
      <c r="I1757" s="564">
        <v>1331</v>
      </c>
      <c r="J1757" s="564">
        <f t="shared" si="55"/>
        <v>0</v>
      </c>
    </row>
    <row r="1758" spans="1:10" s="498" customFormat="1" ht="15.75" thickBot="1" x14ac:dyDescent="0.3">
      <c r="A1758" s="530">
        <v>1755</v>
      </c>
      <c r="B1758" s="565" t="s">
        <v>4777</v>
      </c>
      <c r="C1758" s="566" t="s">
        <v>4778</v>
      </c>
      <c r="D1758" s="563" t="s">
        <v>4779</v>
      </c>
      <c r="E1758" s="567">
        <v>2254</v>
      </c>
      <c r="F1758" s="567">
        <v>2254</v>
      </c>
      <c r="G1758" s="564">
        <f t="shared" si="54"/>
        <v>0</v>
      </c>
      <c r="H1758" s="564">
        <v>0</v>
      </c>
      <c r="I1758" s="564">
        <v>0</v>
      </c>
      <c r="J1758" s="564">
        <f t="shared" si="55"/>
        <v>0</v>
      </c>
    </row>
    <row r="1759" spans="1:10" s="498" customFormat="1" ht="15.75" thickBot="1" x14ac:dyDescent="0.3">
      <c r="A1759" s="530">
        <v>1756</v>
      </c>
      <c r="B1759" s="565" t="s">
        <v>4780</v>
      </c>
      <c r="C1759" s="566" t="s">
        <v>4781</v>
      </c>
      <c r="D1759" s="563" t="s">
        <v>4782</v>
      </c>
      <c r="E1759" s="567">
        <v>30049</v>
      </c>
      <c r="F1759" s="567">
        <v>30049</v>
      </c>
      <c r="G1759" s="564">
        <f t="shared" si="54"/>
        <v>0</v>
      </c>
      <c r="H1759" s="564">
        <v>10359</v>
      </c>
      <c r="I1759" s="564">
        <v>10359</v>
      </c>
      <c r="J1759" s="564">
        <f t="shared" si="55"/>
        <v>0</v>
      </c>
    </row>
    <row r="1760" spans="1:10" s="498" customFormat="1" ht="15.75" thickBot="1" x14ac:dyDescent="0.3">
      <c r="A1760" s="530">
        <v>1757</v>
      </c>
      <c r="B1760" s="565" t="s">
        <v>4783</v>
      </c>
      <c r="C1760" s="566" t="s">
        <v>4784</v>
      </c>
      <c r="D1760" s="563" t="s">
        <v>4785</v>
      </c>
      <c r="E1760" s="567">
        <v>14157</v>
      </c>
      <c r="F1760" s="567">
        <v>14157</v>
      </c>
      <c r="G1760" s="564">
        <f t="shared" si="54"/>
        <v>0</v>
      </c>
      <c r="H1760" s="564">
        <v>8376</v>
      </c>
      <c r="I1760" s="564">
        <v>8376</v>
      </c>
      <c r="J1760" s="564">
        <f t="shared" si="55"/>
        <v>0</v>
      </c>
    </row>
    <row r="1761" spans="1:10" s="498" customFormat="1" ht="15.75" thickBot="1" x14ac:dyDescent="0.3">
      <c r="A1761" s="530">
        <v>1758</v>
      </c>
      <c r="B1761" s="565" t="s">
        <v>4786</v>
      </c>
      <c r="C1761" s="566" t="s">
        <v>4787</v>
      </c>
      <c r="D1761" s="563" t="s">
        <v>4788</v>
      </c>
      <c r="E1761" s="567">
        <v>28780</v>
      </c>
      <c r="F1761" s="567">
        <v>28780</v>
      </c>
      <c r="G1761" s="564">
        <f t="shared" si="54"/>
        <v>0</v>
      </c>
      <c r="H1761" s="564">
        <v>24099.88</v>
      </c>
      <c r="I1761" s="564">
        <v>24099.88</v>
      </c>
      <c r="J1761" s="564">
        <f t="shared" si="55"/>
        <v>0</v>
      </c>
    </row>
    <row r="1762" spans="1:10" s="498" customFormat="1" ht="15.75" thickBot="1" x14ac:dyDescent="0.3">
      <c r="A1762" s="530">
        <v>1759</v>
      </c>
      <c r="B1762" s="565" t="s">
        <v>4789</v>
      </c>
      <c r="C1762" s="566" t="s">
        <v>4790</v>
      </c>
      <c r="D1762" s="563" t="s">
        <v>4791</v>
      </c>
      <c r="E1762" s="567">
        <v>25000</v>
      </c>
      <c r="F1762" s="567">
        <v>25000</v>
      </c>
      <c r="G1762" s="564">
        <f t="shared" si="54"/>
        <v>0</v>
      </c>
      <c r="H1762" s="564">
        <v>21360</v>
      </c>
      <c r="I1762" s="564">
        <v>21360</v>
      </c>
      <c r="J1762" s="564">
        <f t="shared" si="55"/>
        <v>0</v>
      </c>
    </row>
    <row r="1763" spans="1:10" s="498" customFormat="1" ht="15.75" thickBot="1" x14ac:dyDescent="0.3">
      <c r="A1763" s="530">
        <v>1760</v>
      </c>
      <c r="B1763" s="565" t="s">
        <v>4792</v>
      </c>
      <c r="C1763" s="566" t="s">
        <v>4793</v>
      </c>
      <c r="D1763" s="563" t="s">
        <v>4794</v>
      </c>
      <c r="E1763" s="567">
        <v>2333</v>
      </c>
      <c r="F1763" s="567">
        <v>2333</v>
      </c>
      <c r="G1763" s="564">
        <f t="shared" si="54"/>
        <v>0</v>
      </c>
      <c r="H1763" s="564">
        <v>0</v>
      </c>
      <c r="I1763" s="564">
        <v>0</v>
      </c>
      <c r="J1763" s="564">
        <f t="shared" si="55"/>
        <v>0</v>
      </c>
    </row>
    <row r="1764" spans="1:10" s="498" customFormat="1" ht="15.75" thickBot="1" x14ac:dyDescent="0.3">
      <c r="A1764" s="530">
        <v>1761</v>
      </c>
      <c r="B1764" s="565" t="s">
        <v>4795</v>
      </c>
      <c r="C1764" s="566" t="s">
        <v>4796</v>
      </c>
      <c r="D1764" s="563" t="s">
        <v>4797</v>
      </c>
      <c r="E1764" s="567">
        <v>11590</v>
      </c>
      <c r="F1764" s="567">
        <v>11590</v>
      </c>
      <c r="G1764" s="564">
        <f t="shared" si="54"/>
        <v>0</v>
      </c>
      <c r="H1764" s="564">
        <v>11590</v>
      </c>
      <c r="I1764" s="564">
        <v>11590</v>
      </c>
      <c r="J1764" s="564">
        <f t="shared" si="55"/>
        <v>0</v>
      </c>
    </row>
    <row r="1765" spans="1:10" s="498" customFormat="1" ht="15.75" thickBot="1" x14ac:dyDescent="0.3">
      <c r="A1765" s="530">
        <v>1762</v>
      </c>
      <c r="B1765" s="565" t="s">
        <v>1371</v>
      </c>
      <c r="C1765" s="566" t="s">
        <v>4798</v>
      </c>
      <c r="D1765" s="563" t="s">
        <v>4799</v>
      </c>
      <c r="E1765" s="567">
        <v>10348</v>
      </c>
      <c r="F1765" s="567">
        <v>10348</v>
      </c>
      <c r="G1765" s="564">
        <f t="shared" si="54"/>
        <v>0</v>
      </c>
      <c r="H1765" s="564">
        <v>0</v>
      </c>
      <c r="I1765" s="564">
        <v>0</v>
      </c>
      <c r="J1765" s="564">
        <f t="shared" si="55"/>
        <v>0</v>
      </c>
    </row>
    <row r="1766" spans="1:10" s="498" customFormat="1" ht="15.75" thickBot="1" x14ac:dyDescent="0.3">
      <c r="A1766" s="530">
        <v>1763</v>
      </c>
      <c r="B1766" s="565" t="s">
        <v>4800</v>
      </c>
      <c r="C1766" s="566" t="s">
        <v>4801</v>
      </c>
      <c r="D1766" s="563" t="s">
        <v>4802</v>
      </c>
      <c r="E1766" s="567">
        <v>13390</v>
      </c>
      <c r="F1766" s="567">
        <v>13390</v>
      </c>
      <c r="G1766" s="564">
        <f t="shared" si="54"/>
        <v>0</v>
      </c>
      <c r="H1766" s="564">
        <v>0</v>
      </c>
      <c r="I1766" s="564">
        <v>0</v>
      </c>
      <c r="J1766" s="564">
        <f t="shared" si="55"/>
        <v>0</v>
      </c>
    </row>
    <row r="1767" spans="1:10" s="498" customFormat="1" ht="15.75" thickBot="1" x14ac:dyDescent="0.3">
      <c r="A1767" s="530">
        <v>1764</v>
      </c>
      <c r="B1767" s="565" t="s">
        <v>4803</v>
      </c>
      <c r="C1767" s="566" t="s">
        <v>4804</v>
      </c>
      <c r="D1767" s="563" t="s">
        <v>4805</v>
      </c>
      <c r="E1767" s="567">
        <v>1030</v>
      </c>
      <c r="F1767" s="567">
        <v>1030</v>
      </c>
      <c r="G1767" s="564">
        <f t="shared" si="54"/>
        <v>0</v>
      </c>
      <c r="H1767" s="564">
        <v>0</v>
      </c>
      <c r="I1767" s="564">
        <v>0</v>
      </c>
      <c r="J1767" s="564">
        <f t="shared" si="55"/>
        <v>0</v>
      </c>
    </row>
    <row r="1768" spans="1:10" s="498" customFormat="1" ht="15.75" thickBot="1" x14ac:dyDescent="0.3">
      <c r="A1768" s="530">
        <v>1765</v>
      </c>
      <c r="B1768" s="565" t="s">
        <v>4803</v>
      </c>
      <c r="C1768" s="566" t="s">
        <v>4806</v>
      </c>
      <c r="D1768" s="563" t="s">
        <v>4807</v>
      </c>
      <c r="E1768" s="567">
        <v>1030</v>
      </c>
      <c r="F1768" s="567">
        <v>1030</v>
      </c>
      <c r="G1768" s="564">
        <f t="shared" si="54"/>
        <v>0</v>
      </c>
      <c r="H1768" s="564">
        <v>0</v>
      </c>
      <c r="I1768" s="564">
        <v>0</v>
      </c>
      <c r="J1768" s="564">
        <f t="shared" si="55"/>
        <v>0</v>
      </c>
    </row>
    <row r="1769" spans="1:10" s="498" customFormat="1" ht="15.75" thickBot="1" x14ac:dyDescent="0.3">
      <c r="A1769" s="530">
        <v>1766</v>
      </c>
      <c r="B1769" s="565" t="s">
        <v>4808</v>
      </c>
      <c r="C1769" s="566" t="s">
        <v>4809</v>
      </c>
      <c r="D1769" s="563" t="s">
        <v>4810</v>
      </c>
      <c r="E1769" s="567">
        <v>11459</v>
      </c>
      <c r="F1769" s="567">
        <v>11459</v>
      </c>
      <c r="G1769" s="564">
        <f t="shared" si="54"/>
        <v>0</v>
      </c>
      <c r="H1769" s="564">
        <v>0</v>
      </c>
      <c r="I1769" s="564">
        <v>0</v>
      </c>
      <c r="J1769" s="564">
        <f t="shared" si="55"/>
        <v>0</v>
      </c>
    </row>
    <row r="1770" spans="1:10" s="498" customFormat="1" ht="15.75" thickBot="1" x14ac:dyDescent="0.3">
      <c r="A1770" s="530">
        <v>1767</v>
      </c>
      <c r="B1770" s="565" t="s">
        <v>4811</v>
      </c>
      <c r="C1770" s="566" t="s">
        <v>4812</v>
      </c>
      <c r="D1770" s="563" t="s">
        <v>4813</v>
      </c>
      <c r="E1770" s="567">
        <v>3057</v>
      </c>
      <c r="F1770" s="567">
        <v>3057</v>
      </c>
      <c r="G1770" s="564">
        <f t="shared" si="54"/>
        <v>0</v>
      </c>
      <c r="H1770" s="564">
        <v>0</v>
      </c>
      <c r="I1770" s="564">
        <v>0</v>
      </c>
      <c r="J1770" s="564">
        <f t="shared" si="55"/>
        <v>0</v>
      </c>
    </row>
    <row r="1771" spans="1:10" s="498" customFormat="1" ht="15.75" thickBot="1" x14ac:dyDescent="0.3">
      <c r="A1771" s="530">
        <v>1768</v>
      </c>
      <c r="B1771" s="565" t="s">
        <v>4814</v>
      </c>
      <c r="C1771" s="566" t="s">
        <v>4815</v>
      </c>
      <c r="D1771" s="563" t="s">
        <v>4816</v>
      </c>
      <c r="E1771" s="567">
        <v>5000</v>
      </c>
      <c r="F1771" s="567">
        <v>5000</v>
      </c>
      <c r="G1771" s="564">
        <f t="shared" si="54"/>
        <v>0</v>
      </c>
      <c r="H1771" s="564">
        <v>0</v>
      </c>
      <c r="I1771" s="564">
        <v>0</v>
      </c>
      <c r="J1771" s="564">
        <f t="shared" si="55"/>
        <v>0</v>
      </c>
    </row>
    <row r="1772" spans="1:10" s="498" customFormat="1" ht="15.75" thickBot="1" x14ac:dyDescent="0.3">
      <c r="A1772" s="530">
        <v>1769</v>
      </c>
      <c r="B1772" s="565" t="s">
        <v>1371</v>
      </c>
      <c r="C1772" s="566" t="s">
        <v>4817</v>
      </c>
      <c r="D1772" s="563" t="s">
        <v>4818</v>
      </c>
      <c r="E1772" s="567">
        <v>6420</v>
      </c>
      <c r="F1772" s="567">
        <v>6420</v>
      </c>
      <c r="G1772" s="564">
        <f t="shared" si="54"/>
        <v>0</v>
      </c>
      <c r="H1772" s="564">
        <v>0</v>
      </c>
      <c r="I1772" s="564">
        <v>0</v>
      </c>
      <c r="J1772" s="564">
        <f t="shared" si="55"/>
        <v>0</v>
      </c>
    </row>
    <row r="1773" spans="1:10" s="498" customFormat="1" ht="15.75" thickBot="1" x14ac:dyDescent="0.3">
      <c r="A1773" s="530">
        <v>1770</v>
      </c>
      <c r="B1773" s="565" t="s">
        <v>1371</v>
      </c>
      <c r="C1773" s="566" t="s">
        <v>4819</v>
      </c>
      <c r="D1773" s="563" t="s">
        <v>4820</v>
      </c>
      <c r="E1773" s="567">
        <v>6420</v>
      </c>
      <c r="F1773" s="567">
        <v>6420</v>
      </c>
      <c r="G1773" s="564">
        <f t="shared" si="54"/>
        <v>0</v>
      </c>
      <c r="H1773" s="564">
        <v>0</v>
      </c>
      <c r="I1773" s="564">
        <v>0</v>
      </c>
      <c r="J1773" s="564">
        <f t="shared" si="55"/>
        <v>0</v>
      </c>
    </row>
    <row r="1774" spans="1:10" s="498" customFormat="1" ht="15.75" thickBot="1" x14ac:dyDescent="0.3">
      <c r="A1774" s="530">
        <v>1771</v>
      </c>
      <c r="B1774" s="565" t="s">
        <v>408</v>
      </c>
      <c r="C1774" s="566" t="s">
        <v>4821</v>
      </c>
      <c r="D1774" s="563" t="s">
        <v>4822</v>
      </c>
      <c r="E1774" s="567">
        <v>950</v>
      </c>
      <c r="F1774" s="567">
        <v>950</v>
      </c>
      <c r="G1774" s="564">
        <f t="shared" si="54"/>
        <v>0</v>
      </c>
      <c r="H1774" s="564">
        <v>0</v>
      </c>
      <c r="I1774" s="564">
        <v>0</v>
      </c>
      <c r="J1774" s="564">
        <f t="shared" si="55"/>
        <v>0</v>
      </c>
    </row>
    <row r="1775" spans="1:10" s="498" customFormat="1" ht="15.75" thickBot="1" x14ac:dyDescent="0.3">
      <c r="A1775" s="530">
        <v>1772</v>
      </c>
      <c r="B1775" s="565" t="s">
        <v>4823</v>
      </c>
      <c r="C1775" s="566" t="s">
        <v>4824</v>
      </c>
      <c r="D1775" s="563" t="s">
        <v>4825</v>
      </c>
      <c r="E1775" s="567">
        <v>1030</v>
      </c>
      <c r="F1775" s="567">
        <v>1030</v>
      </c>
      <c r="G1775" s="564">
        <f t="shared" si="54"/>
        <v>0</v>
      </c>
      <c r="H1775" s="564">
        <v>0</v>
      </c>
      <c r="I1775" s="564">
        <v>0</v>
      </c>
      <c r="J1775" s="564">
        <f t="shared" si="55"/>
        <v>0</v>
      </c>
    </row>
    <row r="1776" spans="1:10" s="498" customFormat="1" ht="15.75" thickBot="1" x14ac:dyDescent="0.3">
      <c r="A1776" s="530">
        <v>1773</v>
      </c>
      <c r="B1776" s="565" t="s">
        <v>4826</v>
      </c>
      <c r="C1776" s="566" t="s">
        <v>4827</v>
      </c>
      <c r="D1776" s="563" t="s">
        <v>4828</v>
      </c>
      <c r="E1776" s="567">
        <v>3510</v>
      </c>
      <c r="F1776" s="567">
        <v>3510</v>
      </c>
      <c r="G1776" s="564">
        <f t="shared" si="54"/>
        <v>0</v>
      </c>
      <c r="H1776" s="564">
        <v>0</v>
      </c>
      <c r="I1776" s="564">
        <v>0</v>
      </c>
      <c r="J1776" s="564">
        <f t="shared" si="55"/>
        <v>0</v>
      </c>
    </row>
    <row r="1777" spans="1:10" s="498" customFormat="1" ht="15.75" thickBot="1" x14ac:dyDescent="0.3">
      <c r="A1777" s="530">
        <v>1774</v>
      </c>
      <c r="B1777" s="565" t="s">
        <v>4829</v>
      </c>
      <c r="C1777" s="566" t="s">
        <v>4830</v>
      </c>
      <c r="D1777" s="563" t="s">
        <v>4831</v>
      </c>
      <c r="E1777" s="567">
        <v>3520</v>
      </c>
      <c r="F1777" s="567">
        <v>3520</v>
      </c>
      <c r="G1777" s="564">
        <f t="shared" si="54"/>
        <v>0</v>
      </c>
      <c r="H1777" s="564">
        <v>0</v>
      </c>
      <c r="I1777" s="564">
        <v>0</v>
      </c>
      <c r="J1777" s="564">
        <f t="shared" si="55"/>
        <v>0</v>
      </c>
    </row>
    <row r="1778" spans="1:10" s="498" customFormat="1" ht="15.75" thickBot="1" x14ac:dyDescent="0.3">
      <c r="A1778" s="530">
        <v>1775</v>
      </c>
      <c r="B1778" s="565" t="s">
        <v>4829</v>
      </c>
      <c r="C1778" s="566" t="s">
        <v>4832</v>
      </c>
      <c r="D1778" s="563" t="s">
        <v>4833</v>
      </c>
      <c r="E1778" s="567">
        <v>4610</v>
      </c>
      <c r="F1778" s="567">
        <v>4610</v>
      </c>
      <c r="G1778" s="564">
        <f t="shared" si="54"/>
        <v>0</v>
      </c>
      <c r="H1778" s="564">
        <v>0</v>
      </c>
      <c r="I1778" s="564">
        <v>0</v>
      </c>
      <c r="J1778" s="564">
        <f t="shared" si="55"/>
        <v>0</v>
      </c>
    </row>
    <row r="1779" spans="1:10" s="498" customFormat="1" ht="15.75" thickBot="1" x14ac:dyDescent="0.3">
      <c r="A1779" s="530">
        <v>1776</v>
      </c>
      <c r="B1779" s="565" t="s">
        <v>4834</v>
      </c>
      <c r="C1779" s="566" t="s">
        <v>4835</v>
      </c>
      <c r="D1779" s="563" t="s">
        <v>4836</v>
      </c>
      <c r="E1779" s="567">
        <v>2700</v>
      </c>
      <c r="F1779" s="567">
        <v>2700</v>
      </c>
      <c r="G1779" s="564">
        <f t="shared" si="54"/>
        <v>0</v>
      </c>
      <c r="H1779" s="564">
        <v>0</v>
      </c>
      <c r="I1779" s="564">
        <v>0</v>
      </c>
      <c r="J1779" s="564">
        <f t="shared" si="55"/>
        <v>0</v>
      </c>
    </row>
    <row r="1780" spans="1:10" s="498" customFormat="1" ht="15.75" thickBot="1" x14ac:dyDescent="0.3">
      <c r="A1780" s="530">
        <v>1777</v>
      </c>
      <c r="B1780" s="565" t="s">
        <v>4837</v>
      </c>
      <c r="C1780" s="566" t="s">
        <v>4838</v>
      </c>
      <c r="D1780" s="563" t="s">
        <v>4839</v>
      </c>
      <c r="E1780" s="567">
        <v>1620</v>
      </c>
      <c r="F1780" s="567">
        <v>1620</v>
      </c>
      <c r="G1780" s="564">
        <f t="shared" si="54"/>
        <v>0</v>
      </c>
      <c r="H1780" s="564">
        <v>0</v>
      </c>
      <c r="I1780" s="564">
        <v>0</v>
      </c>
      <c r="J1780" s="564">
        <f t="shared" si="55"/>
        <v>0</v>
      </c>
    </row>
    <row r="1781" spans="1:10" s="498" customFormat="1" ht="15.75" thickBot="1" x14ac:dyDescent="0.3">
      <c r="A1781" s="530">
        <v>1778</v>
      </c>
      <c r="B1781" s="565" t="s">
        <v>4840</v>
      </c>
      <c r="C1781" s="566" t="s">
        <v>4841</v>
      </c>
      <c r="D1781" s="563" t="s">
        <v>4842</v>
      </c>
      <c r="E1781" s="567">
        <v>1500</v>
      </c>
      <c r="F1781" s="567">
        <v>1500</v>
      </c>
      <c r="G1781" s="564">
        <f t="shared" si="54"/>
        <v>0</v>
      </c>
      <c r="H1781" s="564">
        <v>0</v>
      </c>
      <c r="I1781" s="564">
        <v>0</v>
      </c>
      <c r="J1781" s="564">
        <f t="shared" si="55"/>
        <v>0</v>
      </c>
    </row>
    <row r="1782" spans="1:10" s="498" customFormat="1" ht="15.75" thickBot="1" x14ac:dyDescent="0.3">
      <c r="A1782" s="530">
        <v>1779</v>
      </c>
      <c r="B1782" s="565" t="s">
        <v>4840</v>
      </c>
      <c r="C1782" s="566" t="s">
        <v>4843</v>
      </c>
      <c r="D1782" s="563" t="s">
        <v>4844</v>
      </c>
      <c r="E1782" s="567">
        <v>1500</v>
      </c>
      <c r="F1782" s="567">
        <v>1500</v>
      </c>
      <c r="G1782" s="564">
        <f t="shared" si="54"/>
        <v>0</v>
      </c>
      <c r="H1782" s="564">
        <v>0</v>
      </c>
      <c r="I1782" s="564">
        <v>0</v>
      </c>
      <c r="J1782" s="564">
        <f t="shared" si="55"/>
        <v>0</v>
      </c>
    </row>
    <row r="1783" spans="1:10" s="498" customFormat="1" ht="15.75" thickBot="1" x14ac:dyDescent="0.3">
      <c r="A1783" s="530">
        <v>1780</v>
      </c>
      <c r="B1783" s="565" t="s">
        <v>4845</v>
      </c>
      <c r="C1783" s="566" t="s">
        <v>4846</v>
      </c>
      <c r="D1783" s="563" t="s">
        <v>4847</v>
      </c>
      <c r="E1783" s="567">
        <v>10500</v>
      </c>
      <c r="F1783" s="567">
        <v>10500</v>
      </c>
      <c r="G1783" s="564">
        <f t="shared" si="54"/>
        <v>0</v>
      </c>
      <c r="H1783" s="564">
        <v>10237.5</v>
      </c>
      <c r="I1783" s="564">
        <v>10237.5</v>
      </c>
      <c r="J1783" s="564">
        <f t="shared" si="55"/>
        <v>0</v>
      </c>
    </row>
    <row r="1784" spans="1:10" s="498" customFormat="1" ht="15.75" thickBot="1" x14ac:dyDescent="0.3">
      <c r="A1784" s="530">
        <v>1781</v>
      </c>
      <c r="B1784" s="565" t="s">
        <v>4848</v>
      </c>
      <c r="C1784" s="566" t="s">
        <v>4849</v>
      </c>
      <c r="D1784" s="563" t="s">
        <v>4850</v>
      </c>
      <c r="E1784" s="567">
        <v>3000</v>
      </c>
      <c r="F1784" s="567">
        <v>3000</v>
      </c>
      <c r="G1784" s="564">
        <f t="shared" si="54"/>
        <v>0</v>
      </c>
      <c r="H1784" s="564">
        <v>0</v>
      </c>
      <c r="I1784" s="564">
        <v>0</v>
      </c>
      <c r="J1784" s="564">
        <f t="shared" si="55"/>
        <v>0</v>
      </c>
    </row>
    <row r="1785" spans="1:10" s="498" customFormat="1" ht="15.75" thickBot="1" x14ac:dyDescent="0.3">
      <c r="A1785" s="530">
        <v>1782</v>
      </c>
      <c r="B1785" s="565" t="s">
        <v>4848</v>
      </c>
      <c r="C1785" s="566" t="s">
        <v>4851</v>
      </c>
      <c r="D1785" s="563" t="s">
        <v>4852</v>
      </c>
      <c r="E1785" s="567">
        <v>3000</v>
      </c>
      <c r="F1785" s="567">
        <v>3000</v>
      </c>
      <c r="G1785" s="564">
        <f t="shared" si="54"/>
        <v>0</v>
      </c>
      <c r="H1785" s="564">
        <v>0</v>
      </c>
      <c r="I1785" s="564">
        <v>0</v>
      </c>
      <c r="J1785" s="564">
        <f t="shared" si="55"/>
        <v>0</v>
      </c>
    </row>
    <row r="1786" spans="1:10" s="498" customFormat="1" ht="15.75" thickBot="1" x14ac:dyDescent="0.3">
      <c r="A1786" s="530">
        <v>1783</v>
      </c>
      <c r="B1786" s="565" t="s">
        <v>4853</v>
      </c>
      <c r="C1786" s="566" t="s">
        <v>4854</v>
      </c>
      <c r="D1786" s="563" t="s">
        <v>4855</v>
      </c>
      <c r="E1786" s="567">
        <v>13785</v>
      </c>
      <c r="F1786" s="567">
        <v>13785</v>
      </c>
      <c r="G1786" s="564">
        <f t="shared" si="54"/>
        <v>0</v>
      </c>
      <c r="H1786" s="564">
        <v>13440.37</v>
      </c>
      <c r="I1786" s="564">
        <v>13440.37</v>
      </c>
      <c r="J1786" s="564">
        <f t="shared" si="55"/>
        <v>0</v>
      </c>
    </row>
    <row r="1787" spans="1:10" s="498" customFormat="1" ht="15.75" thickBot="1" x14ac:dyDescent="0.3">
      <c r="A1787" s="530">
        <v>1784</v>
      </c>
      <c r="B1787" s="565" t="s">
        <v>4856</v>
      </c>
      <c r="C1787" s="566" t="s">
        <v>4857</v>
      </c>
      <c r="D1787" s="563" t="s">
        <v>4858</v>
      </c>
      <c r="E1787" s="567">
        <v>4650</v>
      </c>
      <c r="F1787" s="567">
        <v>4650</v>
      </c>
      <c r="G1787" s="564">
        <f t="shared" si="54"/>
        <v>0</v>
      </c>
      <c r="H1787" s="564">
        <v>0</v>
      </c>
      <c r="I1787" s="564">
        <v>0</v>
      </c>
      <c r="J1787" s="564">
        <f t="shared" si="55"/>
        <v>0</v>
      </c>
    </row>
    <row r="1788" spans="1:10" s="498" customFormat="1" ht="15.75" thickBot="1" x14ac:dyDescent="0.3">
      <c r="A1788" s="530">
        <v>1785</v>
      </c>
      <c r="B1788" s="565" t="s">
        <v>4859</v>
      </c>
      <c r="C1788" s="566" t="s">
        <v>4860</v>
      </c>
      <c r="D1788" s="563" t="s">
        <v>4861</v>
      </c>
      <c r="E1788" s="567">
        <v>15525</v>
      </c>
      <c r="F1788" s="567">
        <v>15525</v>
      </c>
      <c r="G1788" s="564">
        <f t="shared" si="54"/>
        <v>0</v>
      </c>
      <c r="H1788" s="564">
        <v>15330.94</v>
      </c>
      <c r="I1788" s="564">
        <v>15330.94</v>
      </c>
      <c r="J1788" s="564">
        <f t="shared" si="55"/>
        <v>0</v>
      </c>
    </row>
    <row r="1789" spans="1:10" s="498" customFormat="1" ht="15.75" thickBot="1" x14ac:dyDescent="0.3">
      <c r="A1789" s="530">
        <v>1786</v>
      </c>
      <c r="B1789" s="565" t="s">
        <v>4862</v>
      </c>
      <c r="C1789" s="566" t="s">
        <v>4863</v>
      </c>
      <c r="D1789" s="563" t="s">
        <v>4864</v>
      </c>
      <c r="E1789" s="567">
        <v>9795</v>
      </c>
      <c r="F1789" s="567">
        <v>9795</v>
      </c>
      <c r="G1789" s="564">
        <f t="shared" si="54"/>
        <v>0</v>
      </c>
      <c r="H1789" s="564">
        <v>0</v>
      </c>
      <c r="I1789" s="564">
        <v>0</v>
      </c>
      <c r="J1789" s="564">
        <f t="shared" si="55"/>
        <v>0</v>
      </c>
    </row>
    <row r="1790" spans="1:10" s="498" customFormat="1" ht="15.75" thickBot="1" x14ac:dyDescent="0.3">
      <c r="A1790" s="530">
        <v>1787</v>
      </c>
      <c r="B1790" s="565" t="s">
        <v>4865</v>
      </c>
      <c r="C1790" s="566" t="s">
        <v>4866</v>
      </c>
      <c r="D1790" s="563" t="s">
        <v>4867</v>
      </c>
      <c r="E1790" s="567">
        <v>5000</v>
      </c>
      <c r="F1790" s="567">
        <v>5000</v>
      </c>
      <c r="G1790" s="564">
        <f t="shared" si="54"/>
        <v>0</v>
      </c>
      <c r="H1790" s="564">
        <v>0</v>
      </c>
      <c r="I1790" s="564">
        <v>0</v>
      </c>
      <c r="J1790" s="564">
        <f t="shared" si="55"/>
        <v>0</v>
      </c>
    </row>
    <row r="1791" spans="1:10" s="498" customFormat="1" ht="15.75" thickBot="1" x14ac:dyDescent="0.3">
      <c r="A1791" s="530">
        <v>1788</v>
      </c>
      <c r="B1791" s="565" t="s">
        <v>4868</v>
      </c>
      <c r="C1791" s="566" t="s">
        <v>4869</v>
      </c>
      <c r="D1791" s="563" t="s">
        <v>4870</v>
      </c>
      <c r="E1791" s="567">
        <v>1700</v>
      </c>
      <c r="F1791" s="567">
        <v>1700</v>
      </c>
      <c r="G1791" s="564">
        <f t="shared" si="54"/>
        <v>0</v>
      </c>
      <c r="H1791" s="564">
        <v>0</v>
      </c>
      <c r="I1791" s="564">
        <v>0</v>
      </c>
      <c r="J1791" s="564">
        <f t="shared" si="55"/>
        <v>0</v>
      </c>
    </row>
    <row r="1792" spans="1:10" s="498" customFormat="1" ht="15.75" thickBot="1" x14ac:dyDescent="0.3">
      <c r="A1792" s="530">
        <v>1789</v>
      </c>
      <c r="B1792" s="565" t="s">
        <v>4777</v>
      </c>
      <c r="C1792" s="566" t="s">
        <v>4871</v>
      </c>
      <c r="D1792" s="563" t="s">
        <v>4872</v>
      </c>
      <c r="E1792" s="567">
        <v>10160</v>
      </c>
      <c r="F1792" s="567">
        <v>10160</v>
      </c>
      <c r="G1792" s="564">
        <f t="shared" si="54"/>
        <v>0</v>
      </c>
      <c r="H1792" s="564">
        <v>0</v>
      </c>
      <c r="I1792" s="564">
        <v>0</v>
      </c>
      <c r="J1792" s="564">
        <f t="shared" si="55"/>
        <v>0</v>
      </c>
    </row>
    <row r="1793" spans="1:10" s="498" customFormat="1" ht="15.75" thickBot="1" x14ac:dyDescent="0.3">
      <c r="A1793" s="530">
        <v>1790</v>
      </c>
      <c r="B1793" s="565" t="s">
        <v>4777</v>
      </c>
      <c r="C1793" s="566" t="s">
        <v>4873</v>
      </c>
      <c r="D1793" s="563" t="s">
        <v>4874</v>
      </c>
      <c r="E1793" s="567">
        <v>66360</v>
      </c>
      <c r="F1793" s="567">
        <v>66360</v>
      </c>
      <c r="G1793" s="564">
        <f t="shared" si="54"/>
        <v>0</v>
      </c>
      <c r="H1793" s="564">
        <v>59680</v>
      </c>
      <c r="I1793" s="564">
        <v>59680</v>
      </c>
      <c r="J1793" s="564">
        <f t="shared" si="55"/>
        <v>0</v>
      </c>
    </row>
    <row r="1794" spans="1:10" s="498" customFormat="1" ht="15.75" thickBot="1" x14ac:dyDescent="0.3">
      <c r="A1794" s="530">
        <v>1791</v>
      </c>
      <c r="B1794" s="565" t="s">
        <v>4875</v>
      </c>
      <c r="C1794" s="566" t="s">
        <v>4876</v>
      </c>
      <c r="D1794" s="563" t="s">
        <v>4877</v>
      </c>
      <c r="E1794" s="567">
        <v>23844.39</v>
      </c>
      <c r="F1794" s="567">
        <v>23844.39</v>
      </c>
      <c r="G1794" s="564">
        <f t="shared" si="54"/>
        <v>0</v>
      </c>
      <c r="H1794" s="564">
        <v>0</v>
      </c>
      <c r="I1794" s="564">
        <v>0</v>
      </c>
      <c r="J1794" s="564">
        <f t="shared" si="55"/>
        <v>0</v>
      </c>
    </row>
    <row r="1795" spans="1:10" s="498" customFormat="1" ht="15.75" thickBot="1" x14ac:dyDescent="0.3">
      <c r="A1795" s="530">
        <v>1792</v>
      </c>
      <c r="B1795" s="565" t="s">
        <v>4878</v>
      </c>
      <c r="C1795" s="566" t="s">
        <v>4879</v>
      </c>
      <c r="D1795" s="563" t="s">
        <v>4880</v>
      </c>
      <c r="E1795" s="567">
        <v>21550</v>
      </c>
      <c r="F1795" s="567">
        <v>21550</v>
      </c>
      <c r="G1795" s="564">
        <f t="shared" si="54"/>
        <v>0</v>
      </c>
      <c r="H1795" s="564">
        <v>0</v>
      </c>
      <c r="I1795" s="564">
        <v>0</v>
      </c>
      <c r="J1795" s="564">
        <f t="shared" si="55"/>
        <v>0</v>
      </c>
    </row>
    <row r="1796" spans="1:10" s="498" customFormat="1" ht="15.75" thickBot="1" x14ac:dyDescent="0.3">
      <c r="A1796" s="530">
        <v>1793</v>
      </c>
      <c r="B1796" s="565" t="s">
        <v>2115</v>
      </c>
      <c r="C1796" s="566" t="s">
        <v>4881</v>
      </c>
      <c r="D1796" s="563" t="s">
        <v>4882</v>
      </c>
      <c r="E1796" s="567">
        <v>24700</v>
      </c>
      <c r="F1796" s="567">
        <v>24700</v>
      </c>
      <c r="G1796" s="564">
        <f t="shared" ref="G1796:G1859" si="56">E1796-F1796</f>
        <v>0</v>
      </c>
      <c r="H1796" s="564">
        <v>0</v>
      </c>
      <c r="I1796" s="564">
        <v>0</v>
      </c>
      <c r="J1796" s="564">
        <f t="shared" ref="J1796:J1859" si="57">H1796-I1796</f>
        <v>0</v>
      </c>
    </row>
    <row r="1797" spans="1:10" s="498" customFormat="1" ht="15.75" thickBot="1" x14ac:dyDescent="0.3">
      <c r="A1797" s="530">
        <v>1794</v>
      </c>
      <c r="B1797" s="565" t="s">
        <v>4883</v>
      </c>
      <c r="C1797" s="566" t="s">
        <v>4884</v>
      </c>
      <c r="D1797" s="563" t="s">
        <v>4885</v>
      </c>
      <c r="E1797" s="567">
        <v>3000</v>
      </c>
      <c r="F1797" s="567">
        <v>3000</v>
      </c>
      <c r="G1797" s="564">
        <f t="shared" si="56"/>
        <v>0</v>
      </c>
      <c r="H1797" s="564">
        <v>0</v>
      </c>
      <c r="I1797" s="564">
        <v>0</v>
      </c>
      <c r="J1797" s="564">
        <f t="shared" si="57"/>
        <v>0</v>
      </c>
    </row>
    <row r="1798" spans="1:10" s="498" customFormat="1" ht="15.75" thickBot="1" x14ac:dyDescent="0.3">
      <c r="A1798" s="530">
        <v>1795</v>
      </c>
      <c r="B1798" s="565" t="s">
        <v>1371</v>
      </c>
      <c r="C1798" s="566" t="s">
        <v>4886</v>
      </c>
      <c r="D1798" s="563" t="s">
        <v>4887</v>
      </c>
      <c r="E1798" s="567">
        <v>6294</v>
      </c>
      <c r="F1798" s="567">
        <v>6294</v>
      </c>
      <c r="G1798" s="564">
        <f t="shared" si="56"/>
        <v>0</v>
      </c>
      <c r="H1798" s="564">
        <v>0</v>
      </c>
      <c r="I1798" s="564">
        <v>0</v>
      </c>
      <c r="J1798" s="564">
        <f t="shared" si="57"/>
        <v>0</v>
      </c>
    </row>
    <row r="1799" spans="1:10" s="498" customFormat="1" ht="15.75" thickBot="1" x14ac:dyDescent="0.3">
      <c r="A1799" s="530">
        <v>1796</v>
      </c>
      <c r="B1799" s="565" t="s">
        <v>4888</v>
      </c>
      <c r="C1799" s="566" t="s">
        <v>4889</v>
      </c>
      <c r="D1799" s="563" t="s">
        <v>4890</v>
      </c>
      <c r="E1799" s="567">
        <v>8790</v>
      </c>
      <c r="F1799" s="567">
        <v>8790</v>
      </c>
      <c r="G1799" s="564">
        <f t="shared" si="56"/>
        <v>0</v>
      </c>
      <c r="H1799" s="564">
        <v>0</v>
      </c>
      <c r="I1799" s="564">
        <v>0</v>
      </c>
      <c r="J1799" s="564">
        <f t="shared" si="57"/>
        <v>0</v>
      </c>
    </row>
    <row r="1800" spans="1:10" s="498" customFormat="1" ht="15.75" thickBot="1" x14ac:dyDescent="0.3">
      <c r="A1800" s="530">
        <v>1797</v>
      </c>
      <c r="B1800" s="565" t="s">
        <v>1371</v>
      </c>
      <c r="C1800" s="566" t="s">
        <v>4891</v>
      </c>
      <c r="D1800" s="563" t="s">
        <v>4892</v>
      </c>
      <c r="E1800" s="567">
        <v>8790</v>
      </c>
      <c r="F1800" s="567">
        <v>8790</v>
      </c>
      <c r="G1800" s="564">
        <f t="shared" si="56"/>
        <v>0</v>
      </c>
      <c r="H1800" s="564">
        <v>0</v>
      </c>
      <c r="I1800" s="564">
        <v>0</v>
      </c>
      <c r="J1800" s="564">
        <f t="shared" si="57"/>
        <v>0</v>
      </c>
    </row>
    <row r="1801" spans="1:10" s="498" customFormat="1" ht="15.75" thickBot="1" x14ac:dyDescent="0.3">
      <c r="A1801" s="530">
        <v>1798</v>
      </c>
      <c r="B1801" s="565" t="s">
        <v>1371</v>
      </c>
      <c r="C1801" s="566" t="s">
        <v>4893</v>
      </c>
      <c r="D1801" s="563" t="s">
        <v>4894</v>
      </c>
      <c r="E1801" s="567">
        <v>8790</v>
      </c>
      <c r="F1801" s="567">
        <v>8790</v>
      </c>
      <c r="G1801" s="564">
        <f t="shared" si="56"/>
        <v>0</v>
      </c>
      <c r="H1801" s="564">
        <v>0</v>
      </c>
      <c r="I1801" s="564">
        <v>0</v>
      </c>
      <c r="J1801" s="564">
        <f t="shared" si="57"/>
        <v>0</v>
      </c>
    </row>
    <row r="1802" spans="1:10" s="498" customFormat="1" ht="15.75" thickBot="1" x14ac:dyDescent="0.3">
      <c r="A1802" s="530">
        <v>1799</v>
      </c>
      <c r="B1802" s="565" t="s">
        <v>2240</v>
      </c>
      <c r="C1802" s="566" t="s">
        <v>4895</v>
      </c>
      <c r="D1802" s="563" t="s">
        <v>4896</v>
      </c>
      <c r="E1802" s="567">
        <v>4260</v>
      </c>
      <c r="F1802" s="567">
        <v>4260</v>
      </c>
      <c r="G1802" s="564">
        <f t="shared" si="56"/>
        <v>0</v>
      </c>
      <c r="H1802" s="564">
        <v>0</v>
      </c>
      <c r="I1802" s="564">
        <v>0</v>
      </c>
      <c r="J1802" s="564">
        <f t="shared" si="57"/>
        <v>0</v>
      </c>
    </row>
    <row r="1803" spans="1:10" s="498" customFormat="1" ht="15.75" thickBot="1" x14ac:dyDescent="0.3">
      <c r="A1803" s="530">
        <v>1800</v>
      </c>
      <c r="B1803" s="565" t="s">
        <v>2240</v>
      </c>
      <c r="C1803" s="566" t="s">
        <v>4897</v>
      </c>
      <c r="D1803" s="563" t="s">
        <v>4898</v>
      </c>
      <c r="E1803" s="567">
        <v>4260</v>
      </c>
      <c r="F1803" s="567">
        <v>4260</v>
      </c>
      <c r="G1803" s="564">
        <f t="shared" si="56"/>
        <v>0</v>
      </c>
      <c r="H1803" s="564">
        <v>0</v>
      </c>
      <c r="I1803" s="564">
        <v>0</v>
      </c>
      <c r="J1803" s="564">
        <f t="shared" si="57"/>
        <v>0</v>
      </c>
    </row>
    <row r="1804" spans="1:10" s="498" customFormat="1" ht="15.75" thickBot="1" x14ac:dyDescent="0.3">
      <c r="A1804" s="530">
        <v>1801</v>
      </c>
      <c r="B1804" s="565" t="s">
        <v>2240</v>
      </c>
      <c r="C1804" s="566" t="s">
        <v>4899</v>
      </c>
      <c r="D1804" s="563" t="s">
        <v>4900</v>
      </c>
      <c r="E1804" s="567">
        <v>4260</v>
      </c>
      <c r="F1804" s="567">
        <v>4260</v>
      </c>
      <c r="G1804" s="564">
        <f t="shared" si="56"/>
        <v>0</v>
      </c>
      <c r="H1804" s="564">
        <v>0</v>
      </c>
      <c r="I1804" s="564">
        <v>0</v>
      </c>
      <c r="J1804" s="564">
        <f t="shared" si="57"/>
        <v>0</v>
      </c>
    </row>
    <row r="1805" spans="1:10" s="498" customFormat="1" ht="15.75" thickBot="1" x14ac:dyDescent="0.3">
      <c r="A1805" s="530">
        <v>1802</v>
      </c>
      <c r="B1805" s="565" t="s">
        <v>2240</v>
      </c>
      <c r="C1805" s="566" t="s">
        <v>4901</v>
      </c>
      <c r="D1805" s="563" t="s">
        <v>4902</v>
      </c>
      <c r="E1805" s="567">
        <v>4260</v>
      </c>
      <c r="F1805" s="567">
        <v>4260</v>
      </c>
      <c r="G1805" s="564">
        <f t="shared" si="56"/>
        <v>0</v>
      </c>
      <c r="H1805" s="564">
        <v>0</v>
      </c>
      <c r="I1805" s="564">
        <v>0</v>
      </c>
      <c r="J1805" s="564">
        <f t="shared" si="57"/>
        <v>0</v>
      </c>
    </row>
    <row r="1806" spans="1:10" s="498" customFormat="1" ht="15.75" thickBot="1" x14ac:dyDescent="0.3">
      <c r="A1806" s="530">
        <v>1803</v>
      </c>
      <c r="B1806" s="565" t="s">
        <v>2240</v>
      </c>
      <c r="C1806" s="566" t="s">
        <v>4903</v>
      </c>
      <c r="D1806" s="563" t="s">
        <v>4904</v>
      </c>
      <c r="E1806" s="567">
        <v>4260</v>
      </c>
      <c r="F1806" s="567">
        <v>4260</v>
      </c>
      <c r="G1806" s="564">
        <f t="shared" si="56"/>
        <v>0</v>
      </c>
      <c r="H1806" s="564">
        <v>0</v>
      </c>
      <c r="I1806" s="564">
        <v>0</v>
      </c>
      <c r="J1806" s="564">
        <f t="shared" si="57"/>
        <v>0</v>
      </c>
    </row>
    <row r="1807" spans="1:10" s="498" customFormat="1" ht="15.75" thickBot="1" x14ac:dyDescent="0.3">
      <c r="A1807" s="530">
        <v>1804</v>
      </c>
      <c r="B1807" s="565" t="s">
        <v>4905</v>
      </c>
      <c r="C1807" s="566" t="s">
        <v>4906</v>
      </c>
      <c r="D1807" s="563" t="s">
        <v>4907</v>
      </c>
      <c r="E1807" s="567">
        <v>6430</v>
      </c>
      <c r="F1807" s="567">
        <v>6430</v>
      </c>
      <c r="G1807" s="564">
        <f t="shared" si="56"/>
        <v>0</v>
      </c>
      <c r="H1807" s="564">
        <v>0</v>
      </c>
      <c r="I1807" s="564">
        <v>0</v>
      </c>
      <c r="J1807" s="564">
        <f t="shared" si="57"/>
        <v>0</v>
      </c>
    </row>
    <row r="1808" spans="1:10" s="498" customFormat="1" ht="15.75" thickBot="1" x14ac:dyDescent="0.3">
      <c r="A1808" s="530">
        <v>1805</v>
      </c>
      <c r="B1808" s="565" t="s">
        <v>4908</v>
      </c>
      <c r="C1808" s="566" t="s">
        <v>4909</v>
      </c>
      <c r="D1808" s="563" t="s">
        <v>4910</v>
      </c>
      <c r="E1808" s="567">
        <v>26756</v>
      </c>
      <c r="F1808" s="567">
        <v>26756</v>
      </c>
      <c r="G1808" s="564">
        <f t="shared" si="56"/>
        <v>0</v>
      </c>
      <c r="H1808" s="564">
        <v>17830</v>
      </c>
      <c r="I1808" s="564">
        <v>17830</v>
      </c>
      <c r="J1808" s="564">
        <f t="shared" si="57"/>
        <v>0</v>
      </c>
    </row>
    <row r="1809" spans="1:10" s="498" customFormat="1" ht="15.75" thickBot="1" x14ac:dyDescent="0.3">
      <c r="A1809" s="530">
        <v>1806</v>
      </c>
      <c r="B1809" s="565" t="s">
        <v>4911</v>
      </c>
      <c r="C1809" s="566" t="s">
        <v>4912</v>
      </c>
      <c r="D1809" s="563" t="s">
        <v>4913</v>
      </c>
      <c r="E1809" s="567">
        <v>43000</v>
      </c>
      <c r="F1809" s="567">
        <v>43000</v>
      </c>
      <c r="G1809" s="564">
        <f t="shared" si="56"/>
        <v>0</v>
      </c>
      <c r="H1809" s="564">
        <v>0</v>
      </c>
      <c r="I1809" s="564">
        <v>0</v>
      </c>
      <c r="J1809" s="564">
        <f t="shared" si="57"/>
        <v>0</v>
      </c>
    </row>
    <row r="1810" spans="1:10" s="498" customFormat="1" ht="15.75" thickBot="1" x14ac:dyDescent="0.3">
      <c r="A1810" s="530">
        <v>1807</v>
      </c>
      <c r="B1810" s="565" t="s">
        <v>4914</v>
      </c>
      <c r="C1810" s="566" t="s">
        <v>4915</v>
      </c>
      <c r="D1810" s="563" t="s">
        <v>4916</v>
      </c>
      <c r="E1810" s="567">
        <v>36688</v>
      </c>
      <c r="F1810" s="567">
        <v>36688</v>
      </c>
      <c r="G1810" s="564">
        <f t="shared" si="56"/>
        <v>0</v>
      </c>
      <c r="H1810" s="564">
        <v>0</v>
      </c>
      <c r="I1810" s="564">
        <v>0</v>
      </c>
      <c r="J1810" s="564">
        <f t="shared" si="57"/>
        <v>0</v>
      </c>
    </row>
    <row r="1811" spans="1:10" s="498" customFormat="1" ht="15.75" thickBot="1" x14ac:dyDescent="0.3">
      <c r="A1811" s="530">
        <v>1808</v>
      </c>
      <c r="B1811" s="565" t="s">
        <v>4917</v>
      </c>
      <c r="C1811" s="566" t="s">
        <v>4918</v>
      </c>
      <c r="D1811" s="563" t="s">
        <v>4919</v>
      </c>
      <c r="E1811" s="567">
        <v>10864.26</v>
      </c>
      <c r="F1811" s="567">
        <v>10864.26</v>
      </c>
      <c r="G1811" s="564">
        <f t="shared" si="56"/>
        <v>0</v>
      </c>
      <c r="H1811" s="564">
        <v>0</v>
      </c>
      <c r="I1811" s="564">
        <v>0</v>
      </c>
      <c r="J1811" s="564">
        <f t="shared" si="57"/>
        <v>0</v>
      </c>
    </row>
    <row r="1812" spans="1:10" s="498" customFormat="1" ht="15.75" thickBot="1" x14ac:dyDescent="0.3">
      <c r="A1812" s="530">
        <v>1809</v>
      </c>
      <c r="B1812" s="565" t="s">
        <v>4920</v>
      </c>
      <c r="C1812" s="566" t="s">
        <v>4921</v>
      </c>
      <c r="D1812" s="563" t="s">
        <v>4922</v>
      </c>
      <c r="E1812" s="567">
        <v>14490</v>
      </c>
      <c r="F1812" s="567">
        <v>14490</v>
      </c>
      <c r="G1812" s="564">
        <f t="shared" si="56"/>
        <v>0</v>
      </c>
      <c r="H1812" s="564">
        <v>0</v>
      </c>
      <c r="I1812" s="564">
        <v>0</v>
      </c>
      <c r="J1812" s="564">
        <f t="shared" si="57"/>
        <v>0</v>
      </c>
    </row>
    <row r="1813" spans="1:10" s="498" customFormat="1" ht="15.75" thickBot="1" x14ac:dyDescent="0.3">
      <c r="A1813" s="530">
        <v>1810</v>
      </c>
      <c r="B1813" s="565" t="s">
        <v>4920</v>
      </c>
      <c r="C1813" s="566" t="s">
        <v>4923</v>
      </c>
      <c r="D1813" s="563" t="s">
        <v>4924</v>
      </c>
      <c r="E1813" s="567">
        <v>14490</v>
      </c>
      <c r="F1813" s="567">
        <v>14490</v>
      </c>
      <c r="G1813" s="564">
        <f t="shared" si="56"/>
        <v>0</v>
      </c>
      <c r="H1813" s="564">
        <v>0</v>
      </c>
      <c r="I1813" s="564">
        <v>0</v>
      </c>
      <c r="J1813" s="564">
        <f t="shared" si="57"/>
        <v>0</v>
      </c>
    </row>
    <row r="1814" spans="1:10" s="498" customFormat="1" ht="15.75" thickBot="1" x14ac:dyDescent="0.3">
      <c r="A1814" s="530">
        <v>1811</v>
      </c>
      <c r="B1814" s="565" t="s">
        <v>4920</v>
      </c>
      <c r="C1814" s="566" t="s">
        <v>4925</v>
      </c>
      <c r="D1814" s="563" t="s">
        <v>4926</v>
      </c>
      <c r="E1814" s="567">
        <v>14490</v>
      </c>
      <c r="F1814" s="567">
        <v>14490</v>
      </c>
      <c r="G1814" s="564">
        <f t="shared" si="56"/>
        <v>0</v>
      </c>
      <c r="H1814" s="564">
        <v>0</v>
      </c>
      <c r="I1814" s="564">
        <v>0</v>
      </c>
      <c r="J1814" s="564">
        <f t="shared" si="57"/>
        <v>0</v>
      </c>
    </row>
    <row r="1815" spans="1:10" s="498" customFormat="1" ht="15.75" thickBot="1" x14ac:dyDescent="0.3">
      <c r="A1815" s="530">
        <v>1812</v>
      </c>
      <c r="B1815" s="565" t="s">
        <v>4920</v>
      </c>
      <c r="C1815" s="566" t="s">
        <v>4927</v>
      </c>
      <c r="D1815" s="563" t="s">
        <v>4928</v>
      </c>
      <c r="E1815" s="567">
        <v>14490</v>
      </c>
      <c r="F1815" s="567">
        <v>14490</v>
      </c>
      <c r="G1815" s="564">
        <f t="shared" si="56"/>
        <v>0</v>
      </c>
      <c r="H1815" s="564">
        <v>0</v>
      </c>
      <c r="I1815" s="564">
        <v>0</v>
      </c>
      <c r="J1815" s="564">
        <f t="shared" si="57"/>
        <v>0</v>
      </c>
    </row>
    <row r="1816" spans="1:10" s="498" customFormat="1" ht="15.75" thickBot="1" x14ac:dyDescent="0.3">
      <c r="A1816" s="530">
        <v>1813</v>
      </c>
      <c r="B1816" s="565" t="s">
        <v>4920</v>
      </c>
      <c r="C1816" s="566" t="s">
        <v>4929</v>
      </c>
      <c r="D1816" s="563" t="s">
        <v>4930</v>
      </c>
      <c r="E1816" s="567">
        <v>14490</v>
      </c>
      <c r="F1816" s="567">
        <v>14490</v>
      </c>
      <c r="G1816" s="564">
        <f t="shared" si="56"/>
        <v>0</v>
      </c>
      <c r="H1816" s="564">
        <v>0</v>
      </c>
      <c r="I1816" s="564">
        <v>0</v>
      </c>
      <c r="J1816" s="564">
        <f t="shared" si="57"/>
        <v>0</v>
      </c>
    </row>
    <row r="1817" spans="1:10" s="498" customFormat="1" ht="15.75" thickBot="1" x14ac:dyDescent="0.3">
      <c r="A1817" s="530">
        <v>1814</v>
      </c>
      <c r="B1817" s="565" t="s">
        <v>4931</v>
      </c>
      <c r="C1817" s="566" t="s">
        <v>4932</v>
      </c>
      <c r="D1817" s="563" t="s">
        <v>4933</v>
      </c>
      <c r="E1817" s="567">
        <v>68890</v>
      </c>
      <c r="F1817" s="567">
        <v>68890</v>
      </c>
      <c r="G1817" s="564">
        <f t="shared" si="56"/>
        <v>0</v>
      </c>
      <c r="H1817" s="564">
        <v>0</v>
      </c>
      <c r="I1817" s="564">
        <v>0</v>
      </c>
      <c r="J1817" s="564">
        <f t="shared" si="57"/>
        <v>0</v>
      </c>
    </row>
    <row r="1818" spans="1:10" s="498" customFormat="1" ht="15.75" thickBot="1" x14ac:dyDescent="0.3">
      <c r="A1818" s="530">
        <v>1815</v>
      </c>
      <c r="B1818" s="565" t="s">
        <v>4934</v>
      </c>
      <c r="C1818" s="566" t="s">
        <v>4935</v>
      </c>
      <c r="D1818" s="563" t="s">
        <v>4936</v>
      </c>
      <c r="E1818" s="567">
        <v>12990</v>
      </c>
      <c r="F1818" s="567">
        <v>12990</v>
      </c>
      <c r="G1818" s="564">
        <f t="shared" si="56"/>
        <v>0</v>
      </c>
      <c r="H1818" s="564">
        <v>0</v>
      </c>
      <c r="I1818" s="564">
        <v>0</v>
      </c>
      <c r="J1818" s="564">
        <f t="shared" si="57"/>
        <v>0</v>
      </c>
    </row>
    <row r="1819" spans="1:10" s="498" customFormat="1" ht="15.75" thickBot="1" x14ac:dyDescent="0.3">
      <c r="A1819" s="530">
        <v>1816</v>
      </c>
      <c r="B1819" s="565" t="s">
        <v>1368</v>
      </c>
      <c r="C1819" s="566" t="s">
        <v>4937</v>
      </c>
      <c r="D1819" s="563" t="s">
        <v>4938</v>
      </c>
      <c r="E1819" s="567">
        <v>1670</v>
      </c>
      <c r="F1819" s="567">
        <v>1670</v>
      </c>
      <c r="G1819" s="564">
        <f t="shared" si="56"/>
        <v>0</v>
      </c>
      <c r="H1819" s="564">
        <v>0</v>
      </c>
      <c r="I1819" s="564">
        <v>0</v>
      </c>
      <c r="J1819" s="564">
        <f t="shared" si="57"/>
        <v>0</v>
      </c>
    </row>
    <row r="1820" spans="1:10" s="498" customFormat="1" ht="15.75" thickBot="1" x14ac:dyDescent="0.3">
      <c r="A1820" s="530">
        <v>1817</v>
      </c>
      <c r="B1820" s="565" t="s">
        <v>4939</v>
      </c>
      <c r="C1820" s="566" t="s">
        <v>4940</v>
      </c>
      <c r="D1820" s="563" t="s">
        <v>4941</v>
      </c>
      <c r="E1820" s="567">
        <v>7081</v>
      </c>
      <c r="F1820" s="567">
        <v>7081</v>
      </c>
      <c r="G1820" s="564">
        <f t="shared" si="56"/>
        <v>0</v>
      </c>
      <c r="H1820" s="564">
        <v>0</v>
      </c>
      <c r="I1820" s="564">
        <v>0</v>
      </c>
      <c r="J1820" s="564">
        <f t="shared" si="57"/>
        <v>0</v>
      </c>
    </row>
    <row r="1821" spans="1:10" s="498" customFormat="1" ht="15.75" thickBot="1" x14ac:dyDescent="0.3">
      <c r="A1821" s="530">
        <v>1818</v>
      </c>
      <c r="B1821" s="565" t="s">
        <v>4942</v>
      </c>
      <c r="C1821" s="566" t="s">
        <v>4943</v>
      </c>
      <c r="D1821" s="563" t="s">
        <v>4944</v>
      </c>
      <c r="E1821" s="567">
        <v>13990</v>
      </c>
      <c r="F1821" s="567">
        <v>13990</v>
      </c>
      <c r="G1821" s="564">
        <f t="shared" si="56"/>
        <v>0</v>
      </c>
      <c r="H1821" s="564">
        <v>0</v>
      </c>
      <c r="I1821" s="564">
        <v>0</v>
      </c>
      <c r="J1821" s="564">
        <f t="shared" si="57"/>
        <v>0</v>
      </c>
    </row>
    <row r="1822" spans="1:10" s="498" customFormat="1" ht="15.75" thickBot="1" x14ac:dyDescent="0.3">
      <c r="A1822" s="530">
        <v>1819</v>
      </c>
      <c r="B1822" s="565" t="s">
        <v>4945</v>
      </c>
      <c r="C1822" s="566" t="s">
        <v>4946</v>
      </c>
      <c r="D1822" s="563" t="s">
        <v>4947</v>
      </c>
      <c r="E1822" s="567">
        <v>10116</v>
      </c>
      <c r="F1822" s="567">
        <v>10116</v>
      </c>
      <c r="G1822" s="564">
        <f t="shared" si="56"/>
        <v>0</v>
      </c>
      <c r="H1822" s="564">
        <v>0</v>
      </c>
      <c r="I1822" s="564">
        <v>0</v>
      </c>
      <c r="J1822" s="564">
        <f t="shared" si="57"/>
        <v>0</v>
      </c>
    </row>
    <row r="1823" spans="1:10" s="498" customFormat="1" ht="15.75" thickBot="1" x14ac:dyDescent="0.3">
      <c r="A1823" s="530">
        <v>1820</v>
      </c>
      <c r="B1823" s="565" t="s">
        <v>4948</v>
      </c>
      <c r="C1823" s="566" t="s">
        <v>4949</v>
      </c>
      <c r="D1823" s="563" t="s">
        <v>4950</v>
      </c>
      <c r="E1823" s="567">
        <v>87272</v>
      </c>
      <c r="F1823" s="567">
        <v>87272</v>
      </c>
      <c r="G1823" s="564">
        <f t="shared" si="56"/>
        <v>0</v>
      </c>
      <c r="H1823" s="564">
        <v>0</v>
      </c>
      <c r="I1823" s="564">
        <v>0</v>
      </c>
      <c r="J1823" s="564">
        <f t="shared" si="57"/>
        <v>0</v>
      </c>
    </row>
    <row r="1824" spans="1:10" s="498" customFormat="1" ht="15.75" thickBot="1" x14ac:dyDescent="0.3">
      <c r="A1824" s="530">
        <v>1821</v>
      </c>
      <c r="B1824" s="565" t="s">
        <v>4951</v>
      </c>
      <c r="C1824" s="566" t="s">
        <v>4952</v>
      </c>
      <c r="D1824" s="563" t="s">
        <v>4953</v>
      </c>
      <c r="E1824" s="567">
        <v>11760</v>
      </c>
      <c r="F1824" s="567">
        <v>11760</v>
      </c>
      <c r="G1824" s="564">
        <f t="shared" si="56"/>
        <v>0</v>
      </c>
      <c r="H1824" s="564">
        <v>0</v>
      </c>
      <c r="I1824" s="564">
        <v>0</v>
      </c>
      <c r="J1824" s="564">
        <f t="shared" si="57"/>
        <v>0</v>
      </c>
    </row>
    <row r="1825" spans="1:10" s="498" customFormat="1" ht="15.75" thickBot="1" x14ac:dyDescent="0.3">
      <c r="A1825" s="530">
        <v>1822</v>
      </c>
      <c r="B1825" s="565" t="s">
        <v>4954</v>
      </c>
      <c r="C1825" s="566" t="s">
        <v>4955</v>
      </c>
      <c r="D1825" s="563" t="s">
        <v>4956</v>
      </c>
      <c r="E1825" s="567">
        <v>11878</v>
      </c>
      <c r="F1825" s="567">
        <v>11878</v>
      </c>
      <c r="G1825" s="564">
        <f t="shared" si="56"/>
        <v>0</v>
      </c>
      <c r="H1825" s="564">
        <v>0</v>
      </c>
      <c r="I1825" s="564">
        <v>0</v>
      </c>
      <c r="J1825" s="564">
        <f t="shared" si="57"/>
        <v>0</v>
      </c>
    </row>
    <row r="1826" spans="1:10" s="498" customFormat="1" ht="15.75" thickBot="1" x14ac:dyDescent="0.3">
      <c r="A1826" s="530">
        <v>1823</v>
      </c>
      <c r="B1826" s="565" t="s">
        <v>4957</v>
      </c>
      <c r="C1826" s="566" t="s">
        <v>4958</v>
      </c>
      <c r="D1826" s="563" t="s">
        <v>4959</v>
      </c>
      <c r="E1826" s="567">
        <v>3600.16</v>
      </c>
      <c r="F1826" s="567">
        <v>3600.16</v>
      </c>
      <c r="G1826" s="564">
        <f t="shared" si="56"/>
        <v>0</v>
      </c>
      <c r="H1826" s="564">
        <v>0</v>
      </c>
      <c r="I1826" s="564">
        <v>0</v>
      </c>
      <c r="J1826" s="564">
        <f t="shared" si="57"/>
        <v>0</v>
      </c>
    </row>
    <row r="1827" spans="1:10" s="498" customFormat="1" ht="15.75" thickBot="1" x14ac:dyDescent="0.3">
      <c r="A1827" s="530">
        <v>1824</v>
      </c>
      <c r="B1827" s="565" t="s">
        <v>4960</v>
      </c>
      <c r="C1827" s="566" t="s">
        <v>4961</v>
      </c>
      <c r="D1827" s="563" t="s">
        <v>4962</v>
      </c>
      <c r="E1827" s="567">
        <v>17110.8</v>
      </c>
      <c r="F1827" s="567">
        <v>17110.8</v>
      </c>
      <c r="G1827" s="564">
        <f t="shared" si="56"/>
        <v>0</v>
      </c>
      <c r="H1827" s="564">
        <v>0</v>
      </c>
      <c r="I1827" s="564">
        <v>0</v>
      </c>
      <c r="J1827" s="564">
        <f t="shared" si="57"/>
        <v>0</v>
      </c>
    </row>
    <row r="1828" spans="1:10" s="498" customFormat="1" ht="15.75" thickBot="1" x14ac:dyDescent="0.3">
      <c r="A1828" s="530">
        <v>1825</v>
      </c>
      <c r="B1828" s="565" t="s">
        <v>4963</v>
      </c>
      <c r="C1828" s="566" t="s">
        <v>4964</v>
      </c>
      <c r="D1828" s="563" t="s">
        <v>4965</v>
      </c>
      <c r="E1828" s="567">
        <v>6300</v>
      </c>
      <c r="F1828" s="567">
        <v>6300</v>
      </c>
      <c r="G1828" s="564">
        <f t="shared" si="56"/>
        <v>0</v>
      </c>
      <c r="H1828" s="564">
        <v>0</v>
      </c>
      <c r="I1828" s="564">
        <v>0</v>
      </c>
      <c r="J1828" s="564">
        <f t="shared" si="57"/>
        <v>0</v>
      </c>
    </row>
    <row r="1829" spans="1:10" s="498" customFormat="1" ht="15.75" thickBot="1" x14ac:dyDescent="0.3">
      <c r="A1829" s="530">
        <v>1826</v>
      </c>
      <c r="B1829" s="565" t="s">
        <v>4966</v>
      </c>
      <c r="C1829" s="566" t="s">
        <v>4967</v>
      </c>
      <c r="D1829" s="563" t="s">
        <v>4968</v>
      </c>
      <c r="E1829" s="567">
        <v>15720.22</v>
      </c>
      <c r="F1829" s="567">
        <v>15720.22</v>
      </c>
      <c r="G1829" s="564">
        <f t="shared" si="56"/>
        <v>0</v>
      </c>
      <c r="H1829" s="564">
        <v>0</v>
      </c>
      <c r="I1829" s="564">
        <v>0</v>
      </c>
      <c r="J1829" s="564">
        <f t="shared" si="57"/>
        <v>0</v>
      </c>
    </row>
    <row r="1830" spans="1:10" s="498" customFormat="1" ht="15.75" thickBot="1" x14ac:dyDescent="0.3">
      <c r="A1830" s="530">
        <v>1827</v>
      </c>
      <c r="B1830" s="565" t="s">
        <v>4969</v>
      </c>
      <c r="C1830" s="566" t="s">
        <v>4970</v>
      </c>
      <c r="D1830" s="563" t="s">
        <v>4971</v>
      </c>
      <c r="E1830" s="567">
        <v>13990</v>
      </c>
      <c r="F1830" s="567">
        <v>13990</v>
      </c>
      <c r="G1830" s="564">
        <f t="shared" si="56"/>
        <v>0</v>
      </c>
      <c r="H1830" s="564">
        <v>0</v>
      </c>
      <c r="I1830" s="564">
        <v>0</v>
      </c>
      <c r="J1830" s="564">
        <f t="shared" si="57"/>
        <v>0</v>
      </c>
    </row>
    <row r="1831" spans="1:10" s="498" customFormat="1" ht="15.75" thickBot="1" x14ac:dyDescent="0.3">
      <c r="A1831" s="530">
        <v>1828</v>
      </c>
      <c r="B1831" s="565" t="s">
        <v>4972</v>
      </c>
      <c r="C1831" s="566" t="s">
        <v>4973</v>
      </c>
      <c r="D1831" s="563" t="s">
        <v>4974</v>
      </c>
      <c r="E1831" s="567">
        <v>35100</v>
      </c>
      <c r="F1831" s="567">
        <v>35100</v>
      </c>
      <c r="G1831" s="564">
        <f t="shared" si="56"/>
        <v>0</v>
      </c>
      <c r="H1831" s="564">
        <v>35100</v>
      </c>
      <c r="I1831" s="564">
        <v>35100</v>
      </c>
      <c r="J1831" s="564">
        <f t="shared" si="57"/>
        <v>0</v>
      </c>
    </row>
    <row r="1832" spans="1:10" s="498" customFormat="1" ht="15.75" thickBot="1" x14ac:dyDescent="0.3">
      <c r="A1832" s="530">
        <v>1829</v>
      </c>
      <c r="B1832" s="565" t="s">
        <v>4972</v>
      </c>
      <c r="C1832" s="566" t="s">
        <v>4975</v>
      </c>
      <c r="D1832" s="563" t="s">
        <v>4976</v>
      </c>
      <c r="E1832" s="567">
        <v>35100</v>
      </c>
      <c r="F1832" s="567">
        <v>35100</v>
      </c>
      <c r="G1832" s="564">
        <f t="shared" si="56"/>
        <v>0</v>
      </c>
      <c r="H1832" s="564">
        <v>35100</v>
      </c>
      <c r="I1832" s="564">
        <v>35100</v>
      </c>
      <c r="J1832" s="564">
        <f t="shared" si="57"/>
        <v>0</v>
      </c>
    </row>
    <row r="1833" spans="1:10" s="498" customFormat="1" ht="15.75" thickBot="1" x14ac:dyDescent="0.3">
      <c r="A1833" s="530">
        <v>1830</v>
      </c>
      <c r="B1833" s="565" t="s">
        <v>4972</v>
      </c>
      <c r="C1833" s="566" t="s">
        <v>4977</v>
      </c>
      <c r="D1833" s="563" t="s">
        <v>4978</v>
      </c>
      <c r="E1833" s="567">
        <v>35100</v>
      </c>
      <c r="F1833" s="567">
        <v>35100</v>
      </c>
      <c r="G1833" s="564">
        <f t="shared" si="56"/>
        <v>0</v>
      </c>
      <c r="H1833" s="564">
        <v>35100</v>
      </c>
      <c r="I1833" s="564">
        <v>35100</v>
      </c>
      <c r="J1833" s="564">
        <f t="shared" si="57"/>
        <v>0</v>
      </c>
    </row>
    <row r="1834" spans="1:10" s="498" customFormat="1" ht="15.75" thickBot="1" x14ac:dyDescent="0.3">
      <c r="A1834" s="530">
        <v>1831</v>
      </c>
      <c r="B1834" s="565" t="s">
        <v>4972</v>
      </c>
      <c r="C1834" s="566" t="s">
        <v>4979</v>
      </c>
      <c r="D1834" s="563" t="s">
        <v>4980</v>
      </c>
      <c r="E1834" s="567">
        <v>35100</v>
      </c>
      <c r="F1834" s="567">
        <v>35100</v>
      </c>
      <c r="G1834" s="564">
        <f t="shared" si="56"/>
        <v>0</v>
      </c>
      <c r="H1834" s="564">
        <v>35100</v>
      </c>
      <c r="I1834" s="564">
        <v>35100</v>
      </c>
      <c r="J1834" s="564">
        <f t="shared" si="57"/>
        <v>0</v>
      </c>
    </row>
    <row r="1835" spans="1:10" s="498" customFormat="1" ht="15.75" thickBot="1" x14ac:dyDescent="0.3">
      <c r="A1835" s="530">
        <v>1832</v>
      </c>
      <c r="B1835" s="565" t="s">
        <v>4972</v>
      </c>
      <c r="C1835" s="566" t="s">
        <v>4981</v>
      </c>
      <c r="D1835" s="563" t="s">
        <v>4982</v>
      </c>
      <c r="E1835" s="567">
        <v>35100</v>
      </c>
      <c r="F1835" s="567">
        <v>35100</v>
      </c>
      <c r="G1835" s="564">
        <f t="shared" si="56"/>
        <v>0</v>
      </c>
      <c r="H1835" s="564">
        <v>35100</v>
      </c>
      <c r="I1835" s="564">
        <v>35100</v>
      </c>
      <c r="J1835" s="564">
        <f t="shared" si="57"/>
        <v>0</v>
      </c>
    </row>
    <row r="1836" spans="1:10" s="498" customFormat="1" ht="15.75" thickBot="1" x14ac:dyDescent="0.3">
      <c r="A1836" s="530">
        <v>1833</v>
      </c>
      <c r="B1836" s="565" t="s">
        <v>4983</v>
      </c>
      <c r="C1836" s="566" t="s">
        <v>4984</v>
      </c>
      <c r="D1836" s="563" t="s">
        <v>4985</v>
      </c>
      <c r="E1836" s="567">
        <v>55771</v>
      </c>
      <c r="F1836" s="567">
        <v>55771</v>
      </c>
      <c r="G1836" s="564">
        <f t="shared" si="56"/>
        <v>0</v>
      </c>
      <c r="H1836" s="564">
        <v>55771</v>
      </c>
      <c r="I1836" s="564">
        <v>55771</v>
      </c>
      <c r="J1836" s="564">
        <f t="shared" si="57"/>
        <v>0</v>
      </c>
    </row>
    <row r="1837" spans="1:10" s="498" customFormat="1" ht="15.75" thickBot="1" x14ac:dyDescent="0.3">
      <c r="A1837" s="530">
        <v>1834</v>
      </c>
      <c r="B1837" s="565" t="s">
        <v>4983</v>
      </c>
      <c r="C1837" s="566" t="s">
        <v>4986</v>
      </c>
      <c r="D1837" s="563" t="s">
        <v>4987</v>
      </c>
      <c r="E1837" s="567">
        <v>55771</v>
      </c>
      <c r="F1837" s="567">
        <v>55771</v>
      </c>
      <c r="G1837" s="564">
        <f t="shared" si="56"/>
        <v>0</v>
      </c>
      <c r="H1837" s="564">
        <v>55771</v>
      </c>
      <c r="I1837" s="564">
        <v>55771</v>
      </c>
      <c r="J1837" s="564">
        <f t="shared" si="57"/>
        <v>0</v>
      </c>
    </row>
    <row r="1838" spans="1:10" s="498" customFormat="1" ht="15.75" thickBot="1" x14ac:dyDescent="0.3">
      <c r="A1838" s="530">
        <v>1835</v>
      </c>
      <c r="B1838" s="565" t="s">
        <v>4988</v>
      </c>
      <c r="C1838" s="566" t="s">
        <v>4989</v>
      </c>
      <c r="D1838" s="563" t="s">
        <v>4990</v>
      </c>
      <c r="E1838" s="567">
        <v>30171</v>
      </c>
      <c r="F1838" s="567">
        <v>30171</v>
      </c>
      <c r="G1838" s="564">
        <f t="shared" si="56"/>
        <v>0</v>
      </c>
      <c r="H1838" s="564">
        <v>30171</v>
      </c>
      <c r="I1838" s="564">
        <v>30171</v>
      </c>
      <c r="J1838" s="564">
        <f t="shared" si="57"/>
        <v>0</v>
      </c>
    </row>
    <row r="1839" spans="1:10" s="498" customFormat="1" ht="15.75" thickBot="1" x14ac:dyDescent="0.3">
      <c r="A1839" s="530">
        <v>1836</v>
      </c>
      <c r="B1839" s="565" t="s">
        <v>4988</v>
      </c>
      <c r="C1839" s="566" t="s">
        <v>4991</v>
      </c>
      <c r="D1839" s="563" t="s">
        <v>4992</v>
      </c>
      <c r="E1839" s="567">
        <v>30171</v>
      </c>
      <c r="F1839" s="567">
        <v>30171</v>
      </c>
      <c r="G1839" s="564">
        <f t="shared" si="56"/>
        <v>0</v>
      </c>
      <c r="H1839" s="564">
        <v>30171</v>
      </c>
      <c r="I1839" s="564">
        <v>30171</v>
      </c>
      <c r="J1839" s="564">
        <f t="shared" si="57"/>
        <v>0</v>
      </c>
    </row>
    <row r="1840" spans="1:10" s="498" customFormat="1" ht="15.75" thickBot="1" x14ac:dyDescent="0.3">
      <c r="A1840" s="530">
        <v>1837</v>
      </c>
      <c r="B1840" s="565" t="s">
        <v>4988</v>
      </c>
      <c r="C1840" s="566" t="s">
        <v>4993</v>
      </c>
      <c r="D1840" s="563" t="s">
        <v>4994</v>
      </c>
      <c r="E1840" s="567">
        <v>30171</v>
      </c>
      <c r="F1840" s="567">
        <v>30171</v>
      </c>
      <c r="G1840" s="564">
        <f t="shared" si="56"/>
        <v>0</v>
      </c>
      <c r="H1840" s="564">
        <v>30171</v>
      </c>
      <c r="I1840" s="564">
        <v>30171</v>
      </c>
      <c r="J1840" s="564">
        <f t="shared" si="57"/>
        <v>0</v>
      </c>
    </row>
    <row r="1841" spans="1:10" s="498" customFormat="1" ht="15.75" thickBot="1" x14ac:dyDescent="0.3">
      <c r="A1841" s="530">
        <v>1838</v>
      </c>
      <c r="B1841" s="565" t="s">
        <v>4995</v>
      </c>
      <c r="C1841" s="566" t="s">
        <v>4996</v>
      </c>
      <c r="D1841" s="563" t="s">
        <v>4997</v>
      </c>
      <c r="E1841" s="567">
        <v>36205</v>
      </c>
      <c r="F1841" s="567">
        <v>36205</v>
      </c>
      <c r="G1841" s="564">
        <f t="shared" si="56"/>
        <v>0</v>
      </c>
      <c r="H1841" s="564">
        <v>36205</v>
      </c>
      <c r="I1841" s="564">
        <v>36205</v>
      </c>
      <c r="J1841" s="564">
        <f t="shared" si="57"/>
        <v>0</v>
      </c>
    </row>
    <row r="1842" spans="1:10" s="498" customFormat="1" ht="15.75" thickBot="1" x14ac:dyDescent="0.3">
      <c r="A1842" s="530">
        <v>1839</v>
      </c>
      <c r="B1842" s="565" t="s">
        <v>4995</v>
      </c>
      <c r="C1842" s="566" t="s">
        <v>4998</v>
      </c>
      <c r="D1842" s="563" t="s">
        <v>4999</v>
      </c>
      <c r="E1842" s="567">
        <v>36205</v>
      </c>
      <c r="F1842" s="567">
        <v>36205</v>
      </c>
      <c r="G1842" s="564">
        <f t="shared" si="56"/>
        <v>0</v>
      </c>
      <c r="H1842" s="564">
        <v>36205</v>
      </c>
      <c r="I1842" s="564">
        <v>36205</v>
      </c>
      <c r="J1842" s="564">
        <f t="shared" si="57"/>
        <v>0</v>
      </c>
    </row>
    <row r="1843" spans="1:10" s="498" customFormat="1" ht="15.75" thickBot="1" x14ac:dyDescent="0.3">
      <c r="A1843" s="530">
        <v>1840</v>
      </c>
      <c r="B1843" s="565" t="s">
        <v>4995</v>
      </c>
      <c r="C1843" s="566" t="s">
        <v>5000</v>
      </c>
      <c r="D1843" s="563" t="s">
        <v>5001</v>
      </c>
      <c r="E1843" s="567">
        <v>36205</v>
      </c>
      <c r="F1843" s="567">
        <v>36205</v>
      </c>
      <c r="G1843" s="564">
        <f t="shared" si="56"/>
        <v>0</v>
      </c>
      <c r="H1843" s="564">
        <v>36205</v>
      </c>
      <c r="I1843" s="564">
        <v>36205</v>
      </c>
      <c r="J1843" s="564">
        <f t="shared" si="57"/>
        <v>0</v>
      </c>
    </row>
    <row r="1844" spans="1:10" s="498" customFormat="1" ht="15.75" thickBot="1" x14ac:dyDescent="0.3">
      <c r="A1844" s="530">
        <v>1841</v>
      </c>
      <c r="B1844" s="565" t="s">
        <v>4995</v>
      </c>
      <c r="C1844" s="566" t="s">
        <v>5002</v>
      </c>
      <c r="D1844" s="563" t="s">
        <v>5003</v>
      </c>
      <c r="E1844" s="567">
        <v>36205</v>
      </c>
      <c r="F1844" s="567">
        <v>36205</v>
      </c>
      <c r="G1844" s="564">
        <f t="shared" si="56"/>
        <v>0</v>
      </c>
      <c r="H1844" s="564">
        <v>36205</v>
      </c>
      <c r="I1844" s="564">
        <v>36205</v>
      </c>
      <c r="J1844" s="564">
        <f t="shared" si="57"/>
        <v>0</v>
      </c>
    </row>
    <row r="1845" spans="1:10" s="498" customFormat="1" ht="15.75" thickBot="1" x14ac:dyDescent="0.3">
      <c r="A1845" s="530">
        <v>1842</v>
      </c>
      <c r="B1845" s="565" t="s">
        <v>4995</v>
      </c>
      <c r="C1845" s="566" t="s">
        <v>5004</v>
      </c>
      <c r="D1845" s="563" t="s">
        <v>5005</v>
      </c>
      <c r="E1845" s="567">
        <v>36205</v>
      </c>
      <c r="F1845" s="567">
        <v>36205</v>
      </c>
      <c r="G1845" s="564">
        <f t="shared" si="56"/>
        <v>0</v>
      </c>
      <c r="H1845" s="564">
        <v>36205</v>
      </c>
      <c r="I1845" s="564">
        <v>36205</v>
      </c>
      <c r="J1845" s="564">
        <f t="shared" si="57"/>
        <v>0</v>
      </c>
    </row>
    <row r="1846" spans="1:10" s="498" customFormat="1" ht="15.75" thickBot="1" x14ac:dyDescent="0.3">
      <c r="A1846" s="530">
        <v>1843</v>
      </c>
      <c r="B1846" s="565" t="s">
        <v>5006</v>
      </c>
      <c r="C1846" s="566" t="s">
        <v>5007</v>
      </c>
      <c r="D1846" s="563" t="s">
        <v>5008</v>
      </c>
      <c r="E1846" s="567">
        <v>21579.84</v>
      </c>
      <c r="F1846" s="567">
        <v>21579.84</v>
      </c>
      <c r="G1846" s="564">
        <f t="shared" si="56"/>
        <v>0</v>
      </c>
      <c r="H1846" s="564">
        <v>21579.84</v>
      </c>
      <c r="I1846" s="564">
        <v>21579.84</v>
      </c>
      <c r="J1846" s="564">
        <f t="shared" si="57"/>
        <v>0</v>
      </c>
    </row>
    <row r="1847" spans="1:10" s="498" customFormat="1" ht="15.75" thickBot="1" x14ac:dyDescent="0.3">
      <c r="A1847" s="530">
        <v>1844</v>
      </c>
      <c r="B1847" s="565" t="s">
        <v>5006</v>
      </c>
      <c r="C1847" s="566" t="s">
        <v>5009</v>
      </c>
      <c r="D1847" s="563" t="s">
        <v>5010</v>
      </c>
      <c r="E1847" s="567">
        <v>21579.84</v>
      </c>
      <c r="F1847" s="567">
        <v>21579.84</v>
      </c>
      <c r="G1847" s="564">
        <f t="shared" si="56"/>
        <v>0</v>
      </c>
      <c r="H1847" s="564">
        <v>21579.84</v>
      </c>
      <c r="I1847" s="564">
        <v>21579.84</v>
      </c>
      <c r="J1847" s="564">
        <f t="shared" si="57"/>
        <v>0</v>
      </c>
    </row>
    <row r="1848" spans="1:10" s="498" customFormat="1" ht="15.75" thickBot="1" x14ac:dyDescent="0.3">
      <c r="A1848" s="530">
        <v>1845</v>
      </c>
      <c r="B1848" s="565" t="s">
        <v>5006</v>
      </c>
      <c r="C1848" s="566" t="s">
        <v>5011</v>
      </c>
      <c r="D1848" s="563" t="s">
        <v>5012</v>
      </c>
      <c r="E1848" s="567">
        <v>21579.84</v>
      </c>
      <c r="F1848" s="567">
        <v>21579.84</v>
      </c>
      <c r="G1848" s="564">
        <f t="shared" si="56"/>
        <v>0</v>
      </c>
      <c r="H1848" s="564">
        <v>21579.84</v>
      </c>
      <c r="I1848" s="564">
        <v>21579.84</v>
      </c>
      <c r="J1848" s="564">
        <f t="shared" si="57"/>
        <v>0</v>
      </c>
    </row>
    <row r="1849" spans="1:10" s="498" customFormat="1" ht="15.75" thickBot="1" x14ac:dyDescent="0.3">
      <c r="A1849" s="530">
        <v>1846</v>
      </c>
      <c r="B1849" s="565" t="s">
        <v>5006</v>
      </c>
      <c r="C1849" s="566" t="s">
        <v>5013</v>
      </c>
      <c r="D1849" s="563" t="s">
        <v>5014</v>
      </c>
      <c r="E1849" s="567">
        <v>21579.84</v>
      </c>
      <c r="F1849" s="567">
        <v>21579.84</v>
      </c>
      <c r="G1849" s="564">
        <f t="shared" si="56"/>
        <v>0</v>
      </c>
      <c r="H1849" s="564">
        <v>21579.84</v>
      </c>
      <c r="I1849" s="564">
        <v>21579.84</v>
      </c>
      <c r="J1849" s="564">
        <f t="shared" si="57"/>
        <v>0</v>
      </c>
    </row>
    <row r="1850" spans="1:10" s="498" customFormat="1" ht="15.75" thickBot="1" x14ac:dyDescent="0.3">
      <c r="A1850" s="530">
        <v>1847</v>
      </c>
      <c r="B1850" s="565" t="s">
        <v>5006</v>
      </c>
      <c r="C1850" s="566" t="s">
        <v>5015</v>
      </c>
      <c r="D1850" s="563" t="s">
        <v>5016</v>
      </c>
      <c r="E1850" s="567">
        <v>21579.84</v>
      </c>
      <c r="F1850" s="567">
        <v>21579.84</v>
      </c>
      <c r="G1850" s="564">
        <f t="shared" si="56"/>
        <v>0</v>
      </c>
      <c r="H1850" s="564">
        <v>21579.84</v>
      </c>
      <c r="I1850" s="564">
        <v>21579.84</v>
      </c>
      <c r="J1850" s="564">
        <f t="shared" si="57"/>
        <v>0</v>
      </c>
    </row>
    <row r="1851" spans="1:10" s="498" customFormat="1" ht="15.75" thickBot="1" x14ac:dyDescent="0.3">
      <c r="A1851" s="530">
        <v>1848</v>
      </c>
      <c r="B1851" s="565" t="s">
        <v>5017</v>
      </c>
      <c r="C1851" s="566" t="s">
        <v>5018</v>
      </c>
      <c r="D1851" s="563" t="s">
        <v>5019</v>
      </c>
      <c r="E1851" s="567">
        <v>48043</v>
      </c>
      <c r="F1851" s="567">
        <v>48043</v>
      </c>
      <c r="G1851" s="564">
        <f t="shared" si="56"/>
        <v>0</v>
      </c>
      <c r="H1851" s="564">
        <v>48043</v>
      </c>
      <c r="I1851" s="564">
        <v>48043</v>
      </c>
      <c r="J1851" s="564">
        <f t="shared" si="57"/>
        <v>0</v>
      </c>
    </row>
    <row r="1852" spans="1:10" s="498" customFormat="1" ht="15.75" thickBot="1" x14ac:dyDescent="0.3">
      <c r="A1852" s="530">
        <v>1849</v>
      </c>
      <c r="B1852" s="565" t="s">
        <v>5020</v>
      </c>
      <c r="C1852" s="566" t="s">
        <v>5021</v>
      </c>
      <c r="D1852" s="563" t="s">
        <v>5022</v>
      </c>
      <c r="E1852" s="567">
        <v>48043</v>
      </c>
      <c r="F1852" s="567">
        <v>48043</v>
      </c>
      <c r="G1852" s="564">
        <f t="shared" si="56"/>
        <v>0</v>
      </c>
      <c r="H1852" s="564">
        <v>48043</v>
      </c>
      <c r="I1852" s="564">
        <v>48043</v>
      </c>
      <c r="J1852" s="564">
        <f t="shared" si="57"/>
        <v>0</v>
      </c>
    </row>
    <row r="1853" spans="1:10" s="498" customFormat="1" ht="15.75" thickBot="1" x14ac:dyDescent="0.3">
      <c r="A1853" s="530">
        <v>1850</v>
      </c>
      <c r="B1853" s="565" t="s">
        <v>5023</v>
      </c>
      <c r="C1853" s="566" t="s">
        <v>5024</v>
      </c>
      <c r="D1853" s="563" t="s">
        <v>5025</v>
      </c>
      <c r="E1853" s="567">
        <v>15500</v>
      </c>
      <c r="F1853" s="567">
        <v>15500</v>
      </c>
      <c r="G1853" s="564">
        <f t="shared" si="56"/>
        <v>0</v>
      </c>
      <c r="H1853" s="564">
        <v>15500</v>
      </c>
      <c r="I1853" s="564">
        <v>15500</v>
      </c>
      <c r="J1853" s="564">
        <f t="shared" si="57"/>
        <v>0</v>
      </c>
    </row>
    <row r="1854" spans="1:10" s="498" customFormat="1" ht="15.75" thickBot="1" x14ac:dyDescent="0.3">
      <c r="A1854" s="530">
        <v>1851</v>
      </c>
      <c r="B1854" s="565" t="s">
        <v>5026</v>
      </c>
      <c r="C1854" s="566" t="s">
        <v>5027</v>
      </c>
      <c r="D1854" s="563" t="s">
        <v>5028</v>
      </c>
      <c r="E1854" s="567">
        <v>38799</v>
      </c>
      <c r="F1854" s="567">
        <v>38799</v>
      </c>
      <c r="G1854" s="564">
        <f t="shared" si="56"/>
        <v>0</v>
      </c>
      <c r="H1854" s="564">
        <v>38799</v>
      </c>
      <c r="I1854" s="564">
        <v>38799</v>
      </c>
      <c r="J1854" s="564">
        <f t="shared" si="57"/>
        <v>0</v>
      </c>
    </row>
    <row r="1855" spans="1:10" s="498" customFormat="1" ht="15.75" thickBot="1" x14ac:dyDescent="0.3">
      <c r="A1855" s="530">
        <v>1852</v>
      </c>
      <c r="B1855" s="565" t="s">
        <v>5029</v>
      </c>
      <c r="C1855" s="566" t="s">
        <v>5030</v>
      </c>
      <c r="D1855" s="563" t="s">
        <v>5031</v>
      </c>
      <c r="E1855" s="567">
        <v>65690</v>
      </c>
      <c r="F1855" s="567">
        <v>65690</v>
      </c>
      <c r="G1855" s="564">
        <f t="shared" si="56"/>
        <v>0</v>
      </c>
      <c r="H1855" s="564">
        <v>65690</v>
      </c>
      <c r="I1855" s="564">
        <v>65690</v>
      </c>
      <c r="J1855" s="564">
        <f t="shared" si="57"/>
        <v>0</v>
      </c>
    </row>
    <row r="1856" spans="1:10" s="498" customFormat="1" ht="15.75" thickBot="1" x14ac:dyDescent="0.3">
      <c r="A1856" s="530">
        <v>1853</v>
      </c>
      <c r="B1856" s="565" t="s">
        <v>5032</v>
      </c>
      <c r="C1856" s="566" t="s">
        <v>5033</v>
      </c>
      <c r="D1856" s="563" t="s">
        <v>5034</v>
      </c>
      <c r="E1856" s="567">
        <v>81014</v>
      </c>
      <c r="F1856" s="567">
        <v>81014</v>
      </c>
      <c r="G1856" s="564">
        <f t="shared" si="56"/>
        <v>0</v>
      </c>
      <c r="H1856" s="564">
        <v>81014</v>
      </c>
      <c r="I1856" s="564">
        <v>81014</v>
      </c>
      <c r="J1856" s="564">
        <f t="shared" si="57"/>
        <v>0</v>
      </c>
    </row>
    <row r="1857" spans="1:10" s="498" customFormat="1" ht="15.75" thickBot="1" x14ac:dyDescent="0.3">
      <c r="A1857" s="530">
        <v>1854</v>
      </c>
      <c r="B1857" s="565" t="s">
        <v>5035</v>
      </c>
      <c r="C1857" s="566" t="s">
        <v>5036</v>
      </c>
      <c r="D1857" s="563" t="s">
        <v>5037</v>
      </c>
      <c r="E1857" s="567">
        <v>62835</v>
      </c>
      <c r="F1857" s="567">
        <v>62835</v>
      </c>
      <c r="G1857" s="564">
        <f t="shared" si="56"/>
        <v>0</v>
      </c>
      <c r="H1857" s="564">
        <v>62835</v>
      </c>
      <c r="I1857" s="564">
        <v>62835</v>
      </c>
      <c r="J1857" s="564">
        <f t="shared" si="57"/>
        <v>0</v>
      </c>
    </row>
    <row r="1858" spans="1:10" s="498" customFormat="1" ht="15.75" thickBot="1" x14ac:dyDescent="0.3">
      <c r="A1858" s="530">
        <v>1855</v>
      </c>
      <c r="B1858" s="565" t="s">
        <v>4995</v>
      </c>
      <c r="C1858" s="566" t="s">
        <v>5038</v>
      </c>
      <c r="D1858" s="563" t="s">
        <v>5039</v>
      </c>
      <c r="E1858" s="567">
        <v>62108</v>
      </c>
      <c r="F1858" s="567">
        <v>62108</v>
      </c>
      <c r="G1858" s="564">
        <f t="shared" si="56"/>
        <v>0</v>
      </c>
      <c r="H1858" s="564">
        <v>62108</v>
      </c>
      <c r="I1858" s="564">
        <v>62108</v>
      </c>
      <c r="J1858" s="564">
        <f t="shared" si="57"/>
        <v>0</v>
      </c>
    </row>
    <row r="1859" spans="1:10" s="498" customFormat="1" ht="15.75" thickBot="1" x14ac:dyDescent="0.3">
      <c r="A1859" s="530">
        <v>1856</v>
      </c>
      <c r="B1859" s="565" t="s">
        <v>4995</v>
      </c>
      <c r="C1859" s="566" t="s">
        <v>5040</v>
      </c>
      <c r="D1859" s="563" t="s">
        <v>5041</v>
      </c>
      <c r="E1859" s="567">
        <v>54810.94</v>
      </c>
      <c r="F1859" s="567">
        <v>54810.94</v>
      </c>
      <c r="G1859" s="564">
        <f t="shared" si="56"/>
        <v>0</v>
      </c>
      <c r="H1859" s="564">
        <v>54810.94</v>
      </c>
      <c r="I1859" s="564">
        <v>54810.94</v>
      </c>
      <c r="J1859" s="564">
        <f t="shared" si="57"/>
        <v>0</v>
      </c>
    </row>
    <row r="1860" spans="1:10" s="498" customFormat="1" ht="15.75" thickBot="1" x14ac:dyDescent="0.3">
      <c r="A1860" s="530">
        <v>1857</v>
      </c>
      <c r="B1860" s="565" t="s">
        <v>4995</v>
      </c>
      <c r="C1860" s="566" t="s">
        <v>5042</v>
      </c>
      <c r="D1860" s="563" t="s">
        <v>5043</v>
      </c>
      <c r="E1860" s="567">
        <v>54687.040000000001</v>
      </c>
      <c r="F1860" s="567">
        <v>54687.040000000001</v>
      </c>
      <c r="G1860" s="564">
        <f t="shared" ref="G1860:G1923" si="58">E1860-F1860</f>
        <v>0</v>
      </c>
      <c r="H1860" s="564">
        <v>54687.040000000001</v>
      </c>
      <c r="I1860" s="564">
        <v>54687.040000000001</v>
      </c>
      <c r="J1860" s="564">
        <f t="shared" ref="J1860:J1923" si="59">H1860-I1860</f>
        <v>0</v>
      </c>
    </row>
    <row r="1861" spans="1:10" s="498" customFormat="1" ht="15.75" thickBot="1" x14ac:dyDescent="0.3">
      <c r="A1861" s="530">
        <v>1858</v>
      </c>
      <c r="B1861" s="565" t="s">
        <v>4995</v>
      </c>
      <c r="C1861" s="566" t="s">
        <v>5044</v>
      </c>
      <c r="D1861" s="563" t="s">
        <v>5045</v>
      </c>
      <c r="E1861" s="567">
        <v>47150</v>
      </c>
      <c r="F1861" s="567">
        <v>47150</v>
      </c>
      <c r="G1861" s="564">
        <f t="shared" si="58"/>
        <v>0</v>
      </c>
      <c r="H1861" s="564">
        <v>47150</v>
      </c>
      <c r="I1861" s="564">
        <v>47150</v>
      </c>
      <c r="J1861" s="564">
        <f t="shared" si="59"/>
        <v>0</v>
      </c>
    </row>
    <row r="1862" spans="1:10" s="498" customFormat="1" ht="15.75" thickBot="1" x14ac:dyDescent="0.3">
      <c r="A1862" s="530">
        <v>1859</v>
      </c>
      <c r="B1862" s="565" t="s">
        <v>4995</v>
      </c>
      <c r="C1862" s="566" t="s">
        <v>5046</v>
      </c>
      <c r="D1862" s="563" t="s">
        <v>5047</v>
      </c>
      <c r="E1862" s="567">
        <v>36953</v>
      </c>
      <c r="F1862" s="567">
        <v>36953</v>
      </c>
      <c r="G1862" s="564">
        <f t="shared" si="58"/>
        <v>0</v>
      </c>
      <c r="H1862" s="564">
        <v>36953</v>
      </c>
      <c r="I1862" s="564">
        <v>36953</v>
      </c>
      <c r="J1862" s="564">
        <f t="shared" si="59"/>
        <v>0</v>
      </c>
    </row>
    <row r="1863" spans="1:10" s="498" customFormat="1" ht="15.75" thickBot="1" x14ac:dyDescent="0.3">
      <c r="A1863" s="530">
        <v>1860</v>
      </c>
      <c r="B1863" s="565" t="s">
        <v>5048</v>
      </c>
      <c r="C1863" s="566" t="s">
        <v>5049</v>
      </c>
      <c r="D1863" s="563" t="s">
        <v>5050</v>
      </c>
      <c r="E1863" s="567">
        <v>33899.040000000001</v>
      </c>
      <c r="F1863" s="567">
        <v>33899.040000000001</v>
      </c>
      <c r="G1863" s="564">
        <f t="shared" si="58"/>
        <v>0</v>
      </c>
      <c r="H1863" s="564">
        <v>33899.040000000001</v>
      </c>
      <c r="I1863" s="564">
        <v>33899.040000000001</v>
      </c>
      <c r="J1863" s="564">
        <f t="shared" si="59"/>
        <v>0</v>
      </c>
    </row>
    <row r="1864" spans="1:10" s="498" customFormat="1" ht="15.75" thickBot="1" x14ac:dyDescent="0.3">
      <c r="A1864" s="530">
        <v>1861</v>
      </c>
      <c r="B1864" s="565" t="s">
        <v>5051</v>
      </c>
      <c r="C1864" s="566" t="s">
        <v>5052</v>
      </c>
      <c r="D1864" s="563" t="s">
        <v>5053</v>
      </c>
      <c r="E1864" s="567">
        <v>32750</v>
      </c>
      <c r="F1864" s="567">
        <v>32750</v>
      </c>
      <c r="G1864" s="564">
        <f t="shared" si="58"/>
        <v>0</v>
      </c>
      <c r="H1864" s="564">
        <v>32750</v>
      </c>
      <c r="I1864" s="564">
        <v>32750</v>
      </c>
      <c r="J1864" s="564">
        <f t="shared" si="59"/>
        <v>0</v>
      </c>
    </row>
    <row r="1865" spans="1:10" s="498" customFormat="1" ht="15.75" thickBot="1" x14ac:dyDescent="0.3">
      <c r="A1865" s="530">
        <v>1862</v>
      </c>
      <c r="B1865" s="565" t="s">
        <v>5054</v>
      </c>
      <c r="C1865" s="566" t="s">
        <v>5055</v>
      </c>
      <c r="D1865" s="563" t="s">
        <v>5056</v>
      </c>
      <c r="E1865" s="567">
        <v>53449.279999999999</v>
      </c>
      <c r="F1865" s="567">
        <v>53449.279999999999</v>
      </c>
      <c r="G1865" s="564">
        <f t="shared" si="58"/>
        <v>0</v>
      </c>
      <c r="H1865" s="564">
        <v>53449.279999999999</v>
      </c>
      <c r="I1865" s="564">
        <v>53449.279999999999</v>
      </c>
      <c r="J1865" s="564">
        <f t="shared" si="59"/>
        <v>0</v>
      </c>
    </row>
    <row r="1866" spans="1:10" s="498" customFormat="1" ht="15.75" thickBot="1" x14ac:dyDescent="0.3">
      <c r="A1866" s="530">
        <v>1863</v>
      </c>
      <c r="B1866" s="565" t="s">
        <v>3264</v>
      </c>
      <c r="C1866" s="566" t="s">
        <v>5057</v>
      </c>
      <c r="D1866" s="563" t="s">
        <v>5058</v>
      </c>
      <c r="E1866" s="567">
        <v>9199.2800000000007</v>
      </c>
      <c r="F1866" s="567">
        <v>9199.2800000000007</v>
      </c>
      <c r="G1866" s="564">
        <f t="shared" si="58"/>
        <v>0</v>
      </c>
      <c r="H1866" s="564">
        <v>9199.2800000000007</v>
      </c>
      <c r="I1866" s="564">
        <v>9199.2800000000007</v>
      </c>
      <c r="J1866" s="564">
        <f t="shared" si="59"/>
        <v>0</v>
      </c>
    </row>
    <row r="1867" spans="1:10" s="498" customFormat="1" ht="15.75" thickBot="1" x14ac:dyDescent="0.3">
      <c r="A1867" s="530">
        <v>1864</v>
      </c>
      <c r="B1867" s="565" t="s">
        <v>5059</v>
      </c>
      <c r="C1867" s="566" t="s">
        <v>5060</v>
      </c>
      <c r="D1867" s="563" t="s">
        <v>5061</v>
      </c>
      <c r="E1867" s="567">
        <v>31498.92</v>
      </c>
      <c r="F1867" s="567">
        <v>31498.92</v>
      </c>
      <c r="G1867" s="564">
        <f t="shared" si="58"/>
        <v>0</v>
      </c>
      <c r="H1867" s="564">
        <v>31498.92</v>
      </c>
      <c r="I1867" s="564">
        <v>31498.92</v>
      </c>
      <c r="J1867" s="564">
        <f t="shared" si="59"/>
        <v>0</v>
      </c>
    </row>
    <row r="1868" spans="1:10" s="498" customFormat="1" ht="15.75" thickBot="1" x14ac:dyDescent="0.3">
      <c r="A1868" s="530">
        <v>1865</v>
      </c>
      <c r="B1868" s="565" t="s">
        <v>5062</v>
      </c>
      <c r="C1868" s="566" t="s">
        <v>5063</v>
      </c>
      <c r="D1868" s="563" t="s">
        <v>5064</v>
      </c>
      <c r="E1868" s="567">
        <v>95278.13</v>
      </c>
      <c r="F1868" s="567">
        <v>95278.13</v>
      </c>
      <c r="G1868" s="564">
        <f t="shared" si="58"/>
        <v>0</v>
      </c>
      <c r="H1868" s="564">
        <v>95278.13</v>
      </c>
      <c r="I1868" s="564">
        <v>95278.13</v>
      </c>
      <c r="J1868" s="564">
        <f t="shared" si="59"/>
        <v>0</v>
      </c>
    </row>
    <row r="1869" spans="1:10" s="498" customFormat="1" ht="15.75" thickBot="1" x14ac:dyDescent="0.3">
      <c r="A1869" s="530">
        <v>1866</v>
      </c>
      <c r="B1869" s="565" t="s">
        <v>5065</v>
      </c>
      <c r="C1869" s="566" t="s">
        <v>5066</v>
      </c>
      <c r="D1869" s="563" t="s">
        <v>5067</v>
      </c>
      <c r="E1869" s="567">
        <v>31134.36</v>
      </c>
      <c r="F1869" s="567">
        <v>31134.36</v>
      </c>
      <c r="G1869" s="564">
        <f t="shared" si="58"/>
        <v>0</v>
      </c>
      <c r="H1869" s="564">
        <v>31134.36</v>
      </c>
      <c r="I1869" s="564">
        <v>31134.36</v>
      </c>
      <c r="J1869" s="564">
        <f t="shared" si="59"/>
        <v>0</v>
      </c>
    </row>
    <row r="1870" spans="1:10" s="498" customFormat="1" ht="15.75" thickBot="1" x14ac:dyDescent="0.3">
      <c r="A1870" s="530">
        <v>1867</v>
      </c>
      <c r="B1870" s="565" t="s">
        <v>5068</v>
      </c>
      <c r="C1870" s="566" t="s">
        <v>5069</v>
      </c>
      <c r="D1870" s="563" t="s">
        <v>5070</v>
      </c>
      <c r="E1870" s="567">
        <v>35948</v>
      </c>
      <c r="F1870" s="567">
        <v>35948</v>
      </c>
      <c r="G1870" s="564">
        <f t="shared" si="58"/>
        <v>0</v>
      </c>
      <c r="H1870" s="564">
        <v>35948</v>
      </c>
      <c r="I1870" s="564">
        <v>35948</v>
      </c>
      <c r="J1870" s="564">
        <f t="shared" si="59"/>
        <v>0</v>
      </c>
    </row>
    <row r="1871" spans="1:10" s="498" customFormat="1" ht="15.75" thickBot="1" x14ac:dyDescent="0.3">
      <c r="A1871" s="530">
        <v>1868</v>
      </c>
      <c r="B1871" s="565" t="s">
        <v>5071</v>
      </c>
      <c r="C1871" s="566" t="s">
        <v>5072</v>
      </c>
      <c r="D1871" s="563" t="s">
        <v>5073</v>
      </c>
      <c r="E1871" s="567">
        <v>24005.200000000001</v>
      </c>
      <c r="F1871" s="567">
        <v>24005.200000000001</v>
      </c>
      <c r="G1871" s="564">
        <f t="shared" si="58"/>
        <v>0</v>
      </c>
      <c r="H1871" s="564">
        <v>24005.200000000001</v>
      </c>
      <c r="I1871" s="564">
        <v>24005.200000000001</v>
      </c>
      <c r="J1871" s="564">
        <f t="shared" si="59"/>
        <v>0</v>
      </c>
    </row>
    <row r="1872" spans="1:10" s="498" customFormat="1" ht="15.75" thickBot="1" x14ac:dyDescent="0.3">
      <c r="A1872" s="530">
        <v>1869</v>
      </c>
      <c r="B1872" s="565" t="s">
        <v>5074</v>
      </c>
      <c r="C1872" s="566" t="s">
        <v>5075</v>
      </c>
      <c r="D1872" s="563" t="s">
        <v>5076</v>
      </c>
      <c r="E1872" s="567">
        <v>46564.69</v>
      </c>
      <c r="F1872" s="567">
        <v>46564.69</v>
      </c>
      <c r="G1872" s="564">
        <f t="shared" si="58"/>
        <v>0</v>
      </c>
      <c r="H1872" s="564">
        <v>46564.69</v>
      </c>
      <c r="I1872" s="564">
        <v>46564.69</v>
      </c>
      <c r="J1872" s="564">
        <f t="shared" si="59"/>
        <v>0</v>
      </c>
    </row>
    <row r="1873" spans="1:10" s="498" customFormat="1" ht="15.75" thickBot="1" x14ac:dyDescent="0.3">
      <c r="A1873" s="530">
        <v>1870</v>
      </c>
      <c r="B1873" s="565" t="s">
        <v>4995</v>
      </c>
      <c r="C1873" s="566" t="s">
        <v>5077</v>
      </c>
      <c r="D1873" s="563" t="s">
        <v>5078</v>
      </c>
      <c r="E1873" s="567">
        <v>39967</v>
      </c>
      <c r="F1873" s="567">
        <v>39967</v>
      </c>
      <c r="G1873" s="564">
        <f t="shared" si="58"/>
        <v>0</v>
      </c>
      <c r="H1873" s="564">
        <v>39967</v>
      </c>
      <c r="I1873" s="564">
        <v>39967</v>
      </c>
      <c r="J1873" s="564">
        <f t="shared" si="59"/>
        <v>0</v>
      </c>
    </row>
    <row r="1874" spans="1:10" s="498" customFormat="1" ht="15.75" thickBot="1" x14ac:dyDescent="0.3">
      <c r="A1874" s="530">
        <v>1871</v>
      </c>
      <c r="B1874" s="565" t="s">
        <v>4995</v>
      </c>
      <c r="C1874" s="566" t="s">
        <v>5079</v>
      </c>
      <c r="D1874" s="563" t="s">
        <v>5080</v>
      </c>
      <c r="E1874" s="567">
        <v>39967</v>
      </c>
      <c r="F1874" s="567">
        <v>39967</v>
      </c>
      <c r="G1874" s="564">
        <f t="shared" si="58"/>
        <v>0</v>
      </c>
      <c r="H1874" s="564">
        <v>39967</v>
      </c>
      <c r="I1874" s="564">
        <v>39967</v>
      </c>
      <c r="J1874" s="564">
        <f t="shared" si="59"/>
        <v>0</v>
      </c>
    </row>
    <row r="1875" spans="1:10" s="498" customFormat="1" ht="15.75" thickBot="1" x14ac:dyDescent="0.3">
      <c r="A1875" s="530">
        <v>1872</v>
      </c>
      <c r="B1875" s="565" t="s">
        <v>4995</v>
      </c>
      <c r="C1875" s="566" t="s">
        <v>5081</v>
      </c>
      <c r="D1875" s="563" t="s">
        <v>5082</v>
      </c>
      <c r="E1875" s="567">
        <v>39967</v>
      </c>
      <c r="F1875" s="567">
        <v>39967</v>
      </c>
      <c r="G1875" s="564">
        <f t="shared" si="58"/>
        <v>0</v>
      </c>
      <c r="H1875" s="564">
        <v>39967</v>
      </c>
      <c r="I1875" s="564">
        <v>39967</v>
      </c>
      <c r="J1875" s="564">
        <f t="shared" si="59"/>
        <v>0</v>
      </c>
    </row>
    <row r="1876" spans="1:10" s="498" customFormat="1" ht="15.75" thickBot="1" x14ac:dyDescent="0.3">
      <c r="A1876" s="530">
        <v>1873</v>
      </c>
      <c r="B1876" s="565" t="s">
        <v>4995</v>
      </c>
      <c r="C1876" s="566" t="s">
        <v>5083</v>
      </c>
      <c r="D1876" s="563" t="s">
        <v>5084</v>
      </c>
      <c r="E1876" s="567">
        <v>39967</v>
      </c>
      <c r="F1876" s="567">
        <v>39967</v>
      </c>
      <c r="G1876" s="564">
        <f t="shared" si="58"/>
        <v>0</v>
      </c>
      <c r="H1876" s="564">
        <v>39967</v>
      </c>
      <c r="I1876" s="564">
        <v>39967</v>
      </c>
      <c r="J1876" s="564">
        <f t="shared" si="59"/>
        <v>0</v>
      </c>
    </row>
    <row r="1877" spans="1:10" s="498" customFormat="1" ht="15.75" thickBot="1" x14ac:dyDescent="0.3">
      <c r="A1877" s="530">
        <v>1874</v>
      </c>
      <c r="B1877" s="565" t="s">
        <v>4995</v>
      </c>
      <c r="C1877" s="566" t="s">
        <v>5085</v>
      </c>
      <c r="D1877" s="563" t="s">
        <v>5086</v>
      </c>
      <c r="E1877" s="567">
        <v>39967</v>
      </c>
      <c r="F1877" s="567">
        <v>39967</v>
      </c>
      <c r="G1877" s="564">
        <f t="shared" si="58"/>
        <v>0</v>
      </c>
      <c r="H1877" s="564">
        <v>39967</v>
      </c>
      <c r="I1877" s="564">
        <v>39967</v>
      </c>
      <c r="J1877" s="564">
        <f t="shared" si="59"/>
        <v>0</v>
      </c>
    </row>
    <row r="1878" spans="1:10" s="498" customFormat="1" ht="15.75" thickBot="1" x14ac:dyDescent="0.3">
      <c r="A1878" s="530">
        <v>1875</v>
      </c>
      <c r="B1878" s="565" t="s">
        <v>4995</v>
      </c>
      <c r="C1878" s="566" t="s">
        <v>5087</v>
      </c>
      <c r="D1878" s="563" t="s">
        <v>5088</v>
      </c>
      <c r="E1878" s="567">
        <v>39967</v>
      </c>
      <c r="F1878" s="567">
        <v>39967</v>
      </c>
      <c r="G1878" s="564">
        <f t="shared" si="58"/>
        <v>0</v>
      </c>
      <c r="H1878" s="564">
        <v>39967</v>
      </c>
      <c r="I1878" s="564">
        <v>39967</v>
      </c>
      <c r="J1878" s="564">
        <f t="shared" si="59"/>
        <v>0</v>
      </c>
    </row>
    <row r="1879" spans="1:10" s="498" customFormat="1" ht="15.75" thickBot="1" x14ac:dyDescent="0.3">
      <c r="A1879" s="530">
        <v>1876</v>
      </c>
      <c r="B1879" s="565" t="s">
        <v>4995</v>
      </c>
      <c r="C1879" s="566" t="s">
        <v>5089</v>
      </c>
      <c r="D1879" s="563" t="s">
        <v>5090</v>
      </c>
      <c r="E1879" s="567">
        <v>39967</v>
      </c>
      <c r="F1879" s="567">
        <v>39967</v>
      </c>
      <c r="G1879" s="564">
        <f t="shared" si="58"/>
        <v>0</v>
      </c>
      <c r="H1879" s="564">
        <v>39967</v>
      </c>
      <c r="I1879" s="564">
        <v>39967</v>
      </c>
      <c r="J1879" s="564">
        <f t="shared" si="59"/>
        <v>0</v>
      </c>
    </row>
    <row r="1880" spans="1:10" s="498" customFormat="1" ht="15.75" thickBot="1" x14ac:dyDescent="0.3">
      <c r="A1880" s="530">
        <v>1877</v>
      </c>
      <c r="B1880" s="565" t="s">
        <v>4995</v>
      </c>
      <c r="C1880" s="566" t="s">
        <v>5091</v>
      </c>
      <c r="D1880" s="563" t="s">
        <v>5092</v>
      </c>
      <c r="E1880" s="567">
        <v>39967</v>
      </c>
      <c r="F1880" s="567">
        <v>39967</v>
      </c>
      <c r="G1880" s="564">
        <f t="shared" si="58"/>
        <v>0</v>
      </c>
      <c r="H1880" s="564">
        <v>39967</v>
      </c>
      <c r="I1880" s="564">
        <v>39967</v>
      </c>
      <c r="J1880" s="564">
        <f t="shared" si="59"/>
        <v>0</v>
      </c>
    </row>
    <row r="1881" spans="1:10" s="498" customFormat="1" ht="15.75" thickBot="1" x14ac:dyDescent="0.3">
      <c r="A1881" s="530">
        <v>1878</v>
      </c>
      <c r="B1881" s="565" t="s">
        <v>4995</v>
      </c>
      <c r="C1881" s="566" t="s">
        <v>5093</v>
      </c>
      <c r="D1881" s="563" t="s">
        <v>5094</v>
      </c>
      <c r="E1881" s="567">
        <v>39967</v>
      </c>
      <c r="F1881" s="567">
        <v>39967</v>
      </c>
      <c r="G1881" s="564">
        <f t="shared" si="58"/>
        <v>0</v>
      </c>
      <c r="H1881" s="564">
        <v>39967</v>
      </c>
      <c r="I1881" s="564">
        <v>39967</v>
      </c>
      <c r="J1881" s="564">
        <f t="shared" si="59"/>
        <v>0</v>
      </c>
    </row>
    <row r="1882" spans="1:10" s="498" customFormat="1" ht="15.75" thickBot="1" x14ac:dyDescent="0.3">
      <c r="A1882" s="530">
        <v>1879</v>
      </c>
      <c r="B1882" s="565" t="s">
        <v>4995</v>
      </c>
      <c r="C1882" s="566" t="s">
        <v>5095</v>
      </c>
      <c r="D1882" s="563" t="s">
        <v>5096</v>
      </c>
      <c r="E1882" s="567">
        <v>39967</v>
      </c>
      <c r="F1882" s="567">
        <v>39967</v>
      </c>
      <c r="G1882" s="564">
        <f t="shared" si="58"/>
        <v>0</v>
      </c>
      <c r="H1882" s="564">
        <v>39967</v>
      </c>
      <c r="I1882" s="564">
        <v>39967</v>
      </c>
      <c r="J1882" s="564">
        <f t="shared" si="59"/>
        <v>0</v>
      </c>
    </row>
    <row r="1883" spans="1:10" s="498" customFormat="1" ht="15.75" thickBot="1" x14ac:dyDescent="0.3">
      <c r="A1883" s="530">
        <v>1880</v>
      </c>
      <c r="B1883" s="565" t="s">
        <v>4995</v>
      </c>
      <c r="C1883" s="566" t="s">
        <v>5097</v>
      </c>
      <c r="D1883" s="563" t="s">
        <v>5098</v>
      </c>
      <c r="E1883" s="567">
        <v>39967</v>
      </c>
      <c r="F1883" s="567">
        <v>39967</v>
      </c>
      <c r="G1883" s="564">
        <f t="shared" si="58"/>
        <v>0</v>
      </c>
      <c r="H1883" s="564">
        <v>39967</v>
      </c>
      <c r="I1883" s="564">
        <v>39967</v>
      </c>
      <c r="J1883" s="564">
        <f t="shared" si="59"/>
        <v>0</v>
      </c>
    </row>
    <row r="1884" spans="1:10" s="498" customFormat="1" ht="15.75" thickBot="1" x14ac:dyDescent="0.3">
      <c r="A1884" s="530">
        <v>1881</v>
      </c>
      <c r="B1884" s="565" t="s">
        <v>4995</v>
      </c>
      <c r="C1884" s="566" t="s">
        <v>5099</v>
      </c>
      <c r="D1884" s="563" t="s">
        <v>5100</v>
      </c>
      <c r="E1884" s="567">
        <v>62108</v>
      </c>
      <c r="F1884" s="567">
        <v>62108</v>
      </c>
      <c r="G1884" s="564">
        <f t="shared" si="58"/>
        <v>0</v>
      </c>
      <c r="H1884" s="564">
        <v>62108</v>
      </c>
      <c r="I1884" s="564">
        <v>62108</v>
      </c>
      <c r="J1884" s="564">
        <f t="shared" si="59"/>
        <v>0</v>
      </c>
    </row>
    <row r="1885" spans="1:10" s="498" customFormat="1" ht="15.75" thickBot="1" x14ac:dyDescent="0.3">
      <c r="A1885" s="530">
        <v>1882</v>
      </c>
      <c r="B1885" s="565" t="s">
        <v>4995</v>
      </c>
      <c r="C1885" s="566" t="s">
        <v>5101</v>
      </c>
      <c r="D1885" s="563" t="s">
        <v>5102</v>
      </c>
      <c r="E1885" s="567">
        <v>62108</v>
      </c>
      <c r="F1885" s="567">
        <v>62108</v>
      </c>
      <c r="G1885" s="564">
        <f t="shared" si="58"/>
        <v>0</v>
      </c>
      <c r="H1885" s="564">
        <v>62108</v>
      </c>
      <c r="I1885" s="564">
        <v>62108</v>
      </c>
      <c r="J1885" s="564">
        <f t="shared" si="59"/>
        <v>0</v>
      </c>
    </row>
    <row r="1886" spans="1:10" s="498" customFormat="1" ht="15.75" thickBot="1" x14ac:dyDescent="0.3">
      <c r="A1886" s="530">
        <v>1883</v>
      </c>
      <c r="B1886" s="565" t="s">
        <v>4995</v>
      </c>
      <c r="C1886" s="566" t="s">
        <v>5103</v>
      </c>
      <c r="D1886" s="563" t="s">
        <v>5104</v>
      </c>
      <c r="E1886" s="567">
        <v>62108</v>
      </c>
      <c r="F1886" s="567">
        <v>62108</v>
      </c>
      <c r="G1886" s="564">
        <f t="shared" si="58"/>
        <v>0</v>
      </c>
      <c r="H1886" s="564">
        <v>62108</v>
      </c>
      <c r="I1886" s="564">
        <v>62108</v>
      </c>
      <c r="J1886" s="564">
        <f t="shared" si="59"/>
        <v>0</v>
      </c>
    </row>
    <row r="1887" spans="1:10" s="498" customFormat="1" ht="15.75" thickBot="1" x14ac:dyDescent="0.3">
      <c r="A1887" s="530">
        <v>1884</v>
      </c>
      <c r="B1887" s="565" t="s">
        <v>4995</v>
      </c>
      <c r="C1887" s="566" t="s">
        <v>5105</v>
      </c>
      <c r="D1887" s="563" t="s">
        <v>5106</v>
      </c>
      <c r="E1887" s="567">
        <v>45037</v>
      </c>
      <c r="F1887" s="567">
        <v>45037</v>
      </c>
      <c r="G1887" s="564">
        <f t="shared" si="58"/>
        <v>0</v>
      </c>
      <c r="H1887" s="564">
        <v>45037</v>
      </c>
      <c r="I1887" s="564">
        <v>45037</v>
      </c>
      <c r="J1887" s="564">
        <f t="shared" si="59"/>
        <v>0</v>
      </c>
    </row>
    <row r="1888" spans="1:10" s="498" customFormat="1" ht="15.75" thickBot="1" x14ac:dyDescent="0.3">
      <c r="A1888" s="530">
        <v>1885</v>
      </c>
      <c r="B1888" s="565" t="s">
        <v>4995</v>
      </c>
      <c r="C1888" s="566" t="s">
        <v>5107</v>
      </c>
      <c r="D1888" s="563" t="s">
        <v>5108</v>
      </c>
      <c r="E1888" s="567">
        <v>45037</v>
      </c>
      <c r="F1888" s="567">
        <v>45037</v>
      </c>
      <c r="G1888" s="564">
        <f t="shared" si="58"/>
        <v>0</v>
      </c>
      <c r="H1888" s="564">
        <v>45037</v>
      </c>
      <c r="I1888" s="564">
        <v>45037</v>
      </c>
      <c r="J1888" s="564">
        <f t="shared" si="59"/>
        <v>0</v>
      </c>
    </row>
    <row r="1889" spans="1:10" s="498" customFormat="1" ht="15.75" thickBot="1" x14ac:dyDescent="0.3">
      <c r="A1889" s="530">
        <v>1886</v>
      </c>
      <c r="B1889" s="565" t="s">
        <v>4995</v>
      </c>
      <c r="C1889" s="566" t="s">
        <v>5109</v>
      </c>
      <c r="D1889" s="563" t="s">
        <v>5110</v>
      </c>
      <c r="E1889" s="567">
        <v>45037</v>
      </c>
      <c r="F1889" s="567">
        <v>45037</v>
      </c>
      <c r="G1889" s="564">
        <f t="shared" si="58"/>
        <v>0</v>
      </c>
      <c r="H1889" s="564">
        <v>45037</v>
      </c>
      <c r="I1889" s="564">
        <v>45037</v>
      </c>
      <c r="J1889" s="564">
        <f t="shared" si="59"/>
        <v>0</v>
      </c>
    </row>
    <row r="1890" spans="1:10" s="498" customFormat="1" ht="15.75" thickBot="1" x14ac:dyDescent="0.3">
      <c r="A1890" s="530">
        <v>1887</v>
      </c>
      <c r="B1890" s="565" t="s">
        <v>4995</v>
      </c>
      <c r="C1890" s="566" t="s">
        <v>5111</v>
      </c>
      <c r="D1890" s="563" t="s">
        <v>5112</v>
      </c>
      <c r="E1890" s="567">
        <v>39967</v>
      </c>
      <c r="F1890" s="567">
        <v>39967</v>
      </c>
      <c r="G1890" s="564">
        <f t="shared" si="58"/>
        <v>0</v>
      </c>
      <c r="H1890" s="564">
        <v>39967</v>
      </c>
      <c r="I1890" s="564">
        <v>39967</v>
      </c>
      <c r="J1890" s="564">
        <f t="shared" si="59"/>
        <v>0</v>
      </c>
    </row>
    <row r="1891" spans="1:10" s="498" customFormat="1" ht="15.75" thickBot="1" x14ac:dyDescent="0.3">
      <c r="A1891" s="530">
        <v>1888</v>
      </c>
      <c r="B1891" s="565" t="s">
        <v>4995</v>
      </c>
      <c r="C1891" s="566" t="s">
        <v>5113</v>
      </c>
      <c r="D1891" s="563" t="s">
        <v>5114</v>
      </c>
      <c r="E1891" s="567">
        <v>39967</v>
      </c>
      <c r="F1891" s="567">
        <v>39967</v>
      </c>
      <c r="G1891" s="564">
        <f t="shared" si="58"/>
        <v>0</v>
      </c>
      <c r="H1891" s="564">
        <v>39967</v>
      </c>
      <c r="I1891" s="564">
        <v>39967</v>
      </c>
      <c r="J1891" s="564">
        <f t="shared" si="59"/>
        <v>0</v>
      </c>
    </row>
    <row r="1892" spans="1:10" s="498" customFormat="1" ht="15.75" thickBot="1" x14ac:dyDescent="0.3">
      <c r="A1892" s="530">
        <v>1889</v>
      </c>
      <c r="B1892" s="565" t="s">
        <v>5115</v>
      </c>
      <c r="C1892" s="566" t="s">
        <v>5116</v>
      </c>
      <c r="D1892" s="563" t="s">
        <v>5117</v>
      </c>
      <c r="E1892" s="567">
        <v>15400</v>
      </c>
      <c r="F1892" s="567">
        <v>15400</v>
      </c>
      <c r="G1892" s="564">
        <f t="shared" si="58"/>
        <v>0</v>
      </c>
      <c r="H1892" s="564">
        <v>0</v>
      </c>
      <c r="I1892" s="564">
        <v>0</v>
      </c>
      <c r="J1892" s="564">
        <f t="shared" si="59"/>
        <v>0</v>
      </c>
    </row>
    <row r="1893" spans="1:10" s="498" customFormat="1" ht="15.75" thickBot="1" x14ac:dyDescent="0.3">
      <c r="A1893" s="530">
        <v>1890</v>
      </c>
      <c r="B1893" s="565" t="s">
        <v>5115</v>
      </c>
      <c r="C1893" s="566" t="s">
        <v>5118</v>
      </c>
      <c r="D1893" s="563" t="s">
        <v>5119</v>
      </c>
      <c r="E1893" s="567">
        <v>15400</v>
      </c>
      <c r="F1893" s="567">
        <v>15400</v>
      </c>
      <c r="G1893" s="564">
        <f t="shared" si="58"/>
        <v>0</v>
      </c>
      <c r="H1893" s="564">
        <v>0</v>
      </c>
      <c r="I1893" s="564">
        <v>0</v>
      </c>
      <c r="J1893" s="564">
        <f t="shared" si="59"/>
        <v>0</v>
      </c>
    </row>
    <row r="1894" spans="1:10" s="498" customFormat="1" ht="15.75" thickBot="1" x14ac:dyDescent="0.3">
      <c r="A1894" s="530">
        <v>1891</v>
      </c>
      <c r="B1894" s="565" t="s">
        <v>5120</v>
      </c>
      <c r="C1894" s="566" t="s">
        <v>5121</v>
      </c>
      <c r="D1894" s="563" t="s">
        <v>5122</v>
      </c>
      <c r="E1894" s="567">
        <v>11643</v>
      </c>
      <c r="F1894" s="567">
        <v>11643</v>
      </c>
      <c r="G1894" s="564">
        <f t="shared" si="58"/>
        <v>0</v>
      </c>
      <c r="H1894" s="564">
        <v>7158</v>
      </c>
      <c r="I1894" s="564">
        <v>7158</v>
      </c>
      <c r="J1894" s="564">
        <f t="shared" si="59"/>
        <v>0</v>
      </c>
    </row>
    <row r="1895" spans="1:10" s="498" customFormat="1" ht="15.75" thickBot="1" x14ac:dyDescent="0.3">
      <c r="A1895" s="530">
        <v>1892</v>
      </c>
      <c r="B1895" s="565" t="s">
        <v>5123</v>
      </c>
      <c r="C1895" s="566" t="s">
        <v>5124</v>
      </c>
      <c r="D1895" s="563" t="s">
        <v>5125</v>
      </c>
      <c r="E1895" s="567">
        <v>2933</v>
      </c>
      <c r="F1895" s="567">
        <v>2933</v>
      </c>
      <c r="G1895" s="564">
        <f t="shared" si="58"/>
        <v>0</v>
      </c>
      <c r="H1895" s="564">
        <v>0</v>
      </c>
      <c r="I1895" s="564">
        <v>0</v>
      </c>
      <c r="J1895" s="564">
        <f t="shared" si="59"/>
        <v>0</v>
      </c>
    </row>
    <row r="1896" spans="1:10" s="498" customFormat="1" ht="15.75" thickBot="1" x14ac:dyDescent="0.3">
      <c r="A1896" s="530">
        <v>1893</v>
      </c>
      <c r="B1896" s="565" t="s">
        <v>5126</v>
      </c>
      <c r="C1896" s="566" t="s">
        <v>5127</v>
      </c>
      <c r="D1896" s="563" t="s">
        <v>5128</v>
      </c>
      <c r="E1896" s="567">
        <v>6962</v>
      </c>
      <c r="F1896" s="567">
        <v>5175.08</v>
      </c>
      <c r="G1896" s="564">
        <f t="shared" si="58"/>
        <v>1786.92</v>
      </c>
      <c r="H1896" s="564">
        <v>0</v>
      </c>
      <c r="I1896" s="564">
        <v>0</v>
      </c>
      <c r="J1896" s="564">
        <f t="shared" si="59"/>
        <v>0</v>
      </c>
    </row>
    <row r="1897" spans="1:10" s="498" customFormat="1" ht="15.75" thickBot="1" x14ac:dyDescent="0.3">
      <c r="A1897" s="530">
        <v>1894</v>
      </c>
      <c r="B1897" s="565" t="s">
        <v>5129</v>
      </c>
      <c r="C1897" s="566" t="s">
        <v>5130</v>
      </c>
      <c r="D1897" s="563" t="s">
        <v>5131</v>
      </c>
      <c r="E1897" s="567">
        <v>4188</v>
      </c>
      <c r="F1897" s="567">
        <v>4188</v>
      </c>
      <c r="G1897" s="564">
        <f t="shared" si="58"/>
        <v>0</v>
      </c>
      <c r="H1897" s="564">
        <v>0</v>
      </c>
      <c r="I1897" s="564">
        <v>0</v>
      </c>
      <c r="J1897" s="564">
        <f t="shared" si="59"/>
        <v>0</v>
      </c>
    </row>
    <row r="1898" spans="1:10" s="498" customFormat="1" ht="15.75" thickBot="1" x14ac:dyDescent="0.3">
      <c r="A1898" s="530">
        <v>1895</v>
      </c>
      <c r="B1898" s="565" t="s">
        <v>5132</v>
      </c>
      <c r="C1898" s="566" t="s">
        <v>5133</v>
      </c>
      <c r="D1898" s="563" t="s">
        <v>5134</v>
      </c>
      <c r="E1898" s="567">
        <v>4188</v>
      </c>
      <c r="F1898" s="567">
        <v>4188</v>
      </c>
      <c r="G1898" s="564">
        <f t="shared" si="58"/>
        <v>0</v>
      </c>
      <c r="H1898" s="564">
        <v>0</v>
      </c>
      <c r="I1898" s="564">
        <v>0</v>
      </c>
      <c r="J1898" s="564">
        <f t="shared" si="59"/>
        <v>0</v>
      </c>
    </row>
    <row r="1899" spans="1:10" s="498" customFormat="1" ht="15.75" thickBot="1" x14ac:dyDescent="0.3">
      <c r="A1899" s="530">
        <v>1896</v>
      </c>
      <c r="B1899" s="565" t="s">
        <v>5135</v>
      </c>
      <c r="C1899" s="566" t="s">
        <v>5136</v>
      </c>
      <c r="D1899" s="563" t="s">
        <v>5137</v>
      </c>
      <c r="E1899" s="567">
        <v>18560</v>
      </c>
      <c r="F1899" s="567">
        <v>18560</v>
      </c>
      <c r="G1899" s="564">
        <f t="shared" si="58"/>
        <v>0</v>
      </c>
      <c r="H1899" s="564">
        <v>11655</v>
      </c>
      <c r="I1899" s="564">
        <v>11655</v>
      </c>
      <c r="J1899" s="564">
        <f t="shared" si="59"/>
        <v>0</v>
      </c>
    </row>
    <row r="1900" spans="1:10" s="498" customFormat="1" ht="15.75" thickBot="1" x14ac:dyDescent="0.3">
      <c r="A1900" s="530">
        <v>1897</v>
      </c>
      <c r="B1900" s="565" t="s">
        <v>5138</v>
      </c>
      <c r="C1900" s="566" t="s">
        <v>5139</v>
      </c>
      <c r="D1900" s="563" t="s">
        <v>5140</v>
      </c>
      <c r="E1900" s="567">
        <v>19468</v>
      </c>
      <c r="F1900" s="567">
        <v>19468</v>
      </c>
      <c r="G1900" s="564">
        <f t="shared" si="58"/>
        <v>0</v>
      </c>
      <c r="H1900" s="564">
        <v>15417.87</v>
      </c>
      <c r="I1900" s="564">
        <v>15417.87</v>
      </c>
      <c r="J1900" s="564">
        <f t="shared" si="59"/>
        <v>0</v>
      </c>
    </row>
    <row r="1901" spans="1:10" s="498" customFormat="1" ht="15.75" thickBot="1" x14ac:dyDescent="0.3">
      <c r="A1901" s="530">
        <v>1898</v>
      </c>
      <c r="B1901" s="565" t="s">
        <v>5138</v>
      </c>
      <c r="C1901" s="566" t="s">
        <v>5141</v>
      </c>
      <c r="D1901" s="563" t="s">
        <v>5142</v>
      </c>
      <c r="E1901" s="567">
        <v>13957</v>
      </c>
      <c r="F1901" s="567">
        <v>13957</v>
      </c>
      <c r="G1901" s="564">
        <f t="shared" si="58"/>
        <v>0</v>
      </c>
      <c r="H1901" s="564">
        <v>11057.13</v>
      </c>
      <c r="I1901" s="564">
        <v>11057.13</v>
      </c>
      <c r="J1901" s="564">
        <f t="shared" si="59"/>
        <v>0</v>
      </c>
    </row>
    <row r="1902" spans="1:10" s="498" customFormat="1" ht="15.75" thickBot="1" x14ac:dyDescent="0.3">
      <c r="A1902" s="530">
        <v>1899</v>
      </c>
      <c r="B1902" s="565" t="s">
        <v>5143</v>
      </c>
      <c r="C1902" s="566" t="s">
        <v>5144</v>
      </c>
      <c r="D1902" s="563" t="s">
        <v>5145</v>
      </c>
      <c r="E1902" s="567">
        <v>1392</v>
      </c>
      <c r="F1902" s="567">
        <v>1392</v>
      </c>
      <c r="G1902" s="564">
        <f t="shared" si="58"/>
        <v>0</v>
      </c>
      <c r="H1902" s="564">
        <v>0</v>
      </c>
      <c r="I1902" s="564">
        <v>0</v>
      </c>
      <c r="J1902" s="564">
        <f t="shared" si="59"/>
        <v>0</v>
      </c>
    </row>
    <row r="1903" spans="1:10" s="498" customFormat="1" ht="15.75" thickBot="1" x14ac:dyDescent="0.3">
      <c r="A1903" s="530">
        <v>1900</v>
      </c>
      <c r="B1903" s="565" t="s">
        <v>5143</v>
      </c>
      <c r="C1903" s="566" t="s">
        <v>5146</v>
      </c>
      <c r="D1903" s="563" t="s">
        <v>5147</v>
      </c>
      <c r="E1903" s="567">
        <v>1392</v>
      </c>
      <c r="F1903" s="567">
        <v>1392</v>
      </c>
      <c r="G1903" s="564">
        <f t="shared" si="58"/>
        <v>0</v>
      </c>
      <c r="H1903" s="564">
        <v>0</v>
      </c>
      <c r="I1903" s="564">
        <v>0</v>
      </c>
      <c r="J1903" s="564">
        <f t="shared" si="59"/>
        <v>0</v>
      </c>
    </row>
    <row r="1904" spans="1:10" s="498" customFormat="1" ht="15.75" thickBot="1" x14ac:dyDescent="0.3">
      <c r="A1904" s="530">
        <v>1901</v>
      </c>
      <c r="B1904" s="565" t="s">
        <v>5148</v>
      </c>
      <c r="C1904" s="566" t="s">
        <v>5149</v>
      </c>
      <c r="D1904" s="563" t="s">
        <v>5150</v>
      </c>
      <c r="E1904" s="567">
        <v>48320</v>
      </c>
      <c r="F1904" s="567">
        <v>48320</v>
      </c>
      <c r="G1904" s="564">
        <f t="shared" si="58"/>
        <v>0</v>
      </c>
      <c r="H1904" s="564">
        <v>48320</v>
      </c>
      <c r="I1904" s="564">
        <v>48320</v>
      </c>
      <c r="J1904" s="564">
        <f t="shared" si="59"/>
        <v>0</v>
      </c>
    </row>
    <row r="1905" spans="1:10" s="498" customFormat="1" ht="15.75" thickBot="1" x14ac:dyDescent="0.3">
      <c r="A1905" s="530">
        <v>1902</v>
      </c>
      <c r="B1905" s="565" t="s">
        <v>5148</v>
      </c>
      <c r="C1905" s="566" t="s">
        <v>5151</v>
      </c>
      <c r="D1905" s="563" t="s">
        <v>5152</v>
      </c>
      <c r="E1905" s="567">
        <v>48320</v>
      </c>
      <c r="F1905" s="567">
        <v>48320</v>
      </c>
      <c r="G1905" s="564">
        <f t="shared" si="58"/>
        <v>0</v>
      </c>
      <c r="H1905" s="564">
        <v>48320</v>
      </c>
      <c r="I1905" s="564">
        <v>48320</v>
      </c>
      <c r="J1905" s="564">
        <f t="shared" si="59"/>
        <v>0</v>
      </c>
    </row>
    <row r="1906" spans="1:10" s="498" customFormat="1" ht="15.75" thickBot="1" x14ac:dyDescent="0.3">
      <c r="A1906" s="530">
        <v>1903</v>
      </c>
      <c r="B1906" s="565" t="s">
        <v>5153</v>
      </c>
      <c r="C1906" s="566" t="s">
        <v>5154</v>
      </c>
      <c r="D1906" s="563" t="s">
        <v>5155</v>
      </c>
      <c r="E1906" s="567">
        <v>34888</v>
      </c>
      <c r="F1906" s="567">
        <v>34888</v>
      </c>
      <c r="G1906" s="564">
        <f t="shared" si="58"/>
        <v>0</v>
      </c>
      <c r="H1906" s="564">
        <v>34888</v>
      </c>
      <c r="I1906" s="564">
        <v>34888</v>
      </c>
      <c r="J1906" s="564">
        <f t="shared" si="59"/>
        <v>0</v>
      </c>
    </row>
    <row r="1907" spans="1:10" s="498" customFormat="1" ht="15.75" thickBot="1" x14ac:dyDescent="0.3">
      <c r="A1907" s="530">
        <v>1904</v>
      </c>
      <c r="B1907" s="565" t="s">
        <v>5153</v>
      </c>
      <c r="C1907" s="566" t="s">
        <v>5156</v>
      </c>
      <c r="D1907" s="563" t="s">
        <v>5157</v>
      </c>
      <c r="E1907" s="567">
        <v>34888</v>
      </c>
      <c r="F1907" s="567">
        <v>34888</v>
      </c>
      <c r="G1907" s="564">
        <f t="shared" si="58"/>
        <v>0</v>
      </c>
      <c r="H1907" s="564">
        <v>34888</v>
      </c>
      <c r="I1907" s="564">
        <v>34888</v>
      </c>
      <c r="J1907" s="564">
        <f t="shared" si="59"/>
        <v>0</v>
      </c>
    </row>
    <row r="1908" spans="1:10" s="498" customFormat="1" ht="15.75" thickBot="1" x14ac:dyDescent="0.3">
      <c r="A1908" s="530">
        <v>1905</v>
      </c>
      <c r="B1908" s="565" t="s">
        <v>5158</v>
      </c>
      <c r="C1908" s="566" t="s">
        <v>5159</v>
      </c>
      <c r="D1908" s="563" t="s">
        <v>5160</v>
      </c>
      <c r="E1908" s="567">
        <v>36440.199999999997</v>
      </c>
      <c r="F1908" s="567">
        <v>36440.199999999997</v>
      </c>
      <c r="G1908" s="564">
        <f t="shared" si="58"/>
        <v>0</v>
      </c>
      <c r="H1908" s="564">
        <v>36440.199999999997</v>
      </c>
      <c r="I1908" s="564">
        <v>36440.199999999997</v>
      </c>
      <c r="J1908" s="564">
        <f t="shared" si="59"/>
        <v>0</v>
      </c>
    </row>
    <row r="1909" spans="1:10" s="498" customFormat="1" ht="15.75" thickBot="1" x14ac:dyDescent="0.3">
      <c r="A1909" s="530">
        <v>1906</v>
      </c>
      <c r="B1909" s="565" t="s">
        <v>1374</v>
      </c>
      <c r="C1909" s="566" t="s">
        <v>5161</v>
      </c>
      <c r="D1909" s="563" t="s">
        <v>5162</v>
      </c>
      <c r="E1909" s="567">
        <v>27782.92</v>
      </c>
      <c r="F1909" s="567">
        <v>27782.92</v>
      </c>
      <c r="G1909" s="564">
        <f t="shared" si="58"/>
        <v>0</v>
      </c>
      <c r="H1909" s="564">
        <v>27782.92</v>
      </c>
      <c r="I1909" s="564">
        <v>27782.92</v>
      </c>
      <c r="J1909" s="564">
        <f t="shared" si="59"/>
        <v>0</v>
      </c>
    </row>
    <row r="1910" spans="1:10" s="498" customFormat="1" ht="15.75" thickBot="1" x14ac:dyDescent="0.3">
      <c r="A1910" s="530">
        <v>1907</v>
      </c>
      <c r="B1910" s="565" t="s">
        <v>1374</v>
      </c>
      <c r="C1910" s="566" t="s">
        <v>5163</v>
      </c>
      <c r="D1910" s="563" t="s">
        <v>5164</v>
      </c>
      <c r="E1910" s="567">
        <v>27783</v>
      </c>
      <c r="F1910" s="567">
        <v>27783</v>
      </c>
      <c r="G1910" s="564">
        <f t="shared" si="58"/>
        <v>0</v>
      </c>
      <c r="H1910" s="564">
        <v>27783</v>
      </c>
      <c r="I1910" s="564">
        <v>27783</v>
      </c>
      <c r="J1910" s="564">
        <f t="shared" si="59"/>
        <v>0</v>
      </c>
    </row>
    <row r="1911" spans="1:10" s="498" customFormat="1" ht="15.75" thickBot="1" x14ac:dyDescent="0.3">
      <c r="A1911" s="530">
        <v>1908</v>
      </c>
      <c r="B1911" s="565" t="s">
        <v>1374</v>
      </c>
      <c r="C1911" s="566" t="s">
        <v>5165</v>
      </c>
      <c r="D1911" s="563" t="s">
        <v>5166</v>
      </c>
      <c r="E1911" s="567">
        <v>27783</v>
      </c>
      <c r="F1911" s="567">
        <v>27783</v>
      </c>
      <c r="G1911" s="564">
        <f t="shared" si="58"/>
        <v>0</v>
      </c>
      <c r="H1911" s="564">
        <v>27783</v>
      </c>
      <c r="I1911" s="564">
        <v>27783</v>
      </c>
      <c r="J1911" s="564">
        <f t="shared" si="59"/>
        <v>0</v>
      </c>
    </row>
    <row r="1912" spans="1:10" s="498" customFormat="1" ht="15.75" thickBot="1" x14ac:dyDescent="0.3">
      <c r="A1912" s="530">
        <v>1909</v>
      </c>
      <c r="B1912" s="565" t="s">
        <v>1374</v>
      </c>
      <c r="C1912" s="566" t="s">
        <v>5167</v>
      </c>
      <c r="D1912" s="563" t="s">
        <v>5168</v>
      </c>
      <c r="E1912" s="567">
        <v>27783</v>
      </c>
      <c r="F1912" s="567">
        <v>27783</v>
      </c>
      <c r="G1912" s="564">
        <f t="shared" si="58"/>
        <v>0</v>
      </c>
      <c r="H1912" s="564">
        <v>27783</v>
      </c>
      <c r="I1912" s="564">
        <v>27783</v>
      </c>
      <c r="J1912" s="564">
        <f t="shared" si="59"/>
        <v>0</v>
      </c>
    </row>
    <row r="1913" spans="1:10" s="498" customFormat="1" ht="15.75" thickBot="1" x14ac:dyDescent="0.3">
      <c r="A1913" s="530">
        <v>1910</v>
      </c>
      <c r="B1913" s="565" t="s">
        <v>5158</v>
      </c>
      <c r="C1913" s="566" t="s">
        <v>5169</v>
      </c>
      <c r="D1913" s="563" t="s">
        <v>5170</v>
      </c>
      <c r="E1913" s="567">
        <v>27783</v>
      </c>
      <c r="F1913" s="567">
        <v>27783</v>
      </c>
      <c r="G1913" s="564">
        <f t="shared" si="58"/>
        <v>0</v>
      </c>
      <c r="H1913" s="564">
        <v>27783</v>
      </c>
      <c r="I1913" s="564">
        <v>27783</v>
      </c>
      <c r="J1913" s="564">
        <f t="shared" si="59"/>
        <v>0</v>
      </c>
    </row>
    <row r="1914" spans="1:10" s="498" customFormat="1" ht="15.75" thickBot="1" x14ac:dyDescent="0.3">
      <c r="A1914" s="530">
        <v>1911</v>
      </c>
      <c r="B1914" s="565" t="s">
        <v>5158</v>
      </c>
      <c r="C1914" s="566" t="s">
        <v>5171</v>
      </c>
      <c r="D1914" s="563" t="s">
        <v>5172</v>
      </c>
      <c r="E1914" s="567">
        <v>19088</v>
      </c>
      <c r="F1914" s="567">
        <v>19088</v>
      </c>
      <c r="G1914" s="564">
        <f t="shared" si="58"/>
        <v>0</v>
      </c>
      <c r="H1914" s="564">
        <v>19088</v>
      </c>
      <c r="I1914" s="564">
        <v>19088</v>
      </c>
      <c r="J1914" s="564">
        <f t="shared" si="59"/>
        <v>0</v>
      </c>
    </row>
    <row r="1915" spans="1:10" s="498" customFormat="1" ht="15.75" thickBot="1" x14ac:dyDescent="0.3">
      <c r="A1915" s="530">
        <v>1912</v>
      </c>
      <c r="B1915" s="565" t="s">
        <v>1374</v>
      </c>
      <c r="C1915" s="566" t="s">
        <v>5173</v>
      </c>
      <c r="D1915" s="563" t="s">
        <v>5174</v>
      </c>
      <c r="E1915" s="567">
        <v>19074</v>
      </c>
      <c r="F1915" s="567">
        <v>19074</v>
      </c>
      <c r="G1915" s="564">
        <f t="shared" si="58"/>
        <v>0</v>
      </c>
      <c r="H1915" s="564">
        <v>19074</v>
      </c>
      <c r="I1915" s="564">
        <v>19074</v>
      </c>
      <c r="J1915" s="564">
        <f t="shared" si="59"/>
        <v>0</v>
      </c>
    </row>
    <row r="1916" spans="1:10" s="498" customFormat="1" ht="15.75" thickBot="1" x14ac:dyDescent="0.3">
      <c r="A1916" s="530">
        <v>1913</v>
      </c>
      <c r="B1916" s="565" t="s">
        <v>1374</v>
      </c>
      <c r="C1916" s="566" t="s">
        <v>5175</v>
      </c>
      <c r="D1916" s="563" t="s">
        <v>5176</v>
      </c>
      <c r="E1916" s="567">
        <v>19074</v>
      </c>
      <c r="F1916" s="567">
        <v>19074</v>
      </c>
      <c r="G1916" s="564">
        <f t="shared" si="58"/>
        <v>0</v>
      </c>
      <c r="H1916" s="564">
        <v>19074</v>
      </c>
      <c r="I1916" s="564">
        <v>19074</v>
      </c>
      <c r="J1916" s="564">
        <f t="shared" si="59"/>
        <v>0</v>
      </c>
    </row>
    <row r="1917" spans="1:10" s="498" customFormat="1" ht="15.75" thickBot="1" x14ac:dyDescent="0.3">
      <c r="A1917" s="530">
        <v>1914</v>
      </c>
      <c r="B1917" s="565" t="s">
        <v>5177</v>
      </c>
      <c r="C1917" s="566" t="s">
        <v>5178</v>
      </c>
      <c r="D1917" s="563" t="s">
        <v>5179</v>
      </c>
      <c r="E1917" s="567">
        <v>19710</v>
      </c>
      <c r="F1917" s="567">
        <v>16824.82</v>
      </c>
      <c r="G1917" s="564">
        <f t="shared" si="58"/>
        <v>2885.18</v>
      </c>
      <c r="H1917" s="564">
        <v>19710</v>
      </c>
      <c r="I1917" s="564">
        <v>16825.54</v>
      </c>
      <c r="J1917" s="564">
        <f t="shared" si="59"/>
        <v>2884.46</v>
      </c>
    </row>
    <row r="1918" spans="1:10" s="498" customFormat="1" ht="15.75" thickBot="1" x14ac:dyDescent="0.3">
      <c r="A1918" s="530">
        <v>1915</v>
      </c>
      <c r="B1918" s="565" t="s">
        <v>5180</v>
      </c>
      <c r="C1918" s="566" t="s">
        <v>5181</v>
      </c>
      <c r="D1918" s="563" t="s">
        <v>5182</v>
      </c>
      <c r="E1918" s="567">
        <v>12550</v>
      </c>
      <c r="F1918" s="567">
        <v>12550</v>
      </c>
      <c r="G1918" s="564">
        <f t="shared" si="58"/>
        <v>0</v>
      </c>
      <c r="H1918" s="564">
        <v>12550</v>
      </c>
      <c r="I1918" s="564">
        <v>12550</v>
      </c>
      <c r="J1918" s="564">
        <f t="shared" si="59"/>
        <v>0</v>
      </c>
    </row>
    <row r="1919" spans="1:10" s="498" customFormat="1" ht="15.75" thickBot="1" x14ac:dyDescent="0.3">
      <c r="A1919" s="530">
        <v>1916</v>
      </c>
      <c r="B1919" s="565" t="s">
        <v>1374</v>
      </c>
      <c r="C1919" s="566" t="s">
        <v>5183</v>
      </c>
      <c r="D1919" s="563" t="s">
        <v>5184</v>
      </c>
      <c r="E1919" s="567">
        <v>28017</v>
      </c>
      <c r="F1919" s="567">
        <v>28017</v>
      </c>
      <c r="G1919" s="564">
        <f t="shared" si="58"/>
        <v>0</v>
      </c>
      <c r="H1919" s="564">
        <v>28017</v>
      </c>
      <c r="I1919" s="564">
        <v>28017</v>
      </c>
      <c r="J1919" s="564">
        <f t="shared" si="59"/>
        <v>0</v>
      </c>
    </row>
    <row r="1920" spans="1:10" s="498" customFormat="1" ht="15.75" thickBot="1" x14ac:dyDescent="0.3">
      <c r="A1920" s="530">
        <v>1917</v>
      </c>
      <c r="B1920" s="565" t="s">
        <v>5185</v>
      </c>
      <c r="C1920" s="566" t="s">
        <v>5186</v>
      </c>
      <c r="D1920" s="563" t="s">
        <v>5187</v>
      </c>
      <c r="E1920" s="567">
        <v>99477</v>
      </c>
      <c r="F1920" s="567">
        <v>99477</v>
      </c>
      <c r="G1920" s="564">
        <f t="shared" si="58"/>
        <v>0</v>
      </c>
      <c r="H1920" s="564">
        <v>99477</v>
      </c>
      <c r="I1920" s="564">
        <v>99477</v>
      </c>
      <c r="J1920" s="564">
        <f t="shared" si="59"/>
        <v>0</v>
      </c>
    </row>
    <row r="1921" spans="1:10" s="498" customFormat="1" ht="15.75" thickBot="1" x14ac:dyDescent="0.3">
      <c r="A1921" s="530">
        <v>1918</v>
      </c>
      <c r="B1921" s="565" t="s">
        <v>5188</v>
      </c>
      <c r="C1921" s="566" t="s">
        <v>5189</v>
      </c>
      <c r="D1921" s="563" t="s">
        <v>5190</v>
      </c>
      <c r="E1921" s="567">
        <v>54560</v>
      </c>
      <c r="F1921" s="567">
        <v>54560</v>
      </c>
      <c r="G1921" s="564">
        <f t="shared" si="58"/>
        <v>0</v>
      </c>
      <c r="H1921" s="564">
        <v>54560</v>
      </c>
      <c r="I1921" s="564">
        <v>54560</v>
      </c>
      <c r="J1921" s="564">
        <f t="shared" si="59"/>
        <v>0</v>
      </c>
    </row>
    <row r="1922" spans="1:10" s="498" customFormat="1" ht="15.75" thickBot="1" x14ac:dyDescent="0.3">
      <c r="A1922" s="530">
        <v>1919</v>
      </c>
      <c r="B1922" s="565" t="s">
        <v>5188</v>
      </c>
      <c r="C1922" s="566" t="s">
        <v>5191</v>
      </c>
      <c r="D1922" s="563" t="s">
        <v>5192</v>
      </c>
      <c r="E1922" s="567">
        <v>54560</v>
      </c>
      <c r="F1922" s="567">
        <v>54560</v>
      </c>
      <c r="G1922" s="564">
        <f t="shared" si="58"/>
        <v>0</v>
      </c>
      <c r="H1922" s="564">
        <v>54560</v>
      </c>
      <c r="I1922" s="564">
        <v>54560</v>
      </c>
      <c r="J1922" s="564">
        <f t="shared" si="59"/>
        <v>0</v>
      </c>
    </row>
    <row r="1923" spans="1:10" s="498" customFormat="1" ht="15.75" thickBot="1" x14ac:dyDescent="0.3">
      <c r="A1923" s="530">
        <v>1920</v>
      </c>
      <c r="B1923" s="565" t="s">
        <v>5193</v>
      </c>
      <c r="C1923" s="566" t="s">
        <v>5194</v>
      </c>
      <c r="D1923" s="563" t="s">
        <v>5195</v>
      </c>
      <c r="E1923" s="567">
        <v>46100</v>
      </c>
      <c r="F1923" s="567">
        <v>46100</v>
      </c>
      <c r="G1923" s="564">
        <f t="shared" si="58"/>
        <v>0</v>
      </c>
      <c r="H1923" s="564">
        <v>38414</v>
      </c>
      <c r="I1923" s="564">
        <v>38414</v>
      </c>
      <c r="J1923" s="564">
        <f t="shared" si="59"/>
        <v>0</v>
      </c>
    </row>
    <row r="1924" spans="1:10" s="498" customFormat="1" ht="15.75" thickBot="1" x14ac:dyDescent="0.3">
      <c r="A1924" s="530">
        <v>1921</v>
      </c>
      <c r="B1924" s="565" t="s">
        <v>5196</v>
      </c>
      <c r="C1924" s="566" t="s">
        <v>5197</v>
      </c>
      <c r="D1924" s="563" t="s">
        <v>5198</v>
      </c>
      <c r="E1924" s="567">
        <v>12267</v>
      </c>
      <c r="F1924" s="567">
        <v>12267</v>
      </c>
      <c r="G1924" s="564">
        <f t="shared" ref="G1924:G1987" si="60">E1924-F1924</f>
        <v>0</v>
      </c>
      <c r="H1924" s="564">
        <v>6133.5</v>
      </c>
      <c r="I1924" s="564">
        <v>6133.5</v>
      </c>
      <c r="J1924" s="564">
        <f t="shared" ref="J1924:J1987" si="61">H1924-I1924</f>
        <v>0</v>
      </c>
    </row>
    <row r="1925" spans="1:10" s="498" customFormat="1" ht="15.75" thickBot="1" x14ac:dyDescent="0.3">
      <c r="A1925" s="530">
        <v>1922</v>
      </c>
      <c r="B1925" s="565" t="s">
        <v>5196</v>
      </c>
      <c r="C1925" s="566" t="s">
        <v>5199</v>
      </c>
      <c r="D1925" s="563" t="s">
        <v>5200</v>
      </c>
      <c r="E1925" s="567">
        <v>12266</v>
      </c>
      <c r="F1925" s="567">
        <v>12266</v>
      </c>
      <c r="G1925" s="564">
        <f t="shared" si="60"/>
        <v>0</v>
      </c>
      <c r="H1925" s="564">
        <v>6133</v>
      </c>
      <c r="I1925" s="564">
        <v>6133</v>
      </c>
      <c r="J1925" s="564">
        <f t="shared" si="61"/>
        <v>0</v>
      </c>
    </row>
    <row r="1926" spans="1:10" s="498" customFormat="1" ht="15.75" thickBot="1" x14ac:dyDescent="0.3">
      <c r="A1926" s="530">
        <v>1923</v>
      </c>
      <c r="B1926" s="565" t="s">
        <v>5201</v>
      </c>
      <c r="C1926" s="566" t="s">
        <v>5202</v>
      </c>
      <c r="D1926" s="563" t="s">
        <v>5203</v>
      </c>
      <c r="E1926" s="567">
        <v>33600</v>
      </c>
      <c r="F1926" s="567">
        <v>33600</v>
      </c>
      <c r="G1926" s="564">
        <f t="shared" si="60"/>
        <v>0</v>
      </c>
      <c r="H1926" s="564">
        <v>33600</v>
      </c>
      <c r="I1926" s="564">
        <v>33600</v>
      </c>
      <c r="J1926" s="564">
        <f t="shared" si="61"/>
        <v>0</v>
      </c>
    </row>
    <row r="1927" spans="1:10" s="498" customFormat="1" ht="15.75" thickBot="1" x14ac:dyDescent="0.3">
      <c r="A1927" s="530">
        <v>1924</v>
      </c>
      <c r="B1927" s="565" t="s">
        <v>5204</v>
      </c>
      <c r="C1927" s="566" t="s">
        <v>5205</v>
      </c>
      <c r="D1927" s="563" t="s">
        <v>5206</v>
      </c>
      <c r="E1927" s="567">
        <v>11524</v>
      </c>
      <c r="F1927" s="567">
        <v>11524</v>
      </c>
      <c r="G1927" s="564">
        <f t="shared" si="60"/>
        <v>0</v>
      </c>
      <c r="H1927" s="564">
        <v>11524</v>
      </c>
      <c r="I1927" s="564">
        <v>11524</v>
      </c>
      <c r="J1927" s="564">
        <f t="shared" si="61"/>
        <v>0</v>
      </c>
    </row>
    <row r="1928" spans="1:10" s="498" customFormat="1" ht="15.75" thickBot="1" x14ac:dyDescent="0.3">
      <c r="A1928" s="530">
        <v>1925</v>
      </c>
      <c r="B1928" s="565" t="s">
        <v>5207</v>
      </c>
      <c r="C1928" s="566" t="s">
        <v>5208</v>
      </c>
      <c r="D1928" s="563" t="s">
        <v>5209</v>
      </c>
      <c r="E1928" s="567">
        <v>15391</v>
      </c>
      <c r="F1928" s="567">
        <v>15391</v>
      </c>
      <c r="G1928" s="564">
        <f t="shared" si="60"/>
        <v>0</v>
      </c>
      <c r="H1928" s="564">
        <v>15391</v>
      </c>
      <c r="I1928" s="564">
        <v>15391</v>
      </c>
      <c r="J1928" s="564">
        <f t="shared" si="61"/>
        <v>0</v>
      </c>
    </row>
    <row r="1929" spans="1:10" s="498" customFormat="1" ht="15.75" thickBot="1" x14ac:dyDescent="0.3">
      <c r="A1929" s="530">
        <v>1926</v>
      </c>
      <c r="B1929" s="565" t="s">
        <v>5207</v>
      </c>
      <c r="C1929" s="566" t="s">
        <v>5210</v>
      </c>
      <c r="D1929" s="563" t="s">
        <v>5211</v>
      </c>
      <c r="E1929" s="567">
        <v>15391</v>
      </c>
      <c r="F1929" s="567">
        <v>15391</v>
      </c>
      <c r="G1929" s="564">
        <f t="shared" si="60"/>
        <v>0</v>
      </c>
      <c r="H1929" s="564">
        <v>15391</v>
      </c>
      <c r="I1929" s="564">
        <v>15391</v>
      </c>
      <c r="J1929" s="564">
        <f t="shared" si="61"/>
        <v>0</v>
      </c>
    </row>
    <row r="1930" spans="1:10" s="498" customFormat="1" ht="15.75" thickBot="1" x14ac:dyDescent="0.3">
      <c r="A1930" s="530">
        <v>1927</v>
      </c>
      <c r="B1930" s="565" t="s">
        <v>5207</v>
      </c>
      <c r="C1930" s="566" t="s">
        <v>5212</v>
      </c>
      <c r="D1930" s="563" t="s">
        <v>5213</v>
      </c>
      <c r="E1930" s="567">
        <v>15393</v>
      </c>
      <c r="F1930" s="567">
        <v>15393</v>
      </c>
      <c r="G1930" s="564">
        <f t="shared" si="60"/>
        <v>0</v>
      </c>
      <c r="H1930" s="564">
        <v>15393</v>
      </c>
      <c r="I1930" s="564">
        <v>15393</v>
      </c>
      <c r="J1930" s="564">
        <f t="shared" si="61"/>
        <v>0</v>
      </c>
    </row>
    <row r="1931" spans="1:10" s="498" customFormat="1" ht="15.75" thickBot="1" x14ac:dyDescent="0.3">
      <c r="A1931" s="530">
        <v>1928</v>
      </c>
      <c r="B1931" s="565" t="s">
        <v>5214</v>
      </c>
      <c r="C1931" s="566" t="s">
        <v>5215</v>
      </c>
      <c r="D1931" s="563" t="s">
        <v>5216</v>
      </c>
      <c r="E1931" s="567">
        <v>22399</v>
      </c>
      <c r="F1931" s="567">
        <v>22399</v>
      </c>
      <c r="G1931" s="564">
        <f t="shared" si="60"/>
        <v>0</v>
      </c>
      <c r="H1931" s="564">
        <v>22399</v>
      </c>
      <c r="I1931" s="564">
        <v>22399</v>
      </c>
      <c r="J1931" s="564">
        <f t="shared" si="61"/>
        <v>0</v>
      </c>
    </row>
    <row r="1932" spans="1:10" s="498" customFormat="1" ht="15.75" thickBot="1" x14ac:dyDescent="0.3">
      <c r="A1932" s="530">
        <v>1929</v>
      </c>
      <c r="B1932" s="565" t="s">
        <v>5217</v>
      </c>
      <c r="C1932" s="566" t="s">
        <v>5218</v>
      </c>
      <c r="D1932" s="563" t="s">
        <v>5219</v>
      </c>
      <c r="E1932" s="567">
        <v>65473</v>
      </c>
      <c r="F1932" s="567">
        <v>65473</v>
      </c>
      <c r="G1932" s="564">
        <f t="shared" si="60"/>
        <v>0</v>
      </c>
      <c r="H1932" s="564">
        <v>65473</v>
      </c>
      <c r="I1932" s="564">
        <v>65473</v>
      </c>
      <c r="J1932" s="564">
        <f t="shared" si="61"/>
        <v>0</v>
      </c>
    </row>
    <row r="1933" spans="1:10" s="498" customFormat="1" ht="15.75" thickBot="1" x14ac:dyDescent="0.3">
      <c r="A1933" s="530">
        <v>1930</v>
      </c>
      <c r="B1933" s="565" t="s">
        <v>5220</v>
      </c>
      <c r="C1933" s="566" t="s">
        <v>5221</v>
      </c>
      <c r="D1933" s="563" t="s">
        <v>5222</v>
      </c>
      <c r="E1933" s="567">
        <v>83206</v>
      </c>
      <c r="F1933" s="567">
        <v>83206</v>
      </c>
      <c r="G1933" s="564">
        <f t="shared" si="60"/>
        <v>0</v>
      </c>
      <c r="H1933" s="564">
        <v>83206</v>
      </c>
      <c r="I1933" s="564">
        <v>83206</v>
      </c>
      <c r="J1933" s="564">
        <f t="shared" si="61"/>
        <v>0</v>
      </c>
    </row>
    <row r="1934" spans="1:10" s="498" customFormat="1" ht="15.75" thickBot="1" x14ac:dyDescent="0.3">
      <c r="A1934" s="530">
        <v>1931</v>
      </c>
      <c r="B1934" s="565" t="s">
        <v>5223</v>
      </c>
      <c r="C1934" s="566" t="s">
        <v>5224</v>
      </c>
      <c r="D1934" s="563" t="s">
        <v>5225</v>
      </c>
      <c r="E1934" s="567">
        <v>24559</v>
      </c>
      <c r="F1934" s="567">
        <v>24559</v>
      </c>
      <c r="G1934" s="564">
        <f t="shared" si="60"/>
        <v>0</v>
      </c>
      <c r="H1934" s="564">
        <v>24559</v>
      </c>
      <c r="I1934" s="564">
        <v>24559</v>
      </c>
      <c r="J1934" s="564">
        <f t="shared" si="61"/>
        <v>0</v>
      </c>
    </row>
    <row r="1935" spans="1:10" s="498" customFormat="1" ht="15.75" thickBot="1" x14ac:dyDescent="0.3">
      <c r="A1935" s="530">
        <v>1932</v>
      </c>
      <c r="B1935" s="565" t="s">
        <v>5226</v>
      </c>
      <c r="C1935" s="566" t="s">
        <v>5227</v>
      </c>
      <c r="D1935" s="563" t="s">
        <v>5228</v>
      </c>
      <c r="E1935" s="567">
        <v>55667</v>
      </c>
      <c r="F1935" s="567">
        <v>55667</v>
      </c>
      <c r="G1935" s="564">
        <f t="shared" si="60"/>
        <v>0</v>
      </c>
      <c r="H1935" s="564">
        <v>55667</v>
      </c>
      <c r="I1935" s="564">
        <v>55667</v>
      </c>
      <c r="J1935" s="564">
        <f t="shared" si="61"/>
        <v>0</v>
      </c>
    </row>
    <row r="1936" spans="1:10" s="498" customFormat="1" ht="15.75" thickBot="1" x14ac:dyDescent="0.3">
      <c r="A1936" s="530">
        <v>1933</v>
      </c>
      <c r="B1936" s="565" t="s">
        <v>5226</v>
      </c>
      <c r="C1936" s="566" t="s">
        <v>5229</v>
      </c>
      <c r="D1936" s="563" t="s">
        <v>5230</v>
      </c>
      <c r="E1936" s="567">
        <v>55667</v>
      </c>
      <c r="F1936" s="567">
        <v>55667</v>
      </c>
      <c r="G1936" s="564">
        <f t="shared" si="60"/>
        <v>0</v>
      </c>
      <c r="H1936" s="564">
        <v>55667</v>
      </c>
      <c r="I1936" s="564">
        <v>55667</v>
      </c>
      <c r="J1936" s="564">
        <f t="shared" si="61"/>
        <v>0</v>
      </c>
    </row>
    <row r="1937" spans="1:10" s="498" customFormat="1" ht="15.75" thickBot="1" x14ac:dyDescent="0.3">
      <c r="A1937" s="530">
        <v>1934</v>
      </c>
      <c r="B1937" s="565" t="s">
        <v>5226</v>
      </c>
      <c r="C1937" s="566" t="s">
        <v>5231</v>
      </c>
      <c r="D1937" s="563" t="s">
        <v>5232</v>
      </c>
      <c r="E1937" s="567">
        <v>55667</v>
      </c>
      <c r="F1937" s="567">
        <v>55667</v>
      </c>
      <c r="G1937" s="564">
        <f t="shared" si="60"/>
        <v>0</v>
      </c>
      <c r="H1937" s="564">
        <v>55667</v>
      </c>
      <c r="I1937" s="564">
        <v>55667</v>
      </c>
      <c r="J1937" s="564">
        <f t="shared" si="61"/>
        <v>0</v>
      </c>
    </row>
    <row r="1938" spans="1:10" s="498" customFormat="1" ht="15.75" thickBot="1" x14ac:dyDescent="0.3">
      <c r="A1938" s="530">
        <v>1935</v>
      </c>
      <c r="B1938" s="565" t="s">
        <v>5233</v>
      </c>
      <c r="C1938" s="566" t="s">
        <v>5234</v>
      </c>
      <c r="D1938" s="563" t="s">
        <v>5235</v>
      </c>
      <c r="E1938" s="567">
        <v>68067</v>
      </c>
      <c r="F1938" s="567">
        <v>68067</v>
      </c>
      <c r="G1938" s="564">
        <f t="shared" si="60"/>
        <v>0</v>
      </c>
      <c r="H1938" s="564">
        <v>68067</v>
      </c>
      <c r="I1938" s="564">
        <v>68067</v>
      </c>
      <c r="J1938" s="564">
        <f t="shared" si="61"/>
        <v>0</v>
      </c>
    </row>
    <row r="1939" spans="1:10" s="498" customFormat="1" ht="15.75" thickBot="1" x14ac:dyDescent="0.3">
      <c r="A1939" s="530">
        <v>1936</v>
      </c>
      <c r="B1939" s="565" t="s">
        <v>5236</v>
      </c>
      <c r="C1939" s="566" t="s">
        <v>5237</v>
      </c>
      <c r="D1939" s="563" t="s">
        <v>5238</v>
      </c>
      <c r="E1939" s="567">
        <v>15015</v>
      </c>
      <c r="F1939" s="567">
        <v>15015</v>
      </c>
      <c r="G1939" s="564">
        <f t="shared" si="60"/>
        <v>0</v>
      </c>
      <c r="H1939" s="564">
        <v>15015</v>
      </c>
      <c r="I1939" s="564">
        <v>15015</v>
      </c>
      <c r="J1939" s="564">
        <f t="shared" si="61"/>
        <v>0</v>
      </c>
    </row>
    <row r="1940" spans="1:10" s="498" customFormat="1" ht="15.75" thickBot="1" x14ac:dyDescent="0.3">
      <c r="A1940" s="530">
        <v>1937</v>
      </c>
      <c r="B1940" s="565" t="s">
        <v>5239</v>
      </c>
      <c r="C1940" s="566" t="s">
        <v>5240</v>
      </c>
      <c r="D1940" s="563" t="s">
        <v>5241</v>
      </c>
      <c r="E1940" s="567">
        <v>15968</v>
      </c>
      <c r="F1940" s="567">
        <v>15968</v>
      </c>
      <c r="G1940" s="564">
        <f t="shared" si="60"/>
        <v>0</v>
      </c>
      <c r="H1940" s="564">
        <v>15968</v>
      </c>
      <c r="I1940" s="564">
        <v>15968</v>
      </c>
      <c r="J1940" s="564">
        <f t="shared" si="61"/>
        <v>0</v>
      </c>
    </row>
    <row r="1941" spans="1:10" s="498" customFormat="1" ht="15.75" thickBot="1" x14ac:dyDescent="0.3">
      <c r="A1941" s="530">
        <v>1938</v>
      </c>
      <c r="B1941" s="565" t="s">
        <v>5236</v>
      </c>
      <c r="C1941" s="566" t="s">
        <v>5242</v>
      </c>
      <c r="D1941" s="563" t="s">
        <v>5243</v>
      </c>
      <c r="E1941" s="567">
        <v>15015</v>
      </c>
      <c r="F1941" s="567">
        <v>15015</v>
      </c>
      <c r="G1941" s="564">
        <f t="shared" si="60"/>
        <v>0</v>
      </c>
      <c r="H1941" s="564">
        <v>15015</v>
      </c>
      <c r="I1941" s="564">
        <v>15015</v>
      </c>
      <c r="J1941" s="564">
        <f t="shared" si="61"/>
        <v>0</v>
      </c>
    </row>
    <row r="1942" spans="1:10" s="498" customFormat="1" ht="15.75" thickBot="1" x14ac:dyDescent="0.3">
      <c r="A1942" s="530">
        <v>1939</v>
      </c>
      <c r="B1942" s="565" t="s">
        <v>5244</v>
      </c>
      <c r="C1942" s="566" t="s">
        <v>5245</v>
      </c>
      <c r="D1942" s="563" t="s">
        <v>5246</v>
      </c>
      <c r="E1942" s="567">
        <v>27152.46</v>
      </c>
      <c r="F1942" s="567">
        <v>27152.46</v>
      </c>
      <c r="G1942" s="564">
        <f t="shared" si="60"/>
        <v>0</v>
      </c>
      <c r="H1942" s="564">
        <v>27152.46</v>
      </c>
      <c r="I1942" s="564">
        <v>27152.46</v>
      </c>
      <c r="J1942" s="564">
        <f t="shared" si="61"/>
        <v>0</v>
      </c>
    </row>
    <row r="1943" spans="1:10" s="498" customFormat="1" ht="15.75" thickBot="1" x14ac:dyDescent="0.3">
      <c r="A1943" s="530">
        <v>1940</v>
      </c>
      <c r="B1943" s="565" t="s">
        <v>5247</v>
      </c>
      <c r="C1943" s="566" t="s">
        <v>5248</v>
      </c>
      <c r="D1943" s="563" t="s">
        <v>5249</v>
      </c>
      <c r="E1943" s="567">
        <v>16522.27</v>
      </c>
      <c r="F1943" s="567">
        <v>16522.27</v>
      </c>
      <c r="G1943" s="564">
        <f t="shared" si="60"/>
        <v>0</v>
      </c>
      <c r="H1943" s="564">
        <v>16522.27</v>
      </c>
      <c r="I1943" s="564">
        <v>16522.27</v>
      </c>
      <c r="J1943" s="564">
        <f t="shared" si="61"/>
        <v>0</v>
      </c>
    </row>
    <row r="1944" spans="1:10" s="498" customFormat="1" ht="15.75" thickBot="1" x14ac:dyDescent="0.3">
      <c r="A1944" s="530">
        <v>1941</v>
      </c>
      <c r="B1944" s="565" t="s">
        <v>5247</v>
      </c>
      <c r="C1944" s="566" t="s">
        <v>5250</v>
      </c>
      <c r="D1944" s="563" t="s">
        <v>5251</v>
      </c>
      <c r="E1944" s="567">
        <v>16522.27</v>
      </c>
      <c r="F1944" s="567">
        <v>16522.27</v>
      </c>
      <c r="G1944" s="564">
        <f t="shared" si="60"/>
        <v>0</v>
      </c>
      <c r="H1944" s="564">
        <v>16522.27</v>
      </c>
      <c r="I1944" s="564">
        <v>16522.27</v>
      </c>
      <c r="J1944" s="564">
        <f t="shared" si="61"/>
        <v>0</v>
      </c>
    </row>
    <row r="1945" spans="1:10" s="498" customFormat="1" ht="15.75" thickBot="1" x14ac:dyDescent="0.3">
      <c r="A1945" s="530">
        <v>1942</v>
      </c>
      <c r="B1945" s="565" t="s">
        <v>5252</v>
      </c>
      <c r="C1945" s="566" t="s">
        <v>5253</v>
      </c>
      <c r="D1945" s="563" t="s">
        <v>5254</v>
      </c>
      <c r="E1945" s="567">
        <v>16248</v>
      </c>
      <c r="F1945" s="567">
        <v>16248</v>
      </c>
      <c r="G1945" s="564">
        <f t="shared" si="60"/>
        <v>0</v>
      </c>
      <c r="H1945" s="564">
        <v>16248</v>
      </c>
      <c r="I1945" s="564">
        <v>16248</v>
      </c>
      <c r="J1945" s="564">
        <f t="shared" si="61"/>
        <v>0</v>
      </c>
    </row>
    <row r="1946" spans="1:10" s="498" customFormat="1" ht="15.75" thickBot="1" x14ac:dyDescent="0.3">
      <c r="A1946" s="530">
        <v>1943</v>
      </c>
      <c r="B1946" s="565" t="s">
        <v>5255</v>
      </c>
      <c r="C1946" s="566" t="s">
        <v>5256</v>
      </c>
      <c r="D1946" s="563" t="s">
        <v>5257</v>
      </c>
      <c r="E1946" s="567">
        <v>14119.78</v>
      </c>
      <c r="F1946" s="567">
        <v>14119.78</v>
      </c>
      <c r="G1946" s="564">
        <f t="shared" si="60"/>
        <v>0</v>
      </c>
      <c r="H1946" s="564">
        <v>14119.78</v>
      </c>
      <c r="I1946" s="564">
        <v>14119.78</v>
      </c>
      <c r="J1946" s="564">
        <f t="shared" si="61"/>
        <v>0</v>
      </c>
    </row>
    <row r="1947" spans="1:10" s="498" customFormat="1" ht="15.75" thickBot="1" x14ac:dyDescent="0.3">
      <c r="A1947" s="530">
        <v>1944</v>
      </c>
      <c r="B1947" s="565" t="s">
        <v>5258</v>
      </c>
      <c r="C1947" s="566" t="s">
        <v>5259</v>
      </c>
      <c r="D1947" s="563" t="s">
        <v>5260</v>
      </c>
      <c r="E1947" s="567">
        <v>37000.01</v>
      </c>
      <c r="F1947" s="567">
        <v>37000.01</v>
      </c>
      <c r="G1947" s="564">
        <f t="shared" si="60"/>
        <v>0</v>
      </c>
      <c r="H1947" s="564">
        <v>37000.01</v>
      </c>
      <c r="I1947" s="564">
        <v>37000.01</v>
      </c>
      <c r="J1947" s="564">
        <f t="shared" si="61"/>
        <v>0</v>
      </c>
    </row>
    <row r="1948" spans="1:10" s="498" customFormat="1" ht="15.75" thickBot="1" x14ac:dyDescent="0.3">
      <c r="A1948" s="530">
        <v>1945</v>
      </c>
      <c r="B1948" s="565" t="s">
        <v>5258</v>
      </c>
      <c r="C1948" s="566" t="s">
        <v>5261</v>
      </c>
      <c r="D1948" s="563" t="s">
        <v>5262</v>
      </c>
      <c r="E1948" s="567">
        <v>37000.01</v>
      </c>
      <c r="F1948" s="567">
        <v>37000.01</v>
      </c>
      <c r="G1948" s="564">
        <f t="shared" si="60"/>
        <v>0</v>
      </c>
      <c r="H1948" s="564">
        <v>37000.01</v>
      </c>
      <c r="I1948" s="564">
        <v>37000.01</v>
      </c>
      <c r="J1948" s="564">
        <f t="shared" si="61"/>
        <v>0</v>
      </c>
    </row>
    <row r="1949" spans="1:10" s="498" customFormat="1" ht="15.75" thickBot="1" x14ac:dyDescent="0.3">
      <c r="A1949" s="530">
        <v>1946</v>
      </c>
      <c r="B1949" s="565" t="s">
        <v>5263</v>
      </c>
      <c r="C1949" s="566" t="s">
        <v>5264</v>
      </c>
      <c r="D1949" s="563" t="s">
        <v>5265</v>
      </c>
      <c r="E1949" s="567">
        <v>20896.86</v>
      </c>
      <c r="F1949" s="567">
        <v>20896.86</v>
      </c>
      <c r="G1949" s="564">
        <f t="shared" si="60"/>
        <v>0</v>
      </c>
      <c r="H1949" s="564">
        <v>20896.86</v>
      </c>
      <c r="I1949" s="564">
        <v>20896.86</v>
      </c>
      <c r="J1949" s="564">
        <f t="shared" si="61"/>
        <v>0</v>
      </c>
    </row>
    <row r="1950" spans="1:10" s="498" customFormat="1" ht="15.75" thickBot="1" x14ac:dyDescent="0.3">
      <c r="A1950" s="530">
        <v>1947</v>
      </c>
      <c r="B1950" s="565" t="s">
        <v>5263</v>
      </c>
      <c r="C1950" s="566" t="s">
        <v>5266</v>
      </c>
      <c r="D1950" s="563" t="s">
        <v>5267</v>
      </c>
      <c r="E1950" s="567">
        <v>20896.87</v>
      </c>
      <c r="F1950" s="567">
        <v>20896.87</v>
      </c>
      <c r="G1950" s="564">
        <f t="shared" si="60"/>
        <v>0</v>
      </c>
      <c r="H1950" s="564">
        <v>20896.87</v>
      </c>
      <c r="I1950" s="564">
        <v>20896.87</v>
      </c>
      <c r="J1950" s="564">
        <f t="shared" si="61"/>
        <v>0</v>
      </c>
    </row>
    <row r="1951" spans="1:10" s="498" customFormat="1" ht="15.75" thickBot="1" x14ac:dyDescent="0.3">
      <c r="A1951" s="530">
        <v>1948</v>
      </c>
      <c r="B1951" s="565" t="s">
        <v>5263</v>
      </c>
      <c r="C1951" s="566" t="s">
        <v>5268</v>
      </c>
      <c r="D1951" s="563" t="s">
        <v>5269</v>
      </c>
      <c r="E1951" s="567">
        <v>20896.87</v>
      </c>
      <c r="F1951" s="567">
        <v>20896.87</v>
      </c>
      <c r="G1951" s="564">
        <f t="shared" si="60"/>
        <v>0</v>
      </c>
      <c r="H1951" s="564">
        <v>20896.87</v>
      </c>
      <c r="I1951" s="564">
        <v>20896.87</v>
      </c>
      <c r="J1951" s="564">
        <f t="shared" si="61"/>
        <v>0</v>
      </c>
    </row>
    <row r="1952" spans="1:10" s="498" customFormat="1" ht="15.75" thickBot="1" x14ac:dyDescent="0.3">
      <c r="A1952" s="530">
        <v>1949</v>
      </c>
      <c r="B1952" s="565" t="s">
        <v>5270</v>
      </c>
      <c r="C1952" s="566" t="s">
        <v>5271</v>
      </c>
      <c r="D1952" s="563" t="s">
        <v>5272</v>
      </c>
      <c r="E1952" s="567">
        <v>24511.200000000001</v>
      </c>
      <c r="F1952" s="567">
        <v>24511.200000000001</v>
      </c>
      <c r="G1952" s="564">
        <f t="shared" si="60"/>
        <v>0</v>
      </c>
      <c r="H1952" s="564">
        <v>24511.200000000001</v>
      </c>
      <c r="I1952" s="564">
        <v>24511.200000000001</v>
      </c>
      <c r="J1952" s="564">
        <f t="shared" si="61"/>
        <v>0</v>
      </c>
    </row>
    <row r="1953" spans="1:10" s="498" customFormat="1" ht="15.75" thickBot="1" x14ac:dyDescent="0.3">
      <c r="A1953" s="530">
        <v>1950</v>
      </c>
      <c r="B1953" s="565" t="s">
        <v>5273</v>
      </c>
      <c r="C1953" s="566" t="s">
        <v>5274</v>
      </c>
      <c r="D1953" s="563" t="s">
        <v>5275</v>
      </c>
      <c r="E1953" s="567">
        <v>23926.55</v>
      </c>
      <c r="F1953" s="567">
        <v>23926.55</v>
      </c>
      <c r="G1953" s="564">
        <f t="shared" si="60"/>
        <v>0</v>
      </c>
      <c r="H1953" s="564">
        <v>23926.55</v>
      </c>
      <c r="I1953" s="564">
        <v>23926.55</v>
      </c>
      <c r="J1953" s="564">
        <f t="shared" si="61"/>
        <v>0</v>
      </c>
    </row>
    <row r="1954" spans="1:10" s="498" customFormat="1" ht="15.75" thickBot="1" x14ac:dyDescent="0.3">
      <c r="A1954" s="530">
        <v>1951</v>
      </c>
      <c r="B1954" s="565" t="s">
        <v>5273</v>
      </c>
      <c r="C1954" s="566" t="s">
        <v>5276</v>
      </c>
      <c r="D1954" s="563" t="s">
        <v>5277</v>
      </c>
      <c r="E1954" s="567">
        <v>23926.55</v>
      </c>
      <c r="F1954" s="567">
        <v>23926.55</v>
      </c>
      <c r="G1954" s="564">
        <f t="shared" si="60"/>
        <v>0</v>
      </c>
      <c r="H1954" s="564">
        <v>23926.55</v>
      </c>
      <c r="I1954" s="564">
        <v>23926.55</v>
      </c>
      <c r="J1954" s="564">
        <f t="shared" si="61"/>
        <v>0</v>
      </c>
    </row>
    <row r="1955" spans="1:10" s="498" customFormat="1" ht="15.75" thickBot="1" x14ac:dyDescent="0.3">
      <c r="A1955" s="530">
        <v>1952</v>
      </c>
      <c r="B1955" s="565" t="s">
        <v>5273</v>
      </c>
      <c r="C1955" s="566" t="s">
        <v>5278</v>
      </c>
      <c r="D1955" s="563" t="s">
        <v>5279</v>
      </c>
      <c r="E1955" s="567">
        <v>23926.55</v>
      </c>
      <c r="F1955" s="567">
        <v>23926.55</v>
      </c>
      <c r="G1955" s="564">
        <f t="shared" si="60"/>
        <v>0</v>
      </c>
      <c r="H1955" s="564">
        <v>23926.55</v>
      </c>
      <c r="I1955" s="564">
        <v>23926.55</v>
      </c>
      <c r="J1955" s="564">
        <f t="shared" si="61"/>
        <v>0</v>
      </c>
    </row>
    <row r="1956" spans="1:10" s="498" customFormat="1" ht="15.75" thickBot="1" x14ac:dyDescent="0.3">
      <c r="A1956" s="530">
        <v>1953</v>
      </c>
      <c r="B1956" s="565" t="s">
        <v>5273</v>
      </c>
      <c r="C1956" s="566" t="s">
        <v>5280</v>
      </c>
      <c r="D1956" s="563" t="s">
        <v>5281</v>
      </c>
      <c r="E1956" s="567">
        <v>23926.58</v>
      </c>
      <c r="F1956" s="567">
        <v>23926.58</v>
      </c>
      <c r="G1956" s="564">
        <f t="shared" si="60"/>
        <v>0</v>
      </c>
      <c r="H1956" s="564">
        <v>23926.58</v>
      </c>
      <c r="I1956" s="564">
        <v>23926.58</v>
      </c>
      <c r="J1956" s="564">
        <f t="shared" si="61"/>
        <v>0</v>
      </c>
    </row>
    <row r="1957" spans="1:10" s="498" customFormat="1" ht="15.75" thickBot="1" x14ac:dyDescent="0.3">
      <c r="A1957" s="530">
        <v>1954</v>
      </c>
      <c r="B1957" s="565" t="s">
        <v>5282</v>
      </c>
      <c r="C1957" s="566" t="s">
        <v>5283</v>
      </c>
      <c r="D1957" s="563" t="s">
        <v>5284</v>
      </c>
      <c r="E1957" s="567">
        <v>34221.18</v>
      </c>
      <c r="F1957" s="567">
        <v>34221.18</v>
      </c>
      <c r="G1957" s="564">
        <f t="shared" si="60"/>
        <v>0</v>
      </c>
      <c r="H1957" s="564">
        <v>34221.18</v>
      </c>
      <c r="I1957" s="564">
        <v>34221.18</v>
      </c>
      <c r="J1957" s="564">
        <f t="shared" si="61"/>
        <v>0</v>
      </c>
    </row>
    <row r="1958" spans="1:10" s="498" customFormat="1" ht="15.75" thickBot="1" x14ac:dyDescent="0.3">
      <c r="A1958" s="530">
        <v>1955</v>
      </c>
      <c r="B1958" s="565" t="s">
        <v>5285</v>
      </c>
      <c r="C1958" s="566" t="s">
        <v>5286</v>
      </c>
      <c r="D1958" s="563" t="s">
        <v>5287</v>
      </c>
      <c r="E1958" s="567">
        <v>36004.449999999997</v>
      </c>
      <c r="F1958" s="567">
        <v>36004.449999999997</v>
      </c>
      <c r="G1958" s="564">
        <f t="shared" si="60"/>
        <v>0</v>
      </c>
      <c r="H1958" s="564">
        <v>36004.449999999997</v>
      </c>
      <c r="I1958" s="564">
        <v>36004.449999999997</v>
      </c>
      <c r="J1958" s="564">
        <f t="shared" si="61"/>
        <v>0</v>
      </c>
    </row>
    <row r="1959" spans="1:10" s="498" customFormat="1" ht="15.75" thickBot="1" x14ac:dyDescent="0.3">
      <c r="A1959" s="530">
        <v>1956</v>
      </c>
      <c r="B1959" s="565" t="s">
        <v>5285</v>
      </c>
      <c r="C1959" s="566" t="s">
        <v>5288</v>
      </c>
      <c r="D1959" s="563" t="s">
        <v>5289</v>
      </c>
      <c r="E1959" s="567">
        <v>36004.42</v>
      </c>
      <c r="F1959" s="567">
        <v>36004.42</v>
      </c>
      <c r="G1959" s="564">
        <f t="shared" si="60"/>
        <v>0</v>
      </c>
      <c r="H1959" s="564">
        <v>36004.42</v>
      </c>
      <c r="I1959" s="564">
        <v>36004.42</v>
      </c>
      <c r="J1959" s="564">
        <f t="shared" si="61"/>
        <v>0</v>
      </c>
    </row>
    <row r="1960" spans="1:10" s="498" customFormat="1" ht="15.75" thickBot="1" x14ac:dyDescent="0.3">
      <c r="A1960" s="530">
        <v>1957</v>
      </c>
      <c r="B1960" s="565" t="s">
        <v>5290</v>
      </c>
      <c r="C1960" s="566" t="s">
        <v>5291</v>
      </c>
      <c r="D1960" s="563" t="s">
        <v>5292</v>
      </c>
      <c r="E1960" s="567">
        <v>26750.02</v>
      </c>
      <c r="F1960" s="567">
        <v>26750.02</v>
      </c>
      <c r="G1960" s="564">
        <f t="shared" si="60"/>
        <v>0</v>
      </c>
      <c r="H1960" s="564">
        <v>26750.02</v>
      </c>
      <c r="I1960" s="564">
        <v>26750.02</v>
      </c>
      <c r="J1960" s="564">
        <f t="shared" si="61"/>
        <v>0</v>
      </c>
    </row>
    <row r="1961" spans="1:10" s="498" customFormat="1" ht="15.75" thickBot="1" x14ac:dyDescent="0.3">
      <c r="A1961" s="530">
        <v>1958</v>
      </c>
      <c r="B1961" s="565" t="s">
        <v>5290</v>
      </c>
      <c r="C1961" s="566" t="s">
        <v>5293</v>
      </c>
      <c r="D1961" s="563" t="s">
        <v>5294</v>
      </c>
      <c r="E1961" s="567">
        <v>20749.98</v>
      </c>
      <c r="F1961" s="567">
        <v>20749.98</v>
      </c>
      <c r="G1961" s="564">
        <f t="shared" si="60"/>
        <v>0</v>
      </c>
      <c r="H1961" s="564">
        <v>20749.98</v>
      </c>
      <c r="I1961" s="564">
        <v>20749.98</v>
      </c>
      <c r="J1961" s="564">
        <f t="shared" si="61"/>
        <v>0</v>
      </c>
    </row>
    <row r="1962" spans="1:10" s="498" customFormat="1" ht="15.75" thickBot="1" x14ac:dyDescent="0.3">
      <c r="A1962" s="530">
        <v>1959</v>
      </c>
      <c r="B1962" s="565" t="s">
        <v>5290</v>
      </c>
      <c r="C1962" s="566" t="s">
        <v>5295</v>
      </c>
      <c r="D1962" s="563" t="s">
        <v>5296</v>
      </c>
      <c r="E1962" s="567">
        <v>20750</v>
      </c>
      <c r="F1962" s="567">
        <v>20750</v>
      </c>
      <c r="G1962" s="564">
        <f t="shared" si="60"/>
        <v>0</v>
      </c>
      <c r="H1962" s="564">
        <v>20750</v>
      </c>
      <c r="I1962" s="564">
        <v>20750</v>
      </c>
      <c r="J1962" s="564">
        <f t="shared" si="61"/>
        <v>0</v>
      </c>
    </row>
    <row r="1963" spans="1:10" s="498" customFormat="1" ht="15.75" thickBot="1" x14ac:dyDescent="0.3">
      <c r="A1963" s="530">
        <v>1960</v>
      </c>
      <c r="B1963" s="565" t="s">
        <v>5290</v>
      </c>
      <c r="C1963" s="566" t="s">
        <v>5297</v>
      </c>
      <c r="D1963" s="563" t="s">
        <v>5298</v>
      </c>
      <c r="E1963" s="567">
        <v>20750</v>
      </c>
      <c r="F1963" s="567">
        <v>20750</v>
      </c>
      <c r="G1963" s="564">
        <f t="shared" si="60"/>
        <v>0</v>
      </c>
      <c r="H1963" s="564">
        <v>20750</v>
      </c>
      <c r="I1963" s="564">
        <v>20750</v>
      </c>
      <c r="J1963" s="564">
        <f t="shared" si="61"/>
        <v>0</v>
      </c>
    </row>
    <row r="1964" spans="1:10" s="498" customFormat="1" ht="15.75" thickBot="1" x14ac:dyDescent="0.3">
      <c r="A1964" s="530">
        <v>1961</v>
      </c>
      <c r="B1964" s="565" t="s">
        <v>5290</v>
      </c>
      <c r="C1964" s="566" t="s">
        <v>5299</v>
      </c>
      <c r="D1964" s="563" t="s">
        <v>5300</v>
      </c>
      <c r="E1964" s="567">
        <v>20750</v>
      </c>
      <c r="F1964" s="567">
        <v>20750</v>
      </c>
      <c r="G1964" s="564">
        <f t="shared" si="60"/>
        <v>0</v>
      </c>
      <c r="H1964" s="564">
        <v>20750</v>
      </c>
      <c r="I1964" s="564">
        <v>20750</v>
      </c>
      <c r="J1964" s="564">
        <f t="shared" si="61"/>
        <v>0</v>
      </c>
    </row>
    <row r="1965" spans="1:10" s="498" customFormat="1" ht="15.75" thickBot="1" x14ac:dyDescent="0.3">
      <c r="A1965" s="530">
        <v>1962</v>
      </c>
      <c r="B1965" s="565" t="s">
        <v>5290</v>
      </c>
      <c r="C1965" s="566" t="s">
        <v>5301</v>
      </c>
      <c r="D1965" s="563" t="s">
        <v>5302</v>
      </c>
      <c r="E1965" s="567">
        <v>20750</v>
      </c>
      <c r="F1965" s="567">
        <v>20750</v>
      </c>
      <c r="G1965" s="564">
        <f t="shared" si="60"/>
        <v>0</v>
      </c>
      <c r="H1965" s="564">
        <v>20750</v>
      </c>
      <c r="I1965" s="564">
        <v>20750</v>
      </c>
      <c r="J1965" s="564">
        <f t="shared" si="61"/>
        <v>0</v>
      </c>
    </row>
    <row r="1966" spans="1:10" s="498" customFormat="1" ht="15.75" thickBot="1" x14ac:dyDescent="0.3">
      <c r="A1966" s="530">
        <v>1963</v>
      </c>
      <c r="B1966" s="565" t="s">
        <v>5290</v>
      </c>
      <c r="C1966" s="566" t="s">
        <v>5303</v>
      </c>
      <c r="D1966" s="563" t="s">
        <v>5304</v>
      </c>
      <c r="E1966" s="567">
        <v>20750</v>
      </c>
      <c r="F1966" s="567">
        <v>20750</v>
      </c>
      <c r="G1966" s="564">
        <f t="shared" si="60"/>
        <v>0</v>
      </c>
      <c r="H1966" s="564">
        <v>20750</v>
      </c>
      <c r="I1966" s="564">
        <v>20750</v>
      </c>
      <c r="J1966" s="564">
        <f t="shared" si="61"/>
        <v>0</v>
      </c>
    </row>
    <row r="1967" spans="1:10" s="498" customFormat="1" ht="15.75" thickBot="1" x14ac:dyDescent="0.3">
      <c r="A1967" s="530">
        <v>1964</v>
      </c>
      <c r="B1967" s="565" t="s">
        <v>5290</v>
      </c>
      <c r="C1967" s="566" t="s">
        <v>5305</v>
      </c>
      <c r="D1967" s="563" t="s">
        <v>5306</v>
      </c>
      <c r="E1967" s="567">
        <v>20750</v>
      </c>
      <c r="F1967" s="567">
        <v>20750</v>
      </c>
      <c r="G1967" s="564">
        <f t="shared" si="60"/>
        <v>0</v>
      </c>
      <c r="H1967" s="564">
        <v>20750</v>
      </c>
      <c r="I1967" s="564">
        <v>20750</v>
      </c>
      <c r="J1967" s="564">
        <f t="shared" si="61"/>
        <v>0</v>
      </c>
    </row>
    <row r="1968" spans="1:10" s="498" customFormat="1" ht="15.75" thickBot="1" x14ac:dyDescent="0.3">
      <c r="A1968" s="530">
        <v>1965</v>
      </c>
      <c r="B1968" s="565" t="s">
        <v>5307</v>
      </c>
      <c r="C1968" s="566" t="s">
        <v>5308</v>
      </c>
      <c r="D1968" s="563" t="s">
        <v>5309</v>
      </c>
      <c r="E1968" s="567">
        <v>32758.37</v>
      </c>
      <c r="F1968" s="567">
        <v>32758.37</v>
      </c>
      <c r="G1968" s="564">
        <f t="shared" si="60"/>
        <v>0</v>
      </c>
      <c r="H1968" s="564">
        <v>32758.37</v>
      </c>
      <c r="I1968" s="564">
        <v>32758.37</v>
      </c>
      <c r="J1968" s="564">
        <f t="shared" si="61"/>
        <v>0</v>
      </c>
    </row>
    <row r="1969" spans="1:10" s="498" customFormat="1" ht="15.75" thickBot="1" x14ac:dyDescent="0.3">
      <c r="A1969" s="530">
        <v>1966</v>
      </c>
      <c r="B1969" s="565" t="s">
        <v>5310</v>
      </c>
      <c r="C1969" s="566" t="s">
        <v>5311</v>
      </c>
      <c r="D1969" s="563" t="s">
        <v>5312</v>
      </c>
      <c r="E1969" s="567">
        <v>29100</v>
      </c>
      <c r="F1969" s="567">
        <v>29100</v>
      </c>
      <c r="G1969" s="564">
        <f t="shared" si="60"/>
        <v>0</v>
      </c>
      <c r="H1969" s="564">
        <v>29100</v>
      </c>
      <c r="I1969" s="564">
        <v>29100</v>
      </c>
      <c r="J1969" s="564">
        <f t="shared" si="61"/>
        <v>0</v>
      </c>
    </row>
    <row r="1970" spans="1:10" s="498" customFormat="1" ht="15.75" thickBot="1" x14ac:dyDescent="0.3">
      <c r="A1970" s="530">
        <v>1967</v>
      </c>
      <c r="B1970" s="565" t="s">
        <v>5196</v>
      </c>
      <c r="C1970" s="566" t="s">
        <v>5313</v>
      </c>
      <c r="D1970" s="563" t="s">
        <v>5314</v>
      </c>
      <c r="E1970" s="567">
        <v>12267</v>
      </c>
      <c r="F1970" s="567">
        <v>12267</v>
      </c>
      <c r="G1970" s="564">
        <f t="shared" si="60"/>
        <v>0</v>
      </c>
      <c r="H1970" s="564">
        <v>6133.5</v>
      </c>
      <c r="I1970" s="564">
        <v>6133.5</v>
      </c>
      <c r="J1970" s="564">
        <f t="shared" si="61"/>
        <v>0</v>
      </c>
    </row>
    <row r="1971" spans="1:10" s="498" customFormat="1" ht="15.75" thickBot="1" x14ac:dyDescent="0.3">
      <c r="A1971" s="530">
        <v>1968</v>
      </c>
      <c r="B1971" s="565" t="s">
        <v>5315</v>
      </c>
      <c r="C1971" s="566" t="s">
        <v>5316</v>
      </c>
      <c r="D1971" s="563" t="s">
        <v>5317</v>
      </c>
      <c r="E1971" s="567">
        <v>42850</v>
      </c>
      <c r="F1971" s="567">
        <v>42850</v>
      </c>
      <c r="G1971" s="564">
        <f t="shared" si="60"/>
        <v>0</v>
      </c>
      <c r="H1971" s="564">
        <v>42850</v>
      </c>
      <c r="I1971" s="564">
        <v>42850</v>
      </c>
      <c r="J1971" s="564">
        <f t="shared" si="61"/>
        <v>0</v>
      </c>
    </row>
    <row r="1972" spans="1:10" s="498" customFormat="1" ht="15.75" thickBot="1" x14ac:dyDescent="0.3">
      <c r="A1972" s="530">
        <v>1969</v>
      </c>
      <c r="B1972" s="565" t="s">
        <v>5318</v>
      </c>
      <c r="C1972" s="566" t="s">
        <v>5319</v>
      </c>
      <c r="D1972" s="563" t="s">
        <v>5320</v>
      </c>
      <c r="E1972" s="567">
        <v>50400</v>
      </c>
      <c r="F1972" s="567">
        <v>50400</v>
      </c>
      <c r="G1972" s="564">
        <f t="shared" si="60"/>
        <v>0</v>
      </c>
      <c r="H1972" s="564">
        <v>50400</v>
      </c>
      <c r="I1972" s="564">
        <v>50400</v>
      </c>
      <c r="J1972" s="564">
        <f t="shared" si="61"/>
        <v>0</v>
      </c>
    </row>
    <row r="1973" spans="1:10" s="498" customFormat="1" ht="15.75" thickBot="1" x14ac:dyDescent="0.3">
      <c r="A1973" s="530">
        <v>1970</v>
      </c>
      <c r="B1973" s="565" t="s">
        <v>5321</v>
      </c>
      <c r="C1973" s="566" t="s">
        <v>5322</v>
      </c>
      <c r="D1973" s="563" t="s">
        <v>5323</v>
      </c>
      <c r="E1973" s="567">
        <v>44077.81</v>
      </c>
      <c r="F1973" s="567">
        <v>44077.81</v>
      </c>
      <c r="G1973" s="564">
        <f t="shared" si="60"/>
        <v>0</v>
      </c>
      <c r="H1973" s="564">
        <v>44077.81</v>
      </c>
      <c r="I1973" s="564">
        <v>44077.81</v>
      </c>
      <c r="J1973" s="564">
        <f t="shared" si="61"/>
        <v>0</v>
      </c>
    </row>
    <row r="1974" spans="1:10" s="498" customFormat="1" ht="15.75" thickBot="1" x14ac:dyDescent="0.3">
      <c r="A1974" s="530">
        <v>1971</v>
      </c>
      <c r="B1974" s="565" t="s">
        <v>5324</v>
      </c>
      <c r="C1974" s="566" t="s">
        <v>5325</v>
      </c>
      <c r="D1974" s="563" t="s">
        <v>5326</v>
      </c>
      <c r="E1974" s="567">
        <v>49574.61</v>
      </c>
      <c r="F1974" s="567">
        <v>49574.61</v>
      </c>
      <c r="G1974" s="564">
        <f t="shared" si="60"/>
        <v>0</v>
      </c>
      <c r="H1974" s="564">
        <v>49574.61</v>
      </c>
      <c r="I1974" s="564">
        <v>49574.61</v>
      </c>
      <c r="J1974" s="564">
        <f t="shared" si="61"/>
        <v>0</v>
      </c>
    </row>
    <row r="1975" spans="1:10" s="498" customFormat="1" ht="15.75" thickBot="1" x14ac:dyDescent="0.3">
      <c r="A1975" s="530">
        <v>1972</v>
      </c>
      <c r="B1975" s="565" t="s">
        <v>5324</v>
      </c>
      <c r="C1975" s="566" t="s">
        <v>5327</v>
      </c>
      <c r="D1975" s="563" t="s">
        <v>5328</v>
      </c>
      <c r="E1975" s="567">
        <v>49574.61</v>
      </c>
      <c r="F1975" s="567">
        <v>49574.61</v>
      </c>
      <c r="G1975" s="564">
        <f t="shared" si="60"/>
        <v>0</v>
      </c>
      <c r="H1975" s="564">
        <v>49574.61</v>
      </c>
      <c r="I1975" s="564">
        <v>49574.61</v>
      </c>
      <c r="J1975" s="564">
        <f t="shared" si="61"/>
        <v>0</v>
      </c>
    </row>
    <row r="1976" spans="1:10" s="498" customFormat="1" ht="15.75" thickBot="1" x14ac:dyDescent="0.3">
      <c r="A1976" s="530">
        <v>1973</v>
      </c>
      <c r="B1976" s="565" t="s">
        <v>5329</v>
      </c>
      <c r="C1976" s="566" t="s">
        <v>5330</v>
      </c>
      <c r="D1976" s="563" t="s">
        <v>5331</v>
      </c>
      <c r="E1976" s="567">
        <v>65300.24</v>
      </c>
      <c r="F1976" s="567">
        <v>65300.24</v>
      </c>
      <c r="G1976" s="564">
        <f t="shared" si="60"/>
        <v>0</v>
      </c>
      <c r="H1976" s="564">
        <v>65300.24</v>
      </c>
      <c r="I1976" s="564">
        <v>65300.24</v>
      </c>
      <c r="J1976" s="564">
        <f t="shared" si="61"/>
        <v>0</v>
      </c>
    </row>
    <row r="1977" spans="1:10" s="498" customFormat="1" ht="15.75" thickBot="1" x14ac:dyDescent="0.3">
      <c r="A1977" s="530">
        <v>1974</v>
      </c>
      <c r="B1977" s="565" t="s">
        <v>5332</v>
      </c>
      <c r="C1977" s="566" t="s">
        <v>5333</v>
      </c>
      <c r="D1977" s="563" t="s">
        <v>5334</v>
      </c>
      <c r="E1977" s="567">
        <v>44350</v>
      </c>
      <c r="F1977" s="567">
        <v>44350</v>
      </c>
      <c r="G1977" s="564">
        <f t="shared" si="60"/>
        <v>0</v>
      </c>
      <c r="H1977" s="564">
        <v>44350</v>
      </c>
      <c r="I1977" s="564">
        <v>44350</v>
      </c>
      <c r="J1977" s="564">
        <f t="shared" si="61"/>
        <v>0</v>
      </c>
    </row>
    <row r="1978" spans="1:10" s="498" customFormat="1" ht="15.75" thickBot="1" x14ac:dyDescent="0.3">
      <c r="A1978" s="530">
        <v>1975</v>
      </c>
      <c r="B1978" s="565" t="s">
        <v>5335</v>
      </c>
      <c r="C1978" s="566" t="s">
        <v>5336</v>
      </c>
      <c r="D1978" s="563" t="s">
        <v>5337</v>
      </c>
      <c r="E1978" s="567">
        <v>48965.18</v>
      </c>
      <c r="F1978" s="567">
        <v>48965.18</v>
      </c>
      <c r="G1978" s="564">
        <f t="shared" si="60"/>
        <v>0</v>
      </c>
      <c r="H1978" s="564">
        <v>48965.18</v>
      </c>
      <c r="I1978" s="564">
        <v>48965.18</v>
      </c>
      <c r="J1978" s="564">
        <f t="shared" si="61"/>
        <v>0</v>
      </c>
    </row>
    <row r="1979" spans="1:10" s="498" customFormat="1" ht="15.75" thickBot="1" x14ac:dyDescent="0.3">
      <c r="A1979" s="530">
        <v>1976</v>
      </c>
      <c r="B1979" s="565" t="s">
        <v>5335</v>
      </c>
      <c r="C1979" s="566" t="s">
        <v>5338</v>
      </c>
      <c r="D1979" s="563" t="s">
        <v>5339</v>
      </c>
      <c r="E1979" s="567">
        <v>48965.19</v>
      </c>
      <c r="F1979" s="567">
        <v>48965.19</v>
      </c>
      <c r="G1979" s="564">
        <f t="shared" si="60"/>
        <v>0</v>
      </c>
      <c r="H1979" s="564">
        <v>48965.19</v>
      </c>
      <c r="I1979" s="564">
        <v>48965.19</v>
      </c>
      <c r="J1979" s="564">
        <f t="shared" si="61"/>
        <v>0</v>
      </c>
    </row>
    <row r="1980" spans="1:10" s="498" customFormat="1" ht="15.75" thickBot="1" x14ac:dyDescent="0.3">
      <c r="A1980" s="530">
        <v>1977</v>
      </c>
      <c r="B1980" s="565" t="s">
        <v>5340</v>
      </c>
      <c r="C1980" s="566" t="s">
        <v>5341</v>
      </c>
      <c r="D1980" s="563" t="s">
        <v>5342</v>
      </c>
      <c r="E1980" s="567">
        <v>46244.65</v>
      </c>
      <c r="F1980" s="567">
        <v>46244.65</v>
      </c>
      <c r="G1980" s="564">
        <f t="shared" si="60"/>
        <v>0</v>
      </c>
      <c r="H1980" s="564">
        <v>46244.65</v>
      </c>
      <c r="I1980" s="564">
        <v>46244.65</v>
      </c>
      <c r="J1980" s="564">
        <f t="shared" si="61"/>
        <v>0</v>
      </c>
    </row>
    <row r="1981" spans="1:10" s="498" customFormat="1" ht="15.75" thickBot="1" x14ac:dyDescent="0.3">
      <c r="A1981" s="530">
        <v>1978</v>
      </c>
      <c r="B1981" s="565" t="s">
        <v>5343</v>
      </c>
      <c r="C1981" s="566" t="s">
        <v>5344</v>
      </c>
      <c r="D1981" s="563" t="s">
        <v>5345</v>
      </c>
      <c r="E1981" s="567">
        <v>43161.67</v>
      </c>
      <c r="F1981" s="567">
        <v>43161.67</v>
      </c>
      <c r="G1981" s="564">
        <f t="shared" si="60"/>
        <v>0</v>
      </c>
      <c r="H1981" s="564">
        <v>43161.67</v>
      </c>
      <c r="I1981" s="564">
        <v>43161.67</v>
      </c>
      <c r="J1981" s="564">
        <f t="shared" si="61"/>
        <v>0</v>
      </c>
    </row>
    <row r="1982" spans="1:10" s="498" customFormat="1" ht="15.75" thickBot="1" x14ac:dyDescent="0.3">
      <c r="A1982" s="530">
        <v>1979</v>
      </c>
      <c r="B1982" s="565" t="s">
        <v>5335</v>
      </c>
      <c r="C1982" s="566" t="s">
        <v>5346</v>
      </c>
      <c r="D1982" s="563" t="s">
        <v>5347</v>
      </c>
      <c r="E1982" s="567">
        <v>50214.97</v>
      </c>
      <c r="F1982" s="567">
        <v>50214.97</v>
      </c>
      <c r="G1982" s="564">
        <f t="shared" si="60"/>
        <v>0</v>
      </c>
      <c r="H1982" s="564">
        <v>50214.97</v>
      </c>
      <c r="I1982" s="564">
        <v>50214.97</v>
      </c>
      <c r="J1982" s="564">
        <f t="shared" si="61"/>
        <v>0</v>
      </c>
    </row>
    <row r="1983" spans="1:10" s="498" customFormat="1" ht="15.75" thickBot="1" x14ac:dyDescent="0.3">
      <c r="A1983" s="530">
        <v>1980</v>
      </c>
      <c r="B1983" s="565" t="s">
        <v>5348</v>
      </c>
      <c r="C1983" s="566" t="s">
        <v>5349</v>
      </c>
      <c r="D1983" s="563" t="s">
        <v>5350</v>
      </c>
      <c r="E1983" s="567">
        <v>4278</v>
      </c>
      <c r="F1983" s="567">
        <v>4278</v>
      </c>
      <c r="G1983" s="564">
        <f t="shared" si="60"/>
        <v>0</v>
      </c>
      <c r="H1983" s="564">
        <v>0</v>
      </c>
      <c r="I1983" s="564">
        <v>0</v>
      </c>
      <c r="J1983" s="564">
        <f t="shared" si="61"/>
        <v>0</v>
      </c>
    </row>
    <row r="1984" spans="1:10" s="498" customFormat="1" ht="15.75" thickBot="1" x14ac:dyDescent="0.3">
      <c r="A1984" s="530">
        <v>1981</v>
      </c>
      <c r="B1984" s="565" t="s">
        <v>5177</v>
      </c>
      <c r="C1984" s="566" t="s">
        <v>5351</v>
      </c>
      <c r="D1984" s="563" t="s">
        <v>5352</v>
      </c>
      <c r="E1984" s="567">
        <v>7218</v>
      </c>
      <c r="F1984" s="567">
        <v>7218</v>
      </c>
      <c r="G1984" s="564">
        <f t="shared" si="60"/>
        <v>0</v>
      </c>
      <c r="H1984" s="564">
        <v>0</v>
      </c>
      <c r="I1984" s="564">
        <v>0</v>
      </c>
      <c r="J1984" s="564">
        <f t="shared" si="61"/>
        <v>0</v>
      </c>
    </row>
    <row r="1985" spans="1:10" s="498" customFormat="1" ht="15.75" thickBot="1" x14ac:dyDescent="0.3">
      <c r="A1985" s="530">
        <v>1982</v>
      </c>
      <c r="B1985" s="565" t="s">
        <v>5353</v>
      </c>
      <c r="C1985" s="566" t="s">
        <v>5354</v>
      </c>
      <c r="D1985" s="563" t="s">
        <v>5355</v>
      </c>
      <c r="E1985" s="567">
        <v>1727</v>
      </c>
      <c r="F1985" s="567">
        <v>1727</v>
      </c>
      <c r="G1985" s="564">
        <f t="shared" si="60"/>
        <v>0</v>
      </c>
      <c r="H1985" s="564">
        <v>0</v>
      </c>
      <c r="I1985" s="564">
        <v>0</v>
      </c>
      <c r="J1985" s="564">
        <f t="shared" si="61"/>
        <v>0</v>
      </c>
    </row>
    <row r="1986" spans="1:10" s="498" customFormat="1" ht="15.75" thickBot="1" x14ac:dyDescent="0.3">
      <c r="A1986" s="530">
        <v>1983</v>
      </c>
      <c r="B1986" s="565" t="s">
        <v>5356</v>
      </c>
      <c r="C1986" s="566" t="s">
        <v>5357</v>
      </c>
      <c r="D1986" s="563" t="s">
        <v>5358</v>
      </c>
      <c r="E1986" s="567">
        <v>12485.54</v>
      </c>
      <c r="F1986" s="567">
        <v>12485.54</v>
      </c>
      <c r="G1986" s="564">
        <f t="shared" si="60"/>
        <v>0</v>
      </c>
      <c r="H1986" s="564">
        <v>12485.54</v>
      </c>
      <c r="I1986" s="564">
        <v>12485.54</v>
      </c>
      <c r="J1986" s="564">
        <f t="shared" si="61"/>
        <v>0</v>
      </c>
    </row>
    <row r="1987" spans="1:10" s="498" customFormat="1" ht="15.75" thickBot="1" x14ac:dyDescent="0.3">
      <c r="A1987" s="530">
        <v>1984</v>
      </c>
      <c r="B1987" s="565" t="s">
        <v>5356</v>
      </c>
      <c r="C1987" s="566" t="s">
        <v>5359</v>
      </c>
      <c r="D1987" s="563" t="s">
        <v>5360</v>
      </c>
      <c r="E1987" s="567">
        <v>12485.54</v>
      </c>
      <c r="F1987" s="567">
        <v>12485.54</v>
      </c>
      <c r="G1987" s="564">
        <f t="shared" si="60"/>
        <v>0</v>
      </c>
      <c r="H1987" s="564">
        <v>12485.54</v>
      </c>
      <c r="I1987" s="564">
        <v>12485.54</v>
      </c>
      <c r="J1987" s="564">
        <f t="shared" si="61"/>
        <v>0</v>
      </c>
    </row>
    <row r="1988" spans="1:10" s="498" customFormat="1" ht="15.75" thickBot="1" x14ac:dyDescent="0.3">
      <c r="A1988" s="530">
        <v>1985</v>
      </c>
      <c r="B1988" s="565" t="s">
        <v>5361</v>
      </c>
      <c r="C1988" s="566" t="s">
        <v>5362</v>
      </c>
      <c r="D1988" s="563" t="s">
        <v>5363</v>
      </c>
      <c r="E1988" s="567">
        <v>1350</v>
      </c>
      <c r="F1988" s="567">
        <v>1350</v>
      </c>
      <c r="G1988" s="564">
        <f t="shared" ref="G1988:G2051" si="62">E1988-F1988</f>
        <v>0</v>
      </c>
      <c r="H1988" s="564">
        <v>0</v>
      </c>
      <c r="I1988" s="564">
        <v>0</v>
      </c>
      <c r="J1988" s="564">
        <f t="shared" ref="J1988:J2051" si="63">H1988-I1988</f>
        <v>0</v>
      </c>
    </row>
    <row r="1989" spans="1:10" s="498" customFormat="1" ht="15.75" thickBot="1" x14ac:dyDescent="0.3">
      <c r="A1989" s="530">
        <v>1986</v>
      </c>
      <c r="B1989" s="565" t="s">
        <v>5364</v>
      </c>
      <c r="C1989" s="566" t="s">
        <v>5365</v>
      </c>
      <c r="D1989" s="563" t="s">
        <v>5366</v>
      </c>
      <c r="E1989" s="567">
        <v>977</v>
      </c>
      <c r="F1989" s="567">
        <v>977</v>
      </c>
      <c r="G1989" s="564">
        <f t="shared" si="62"/>
        <v>0</v>
      </c>
      <c r="H1989" s="564">
        <v>0</v>
      </c>
      <c r="I1989" s="564">
        <v>0</v>
      </c>
      <c r="J1989" s="564">
        <f t="shared" si="63"/>
        <v>0</v>
      </c>
    </row>
    <row r="1990" spans="1:10" s="498" customFormat="1" ht="15.75" thickBot="1" x14ac:dyDescent="0.3">
      <c r="A1990" s="530">
        <v>1987</v>
      </c>
      <c r="B1990" s="565" t="s">
        <v>5364</v>
      </c>
      <c r="C1990" s="566" t="s">
        <v>5367</v>
      </c>
      <c r="D1990" s="563" t="s">
        <v>5368</v>
      </c>
      <c r="E1990" s="567">
        <v>977</v>
      </c>
      <c r="F1990" s="567">
        <v>977</v>
      </c>
      <c r="G1990" s="564">
        <f t="shared" si="62"/>
        <v>0</v>
      </c>
      <c r="H1990" s="564">
        <v>0</v>
      </c>
      <c r="I1990" s="564">
        <v>0</v>
      </c>
      <c r="J1990" s="564">
        <f t="shared" si="63"/>
        <v>0</v>
      </c>
    </row>
    <row r="1991" spans="1:10" s="498" customFormat="1" ht="15.75" thickBot="1" x14ac:dyDescent="0.3">
      <c r="A1991" s="530">
        <v>1988</v>
      </c>
      <c r="B1991" s="565" t="s">
        <v>5369</v>
      </c>
      <c r="C1991" s="566" t="s">
        <v>5370</v>
      </c>
      <c r="D1991" s="563" t="s">
        <v>5371</v>
      </c>
      <c r="E1991" s="567">
        <v>4700</v>
      </c>
      <c r="F1991" s="567">
        <v>4700</v>
      </c>
      <c r="G1991" s="564">
        <f t="shared" si="62"/>
        <v>0</v>
      </c>
      <c r="H1991" s="564">
        <v>0</v>
      </c>
      <c r="I1991" s="564">
        <v>0</v>
      </c>
      <c r="J1991" s="564">
        <f t="shared" si="63"/>
        <v>0</v>
      </c>
    </row>
    <row r="1992" spans="1:10" s="498" customFormat="1" ht="15.75" thickBot="1" x14ac:dyDescent="0.3">
      <c r="A1992" s="530">
        <v>1989</v>
      </c>
      <c r="B1992" s="565" t="s">
        <v>5356</v>
      </c>
      <c r="C1992" s="566" t="s">
        <v>5372</v>
      </c>
      <c r="D1992" s="563" t="s">
        <v>5373</v>
      </c>
      <c r="E1992" s="567">
        <v>2142</v>
      </c>
      <c r="F1992" s="567">
        <v>2142</v>
      </c>
      <c r="G1992" s="564">
        <f t="shared" si="62"/>
        <v>0</v>
      </c>
      <c r="H1992" s="564">
        <v>0</v>
      </c>
      <c r="I1992" s="564">
        <v>0</v>
      </c>
      <c r="J1992" s="564">
        <f t="shared" si="63"/>
        <v>0</v>
      </c>
    </row>
    <row r="1993" spans="1:10" s="498" customFormat="1" ht="15.75" thickBot="1" x14ac:dyDescent="0.3">
      <c r="A1993" s="530">
        <v>1990</v>
      </c>
      <c r="B1993" s="565" t="s">
        <v>5374</v>
      </c>
      <c r="C1993" s="566" t="s">
        <v>5375</v>
      </c>
      <c r="D1993" s="563" t="s">
        <v>5376</v>
      </c>
      <c r="E1993" s="567">
        <v>2600</v>
      </c>
      <c r="F1993" s="567">
        <v>2600</v>
      </c>
      <c r="G1993" s="564">
        <f t="shared" si="62"/>
        <v>0</v>
      </c>
      <c r="H1993" s="564">
        <v>0</v>
      </c>
      <c r="I1993" s="564">
        <v>0</v>
      </c>
      <c r="J1993" s="564">
        <f t="shared" si="63"/>
        <v>0</v>
      </c>
    </row>
    <row r="1994" spans="1:10" s="498" customFormat="1" ht="15.75" thickBot="1" x14ac:dyDescent="0.3">
      <c r="A1994" s="530">
        <v>1991</v>
      </c>
      <c r="B1994" s="565" t="s">
        <v>5377</v>
      </c>
      <c r="C1994" s="566" t="s">
        <v>5378</v>
      </c>
      <c r="D1994" s="563" t="s">
        <v>5379</v>
      </c>
      <c r="E1994" s="567">
        <v>50101.4</v>
      </c>
      <c r="F1994" s="567">
        <v>50101.4</v>
      </c>
      <c r="G1994" s="564">
        <f t="shared" si="62"/>
        <v>0</v>
      </c>
      <c r="H1994" s="564">
        <v>50101.4</v>
      </c>
      <c r="I1994" s="564">
        <v>50101.4</v>
      </c>
      <c r="J1994" s="564">
        <f t="shared" si="63"/>
        <v>0</v>
      </c>
    </row>
    <row r="1995" spans="1:10" s="498" customFormat="1" ht="15.75" thickBot="1" x14ac:dyDescent="0.3">
      <c r="A1995" s="530">
        <v>1992</v>
      </c>
      <c r="B1995" s="565" t="s">
        <v>5380</v>
      </c>
      <c r="C1995" s="566" t="s">
        <v>5381</v>
      </c>
      <c r="D1995" s="563" t="s">
        <v>5382</v>
      </c>
      <c r="E1995" s="567">
        <v>11362</v>
      </c>
      <c r="F1995" s="567">
        <v>11362</v>
      </c>
      <c r="G1995" s="564">
        <f t="shared" si="62"/>
        <v>0</v>
      </c>
      <c r="H1995" s="564">
        <v>0</v>
      </c>
      <c r="I1995" s="564">
        <v>0</v>
      </c>
      <c r="J1995" s="564">
        <f t="shared" si="63"/>
        <v>0</v>
      </c>
    </row>
    <row r="1996" spans="1:10" s="498" customFormat="1" ht="15.75" thickBot="1" x14ac:dyDescent="0.3">
      <c r="A1996" s="530">
        <v>1993</v>
      </c>
      <c r="B1996" s="565" t="s">
        <v>5383</v>
      </c>
      <c r="C1996" s="566" t="s">
        <v>5384</v>
      </c>
      <c r="D1996" s="563" t="s">
        <v>5385</v>
      </c>
      <c r="E1996" s="567">
        <v>15570</v>
      </c>
      <c r="F1996" s="567">
        <v>15570</v>
      </c>
      <c r="G1996" s="564">
        <f t="shared" si="62"/>
        <v>0</v>
      </c>
      <c r="H1996" s="564">
        <v>15570</v>
      </c>
      <c r="I1996" s="564">
        <v>15570</v>
      </c>
      <c r="J1996" s="564">
        <f t="shared" si="63"/>
        <v>0</v>
      </c>
    </row>
    <row r="1997" spans="1:10" s="498" customFormat="1" ht="15.75" thickBot="1" x14ac:dyDescent="0.3">
      <c r="A1997" s="530">
        <v>1994</v>
      </c>
      <c r="B1997" s="565" t="s">
        <v>5383</v>
      </c>
      <c r="C1997" s="566" t="s">
        <v>5386</v>
      </c>
      <c r="D1997" s="563" t="s">
        <v>5387</v>
      </c>
      <c r="E1997" s="567">
        <v>27170</v>
      </c>
      <c r="F1997" s="567">
        <v>27170</v>
      </c>
      <c r="G1997" s="564">
        <f t="shared" si="62"/>
        <v>0</v>
      </c>
      <c r="H1997" s="564">
        <v>27170</v>
      </c>
      <c r="I1997" s="564">
        <v>27170</v>
      </c>
      <c r="J1997" s="564">
        <f t="shared" si="63"/>
        <v>0</v>
      </c>
    </row>
    <row r="1998" spans="1:10" s="498" customFormat="1" ht="15.75" thickBot="1" x14ac:dyDescent="0.3">
      <c r="A1998" s="530">
        <v>1995</v>
      </c>
      <c r="B1998" s="565" t="s">
        <v>5383</v>
      </c>
      <c r="C1998" s="566" t="s">
        <v>5388</v>
      </c>
      <c r="D1998" s="563" t="s">
        <v>5389</v>
      </c>
      <c r="E1998" s="567">
        <v>27170</v>
      </c>
      <c r="F1998" s="567">
        <v>27170</v>
      </c>
      <c r="G1998" s="564">
        <f t="shared" si="62"/>
        <v>0</v>
      </c>
      <c r="H1998" s="564">
        <v>27170</v>
      </c>
      <c r="I1998" s="564">
        <v>27170</v>
      </c>
      <c r="J1998" s="564">
        <f t="shared" si="63"/>
        <v>0</v>
      </c>
    </row>
    <row r="1999" spans="1:10" s="498" customFormat="1" ht="15.75" thickBot="1" x14ac:dyDescent="0.3">
      <c r="A1999" s="530">
        <v>1996</v>
      </c>
      <c r="B1999" s="565" t="s">
        <v>5383</v>
      </c>
      <c r="C1999" s="566" t="s">
        <v>5390</v>
      </c>
      <c r="D1999" s="563" t="s">
        <v>5391</v>
      </c>
      <c r="E1999" s="567">
        <v>27170</v>
      </c>
      <c r="F1999" s="567">
        <v>27170</v>
      </c>
      <c r="G1999" s="564">
        <f t="shared" si="62"/>
        <v>0</v>
      </c>
      <c r="H1999" s="564">
        <v>27170</v>
      </c>
      <c r="I1999" s="564">
        <v>27170</v>
      </c>
      <c r="J1999" s="564">
        <f t="shared" si="63"/>
        <v>0</v>
      </c>
    </row>
    <row r="2000" spans="1:10" s="498" customFormat="1" ht="15.75" thickBot="1" x14ac:dyDescent="0.3">
      <c r="A2000" s="530">
        <v>1997</v>
      </c>
      <c r="B2000" s="565" t="s">
        <v>5392</v>
      </c>
      <c r="C2000" s="566" t="s">
        <v>5393</v>
      </c>
      <c r="D2000" s="563" t="s">
        <v>5394</v>
      </c>
      <c r="E2000" s="567">
        <v>1750</v>
      </c>
      <c r="F2000" s="567">
        <v>1750</v>
      </c>
      <c r="G2000" s="564">
        <f t="shared" si="62"/>
        <v>0</v>
      </c>
      <c r="H2000" s="564">
        <v>0</v>
      </c>
      <c r="I2000" s="564">
        <v>0</v>
      </c>
      <c r="J2000" s="564">
        <f t="shared" si="63"/>
        <v>0</v>
      </c>
    </row>
    <row r="2001" spans="1:10" s="498" customFormat="1" ht="15.75" thickBot="1" x14ac:dyDescent="0.3">
      <c r="A2001" s="530">
        <v>1998</v>
      </c>
      <c r="B2001" s="565" t="s">
        <v>5395</v>
      </c>
      <c r="C2001" s="566" t="s">
        <v>5396</v>
      </c>
      <c r="D2001" s="563" t="s">
        <v>5397</v>
      </c>
      <c r="E2001" s="567">
        <v>5323</v>
      </c>
      <c r="F2001" s="567">
        <v>5323</v>
      </c>
      <c r="G2001" s="564">
        <f t="shared" si="62"/>
        <v>0</v>
      </c>
      <c r="H2001" s="564">
        <v>0</v>
      </c>
      <c r="I2001" s="564">
        <v>0</v>
      </c>
      <c r="J2001" s="564">
        <f t="shared" si="63"/>
        <v>0</v>
      </c>
    </row>
    <row r="2002" spans="1:10" s="498" customFormat="1" ht="15.75" thickBot="1" x14ac:dyDescent="0.3">
      <c r="A2002" s="530">
        <v>1999</v>
      </c>
      <c r="B2002" s="565" t="s">
        <v>5398</v>
      </c>
      <c r="C2002" s="566" t="s">
        <v>5399</v>
      </c>
      <c r="D2002" s="563" t="s">
        <v>5400</v>
      </c>
      <c r="E2002" s="567">
        <v>3604</v>
      </c>
      <c r="F2002" s="567">
        <v>3604</v>
      </c>
      <c r="G2002" s="564">
        <f t="shared" si="62"/>
        <v>0</v>
      </c>
      <c r="H2002" s="564">
        <v>0</v>
      </c>
      <c r="I2002" s="564">
        <v>0</v>
      </c>
      <c r="J2002" s="564">
        <f t="shared" si="63"/>
        <v>0</v>
      </c>
    </row>
    <row r="2003" spans="1:10" s="498" customFormat="1" ht="15.75" thickBot="1" x14ac:dyDescent="0.3">
      <c r="A2003" s="530">
        <v>2000</v>
      </c>
      <c r="B2003" s="565" t="s">
        <v>5401</v>
      </c>
      <c r="C2003" s="566" t="s">
        <v>5402</v>
      </c>
      <c r="D2003" s="563" t="s">
        <v>5403</v>
      </c>
      <c r="E2003" s="567">
        <v>2275</v>
      </c>
      <c r="F2003" s="567">
        <v>2275</v>
      </c>
      <c r="G2003" s="564">
        <f t="shared" si="62"/>
        <v>0</v>
      </c>
      <c r="H2003" s="564">
        <v>0</v>
      </c>
      <c r="I2003" s="564">
        <v>0</v>
      </c>
      <c r="J2003" s="564">
        <f t="shared" si="63"/>
        <v>0</v>
      </c>
    </row>
    <row r="2004" spans="1:10" s="498" customFormat="1" ht="15.75" thickBot="1" x14ac:dyDescent="0.3">
      <c r="A2004" s="530">
        <v>2001</v>
      </c>
      <c r="B2004" s="565" t="s">
        <v>5392</v>
      </c>
      <c r="C2004" s="566" t="s">
        <v>5404</v>
      </c>
      <c r="D2004" s="563" t="s">
        <v>5405</v>
      </c>
      <c r="E2004" s="567">
        <v>1350</v>
      </c>
      <c r="F2004" s="567">
        <v>1350</v>
      </c>
      <c r="G2004" s="564">
        <f t="shared" si="62"/>
        <v>0</v>
      </c>
      <c r="H2004" s="564">
        <v>0</v>
      </c>
      <c r="I2004" s="564">
        <v>0</v>
      </c>
      <c r="J2004" s="564">
        <f t="shared" si="63"/>
        <v>0</v>
      </c>
    </row>
    <row r="2005" spans="1:10" s="498" customFormat="1" ht="15.75" thickBot="1" x14ac:dyDescent="0.3">
      <c r="A2005" s="530">
        <v>2002</v>
      </c>
      <c r="B2005" s="565" t="s">
        <v>5406</v>
      </c>
      <c r="C2005" s="566" t="s">
        <v>5407</v>
      </c>
      <c r="D2005" s="563" t="s">
        <v>5408</v>
      </c>
      <c r="E2005" s="567">
        <v>16200</v>
      </c>
      <c r="F2005" s="567">
        <v>16200</v>
      </c>
      <c r="G2005" s="564">
        <f t="shared" si="62"/>
        <v>0</v>
      </c>
      <c r="H2005" s="564">
        <v>16200</v>
      </c>
      <c r="I2005" s="564">
        <v>16200</v>
      </c>
      <c r="J2005" s="564">
        <f t="shared" si="63"/>
        <v>0</v>
      </c>
    </row>
    <row r="2006" spans="1:10" s="498" customFormat="1" ht="15.75" thickBot="1" x14ac:dyDescent="0.3">
      <c r="A2006" s="530">
        <v>2003</v>
      </c>
      <c r="B2006" s="565" t="s">
        <v>5406</v>
      </c>
      <c r="C2006" s="566" t="s">
        <v>5409</v>
      </c>
      <c r="D2006" s="563" t="s">
        <v>5410</v>
      </c>
      <c r="E2006" s="567">
        <v>16200</v>
      </c>
      <c r="F2006" s="567">
        <v>16200</v>
      </c>
      <c r="G2006" s="564">
        <f t="shared" si="62"/>
        <v>0</v>
      </c>
      <c r="H2006" s="564">
        <v>16200</v>
      </c>
      <c r="I2006" s="564">
        <v>16200</v>
      </c>
      <c r="J2006" s="564">
        <f t="shared" si="63"/>
        <v>0</v>
      </c>
    </row>
    <row r="2007" spans="1:10" s="498" customFormat="1" ht="15.75" thickBot="1" x14ac:dyDescent="0.3">
      <c r="A2007" s="530">
        <v>2004</v>
      </c>
      <c r="B2007" s="565" t="s">
        <v>5411</v>
      </c>
      <c r="C2007" s="566" t="s">
        <v>5412</v>
      </c>
      <c r="D2007" s="563" t="s">
        <v>5413</v>
      </c>
      <c r="E2007" s="567">
        <v>13930</v>
      </c>
      <c r="F2007" s="567">
        <v>13930</v>
      </c>
      <c r="G2007" s="564">
        <f t="shared" si="62"/>
        <v>0</v>
      </c>
      <c r="H2007" s="564">
        <v>13930</v>
      </c>
      <c r="I2007" s="564">
        <v>13930</v>
      </c>
      <c r="J2007" s="564">
        <f t="shared" si="63"/>
        <v>0</v>
      </c>
    </row>
    <row r="2008" spans="1:10" s="498" customFormat="1" ht="15.75" thickBot="1" x14ac:dyDescent="0.3">
      <c r="A2008" s="530">
        <v>2005</v>
      </c>
      <c r="B2008" s="565" t="s">
        <v>5411</v>
      </c>
      <c r="C2008" s="566" t="s">
        <v>5414</v>
      </c>
      <c r="D2008" s="563" t="s">
        <v>5415</v>
      </c>
      <c r="E2008" s="567">
        <v>13930</v>
      </c>
      <c r="F2008" s="567">
        <v>13930</v>
      </c>
      <c r="G2008" s="564">
        <f t="shared" si="62"/>
        <v>0</v>
      </c>
      <c r="H2008" s="564">
        <v>13930</v>
      </c>
      <c r="I2008" s="564">
        <v>13930</v>
      </c>
      <c r="J2008" s="564">
        <f t="shared" si="63"/>
        <v>0</v>
      </c>
    </row>
    <row r="2009" spans="1:10" s="498" customFormat="1" ht="15.75" thickBot="1" x14ac:dyDescent="0.3">
      <c r="A2009" s="530">
        <v>2006</v>
      </c>
      <c r="B2009" s="565" t="s">
        <v>5416</v>
      </c>
      <c r="C2009" s="566" t="s">
        <v>5417</v>
      </c>
      <c r="D2009" s="563" t="s">
        <v>5418</v>
      </c>
      <c r="E2009" s="567">
        <v>61547</v>
      </c>
      <c r="F2009" s="567">
        <v>61547</v>
      </c>
      <c r="G2009" s="564">
        <f t="shared" si="62"/>
        <v>0</v>
      </c>
      <c r="H2009" s="564">
        <v>61547</v>
      </c>
      <c r="I2009" s="564">
        <v>61547</v>
      </c>
      <c r="J2009" s="564">
        <f t="shared" si="63"/>
        <v>0</v>
      </c>
    </row>
    <row r="2010" spans="1:10" s="498" customFormat="1" ht="15.75" thickBot="1" x14ac:dyDescent="0.3">
      <c r="A2010" s="530">
        <v>2007</v>
      </c>
      <c r="B2010" s="565" t="s">
        <v>5377</v>
      </c>
      <c r="C2010" s="566" t="s">
        <v>5419</v>
      </c>
      <c r="D2010" s="563" t="s">
        <v>5420</v>
      </c>
      <c r="E2010" s="567">
        <v>44101.48</v>
      </c>
      <c r="F2010" s="567">
        <v>44101.48</v>
      </c>
      <c r="G2010" s="564">
        <f t="shared" si="62"/>
        <v>0</v>
      </c>
      <c r="H2010" s="564">
        <v>44101.48</v>
      </c>
      <c r="I2010" s="564">
        <v>44101.48</v>
      </c>
      <c r="J2010" s="564">
        <f t="shared" si="63"/>
        <v>0</v>
      </c>
    </row>
    <row r="2011" spans="1:10" s="498" customFormat="1" ht="15.75" thickBot="1" x14ac:dyDescent="0.3">
      <c r="A2011" s="530">
        <v>2008</v>
      </c>
      <c r="B2011" s="565" t="s">
        <v>5377</v>
      </c>
      <c r="C2011" s="566" t="s">
        <v>5421</v>
      </c>
      <c r="D2011" s="563" t="s">
        <v>5422</v>
      </c>
      <c r="E2011" s="567">
        <v>47407.85</v>
      </c>
      <c r="F2011" s="567">
        <v>47407.85</v>
      </c>
      <c r="G2011" s="564">
        <f t="shared" si="62"/>
        <v>0</v>
      </c>
      <c r="H2011" s="564">
        <v>47407.85</v>
      </c>
      <c r="I2011" s="564">
        <v>47407.85</v>
      </c>
      <c r="J2011" s="564">
        <f t="shared" si="63"/>
        <v>0</v>
      </c>
    </row>
    <row r="2012" spans="1:10" s="498" customFormat="1" ht="15.75" thickBot="1" x14ac:dyDescent="0.3">
      <c r="A2012" s="530">
        <v>2009</v>
      </c>
      <c r="B2012" s="565" t="s">
        <v>5423</v>
      </c>
      <c r="C2012" s="566" t="s">
        <v>5424</v>
      </c>
      <c r="D2012" s="563" t="s">
        <v>5425</v>
      </c>
      <c r="E2012" s="567">
        <v>11800</v>
      </c>
      <c r="F2012" s="567">
        <v>11800</v>
      </c>
      <c r="G2012" s="564">
        <f t="shared" si="62"/>
        <v>0</v>
      </c>
      <c r="H2012" s="564">
        <v>11800</v>
      </c>
      <c r="I2012" s="564">
        <v>11800</v>
      </c>
      <c r="J2012" s="564">
        <f t="shared" si="63"/>
        <v>0</v>
      </c>
    </row>
    <row r="2013" spans="1:10" s="498" customFormat="1" ht="15.75" thickBot="1" x14ac:dyDescent="0.3">
      <c r="A2013" s="530">
        <v>2010</v>
      </c>
      <c r="B2013" s="565" t="s">
        <v>5423</v>
      </c>
      <c r="C2013" s="566" t="s">
        <v>5426</v>
      </c>
      <c r="D2013" s="563" t="s">
        <v>5427</v>
      </c>
      <c r="E2013" s="567">
        <v>11800</v>
      </c>
      <c r="F2013" s="567">
        <v>11800</v>
      </c>
      <c r="G2013" s="564">
        <f t="shared" si="62"/>
        <v>0</v>
      </c>
      <c r="H2013" s="564">
        <v>11800</v>
      </c>
      <c r="I2013" s="564">
        <v>11800</v>
      </c>
      <c r="J2013" s="564">
        <f t="shared" si="63"/>
        <v>0</v>
      </c>
    </row>
    <row r="2014" spans="1:10" s="498" customFormat="1" ht="15.75" thickBot="1" x14ac:dyDescent="0.3">
      <c r="A2014" s="530">
        <v>2011</v>
      </c>
      <c r="B2014" s="565" t="s">
        <v>5428</v>
      </c>
      <c r="C2014" s="566" t="s">
        <v>5429</v>
      </c>
      <c r="D2014" s="563" t="s">
        <v>5430</v>
      </c>
      <c r="E2014" s="567">
        <v>16500</v>
      </c>
      <c r="F2014" s="567">
        <v>16500</v>
      </c>
      <c r="G2014" s="564">
        <f t="shared" si="62"/>
        <v>0</v>
      </c>
      <c r="H2014" s="564">
        <v>16500</v>
      </c>
      <c r="I2014" s="564">
        <v>16500</v>
      </c>
      <c r="J2014" s="564">
        <f t="shared" si="63"/>
        <v>0</v>
      </c>
    </row>
    <row r="2015" spans="1:10" s="498" customFormat="1" ht="15.75" thickBot="1" x14ac:dyDescent="0.3">
      <c r="A2015" s="530">
        <v>2012</v>
      </c>
      <c r="B2015" s="565" t="s">
        <v>5431</v>
      </c>
      <c r="C2015" s="566" t="s">
        <v>5432</v>
      </c>
      <c r="D2015" s="563" t="s">
        <v>5433</v>
      </c>
      <c r="E2015" s="567">
        <v>7920</v>
      </c>
      <c r="F2015" s="567">
        <v>7920</v>
      </c>
      <c r="G2015" s="564">
        <f t="shared" si="62"/>
        <v>0</v>
      </c>
      <c r="H2015" s="564">
        <v>0</v>
      </c>
      <c r="I2015" s="564">
        <v>0</v>
      </c>
      <c r="J2015" s="564">
        <f t="shared" si="63"/>
        <v>0</v>
      </c>
    </row>
    <row r="2016" spans="1:10" s="498" customFormat="1" ht="15.75" thickBot="1" x14ac:dyDescent="0.3">
      <c r="A2016" s="530">
        <v>2013</v>
      </c>
      <c r="B2016" s="565" t="s">
        <v>5434</v>
      </c>
      <c r="C2016" s="566" t="s">
        <v>5435</v>
      </c>
      <c r="D2016" s="563" t="s">
        <v>5436</v>
      </c>
      <c r="E2016" s="567">
        <v>16600</v>
      </c>
      <c r="F2016" s="567">
        <v>16600</v>
      </c>
      <c r="G2016" s="564">
        <f t="shared" si="62"/>
        <v>0</v>
      </c>
      <c r="H2016" s="564">
        <v>12865</v>
      </c>
      <c r="I2016" s="564">
        <v>12865</v>
      </c>
      <c r="J2016" s="564">
        <f t="shared" si="63"/>
        <v>0</v>
      </c>
    </row>
    <row r="2017" spans="1:10" s="498" customFormat="1" ht="15.75" thickBot="1" x14ac:dyDescent="0.3">
      <c r="A2017" s="530">
        <v>2014</v>
      </c>
      <c r="B2017" s="565" t="s">
        <v>5437</v>
      </c>
      <c r="C2017" s="566" t="s">
        <v>5438</v>
      </c>
      <c r="D2017" s="563" t="s">
        <v>5439</v>
      </c>
      <c r="E2017" s="567">
        <v>17225</v>
      </c>
      <c r="F2017" s="567">
        <v>17225</v>
      </c>
      <c r="G2017" s="564">
        <f t="shared" si="62"/>
        <v>0</v>
      </c>
      <c r="H2017" s="564">
        <v>17225</v>
      </c>
      <c r="I2017" s="564">
        <v>17225</v>
      </c>
      <c r="J2017" s="564">
        <f t="shared" si="63"/>
        <v>0</v>
      </c>
    </row>
    <row r="2018" spans="1:10" s="498" customFormat="1" ht="15.75" thickBot="1" x14ac:dyDescent="0.3">
      <c r="A2018" s="530">
        <v>2015</v>
      </c>
      <c r="B2018" s="565" t="s">
        <v>5440</v>
      </c>
      <c r="C2018" s="566" t="s">
        <v>5441</v>
      </c>
      <c r="D2018" s="563" t="s">
        <v>5442</v>
      </c>
      <c r="E2018" s="567">
        <v>17225</v>
      </c>
      <c r="F2018" s="567">
        <v>17225</v>
      </c>
      <c r="G2018" s="564">
        <f t="shared" si="62"/>
        <v>0</v>
      </c>
      <c r="H2018" s="564">
        <v>17225</v>
      </c>
      <c r="I2018" s="564">
        <v>17225</v>
      </c>
      <c r="J2018" s="564">
        <f t="shared" si="63"/>
        <v>0</v>
      </c>
    </row>
    <row r="2019" spans="1:10" s="498" customFormat="1" ht="15.75" thickBot="1" x14ac:dyDescent="0.3">
      <c r="A2019" s="530">
        <v>2016</v>
      </c>
      <c r="B2019" s="565" t="s">
        <v>5440</v>
      </c>
      <c r="C2019" s="566" t="s">
        <v>5443</v>
      </c>
      <c r="D2019" s="563" t="s">
        <v>5444</v>
      </c>
      <c r="E2019" s="567">
        <v>17225</v>
      </c>
      <c r="F2019" s="567">
        <v>17225</v>
      </c>
      <c r="G2019" s="564">
        <f t="shared" si="62"/>
        <v>0</v>
      </c>
      <c r="H2019" s="564">
        <v>17225</v>
      </c>
      <c r="I2019" s="564">
        <v>17225</v>
      </c>
      <c r="J2019" s="564">
        <f t="shared" si="63"/>
        <v>0</v>
      </c>
    </row>
    <row r="2020" spans="1:10" s="498" customFormat="1" ht="15.75" thickBot="1" x14ac:dyDescent="0.3">
      <c r="A2020" s="530">
        <v>2017</v>
      </c>
      <c r="B2020" s="565" t="s">
        <v>5440</v>
      </c>
      <c r="C2020" s="566" t="s">
        <v>5445</v>
      </c>
      <c r="D2020" s="563" t="s">
        <v>5446</v>
      </c>
      <c r="E2020" s="567">
        <v>17225</v>
      </c>
      <c r="F2020" s="567">
        <v>17225</v>
      </c>
      <c r="G2020" s="564">
        <f t="shared" si="62"/>
        <v>0</v>
      </c>
      <c r="H2020" s="564">
        <v>17225</v>
      </c>
      <c r="I2020" s="564">
        <v>17225</v>
      </c>
      <c r="J2020" s="564">
        <f t="shared" si="63"/>
        <v>0</v>
      </c>
    </row>
    <row r="2021" spans="1:10" s="498" customFormat="1" ht="15.75" thickBot="1" x14ac:dyDescent="0.3">
      <c r="A2021" s="530">
        <v>2018</v>
      </c>
      <c r="B2021" s="565" t="s">
        <v>5440</v>
      </c>
      <c r="C2021" s="566" t="s">
        <v>5447</v>
      </c>
      <c r="D2021" s="563" t="s">
        <v>5448</v>
      </c>
      <c r="E2021" s="567">
        <v>17225</v>
      </c>
      <c r="F2021" s="567">
        <v>17225</v>
      </c>
      <c r="G2021" s="564">
        <f t="shared" si="62"/>
        <v>0</v>
      </c>
      <c r="H2021" s="564">
        <v>17225</v>
      </c>
      <c r="I2021" s="564">
        <v>17225</v>
      </c>
      <c r="J2021" s="564">
        <f t="shared" si="63"/>
        <v>0</v>
      </c>
    </row>
    <row r="2022" spans="1:10" s="498" customFormat="1" ht="15.75" thickBot="1" x14ac:dyDescent="0.3">
      <c r="A2022" s="530">
        <v>2019</v>
      </c>
      <c r="B2022" s="565" t="s">
        <v>5449</v>
      </c>
      <c r="C2022" s="566" t="s">
        <v>5450</v>
      </c>
      <c r="D2022" s="563" t="s">
        <v>5451</v>
      </c>
      <c r="E2022" s="567">
        <v>10563</v>
      </c>
      <c r="F2022" s="567">
        <v>10563</v>
      </c>
      <c r="G2022" s="564">
        <f t="shared" si="62"/>
        <v>0</v>
      </c>
      <c r="H2022" s="564">
        <v>10563</v>
      </c>
      <c r="I2022" s="564">
        <v>10563</v>
      </c>
      <c r="J2022" s="564">
        <f t="shared" si="63"/>
        <v>0</v>
      </c>
    </row>
    <row r="2023" spans="1:10" s="498" customFormat="1" ht="15.75" thickBot="1" x14ac:dyDescent="0.3">
      <c r="A2023" s="530">
        <v>2020</v>
      </c>
      <c r="B2023" s="565" t="s">
        <v>5452</v>
      </c>
      <c r="C2023" s="566" t="s">
        <v>5453</v>
      </c>
      <c r="D2023" s="563" t="s">
        <v>5454</v>
      </c>
      <c r="E2023" s="567">
        <v>12353</v>
      </c>
      <c r="F2023" s="567">
        <v>12353</v>
      </c>
      <c r="G2023" s="564">
        <f t="shared" si="62"/>
        <v>0</v>
      </c>
      <c r="H2023" s="564">
        <v>12353</v>
      </c>
      <c r="I2023" s="564">
        <v>12353</v>
      </c>
      <c r="J2023" s="564">
        <f t="shared" si="63"/>
        <v>0</v>
      </c>
    </row>
    <row r="2024" spans="1:10" s="498" customFormat="1" ht="15.75" thickBot="1" x14ac:dyDescent="0.3">
      <c r="A2024" s="530">
        <v>2021</v>
      </c>
      <c r="B2024" s="565" t="s">
        <v>5455</v>
      </c>
      <c r="C2024" s="566" t="s">
        <v>5456</v>
      </c>
      <c r="D2024" s="563" t="s">
        <v>5457</v>
      </c>
      <c r="E2024" s="567">
        <v>16783</v>
      </c>
      <c r="F2024" s="567">
        <v>16783</v>
      </c>
      <c r="G2024" s="564">
        <f t="shared" si="62"/>
        <v>0</v>
      </c>
      <c r="H2024" s="564">
        <v>16783</v>
      </c>
      <c r="I2024" s="564">
        <v>16783</v>
      </c>
      <c r="J2024" s="564">
        <f t="shared" si="63"/>
        <v>0</v>
      </c>
    </row>
    <row r="2025" spans="1:10" s="498" customFormat="1" ht="15.75" thickBot="1" x14ac:dyDescent="0.3">
      <c r="A2025" s="530">
        <v>2022</v>
      </c>
      <c r="B2025" s="565" t="s">
        <v>5458</v>
      </c>
      <c r="C2025" s="566" t="s">
        <v>5459</v>
      </c>
      <c r="D2025" s="563" t="s">
        <v>5460</v>
      </c>
      <c r="E2025" s="567">
        <v>13303</v>
      </c>
      <c r="F2025" s="567">
        <v>13303</v>
      </c>
      <c r="G2025" s="564">
        <f t="shared" si="62"/>
        <v>0</v>
      </c>
      <c r="H2025" s="564">
        <v>13303</v>
      </c>
      <c r="I2025" s="564">
        <v>13303</v>
      </c>
      <c r="J2025" s="564">
        <f t="shared" si="63"/>
        <v>0</v>
      </c>
    </row>
    <row r="2026" spans="1:10" s="498" customFormat="1" ht="15.75" thickBot="1" x14ac:dyDescent="0.3">
      <c r="A2026" s="530">
        <v>2023</v>
      </c>
      <c r="B2026" s="565" t="s">
        <v>5461</v>
      </c>
      <c r="C2026" s="566" t="s">
        <v>5462</v>
      </c>
      <c r="D2026" s="563" t="s">
        <v>5463</v>
      </c>
      <c r="E2026" s="567">
        <v>2466</v>
      </c>
      <c r="F2026" s="567">
        <v>2466</v>
      </c>
      <c r="G2026" s="564">
        <f t="shared" si="62"/>
        <v>0</v>
      </c>
      <c r="H2026" s="564">
        <v>0</v>
      </c>
      <c r="I2026" s="564">
        <v>0</v>
      </c>
      <c r="J2026" s="564">
        <f t="shared" si="63"/>
        <v>0</v>
      </c>
    </row>
    <row r="2027" spans="1:10" s="498" customFormat="1" ht="15.75" thickBot="1" x14ac:dyDescent="0.3">
      <c r="A2027" s="530">
        <v>2024</v>
      </c>
      <c r="B2027" s="565" t="s">
        <v>5464</v>
      </c>
      <c r="C2027" s="566" t="s">
        <v>5465</v>
      </c>
      <c r="D2027" s="563" t="s">
        <v>5466</v>
      </c>
      <c r="E2027" s="567">
        <v>3041</v>
      </c>
      <c r="F2027" s="567">
        <v>3041</v>
      </c>
      <c r="G2027" s="564">
        <f t="shared" si="62"/>
        <v>0</v>
      </c>
      <c r="H2027" s="564">
        <v>0</v>
      </c>
      <c r="I2027" s="564">
        <v>0</v>
      </c>
      <c r="J2027" s="564">
        <f t="shared" si="63"/>
        <v>0</v>
      </c>
    </row>
    <row r="2028" spans="1:10" s="498" customFormat="1" ht="15.75" thickBot="1" x14ac:dyDescent="0.3">
      <c r="A2028" s="530">
        <v>2025</v>
      </c>
      <c r="B2028" s="565" t="s">
        <v>5467</v>
      </c>
      <c r="C2028" s="566" t="s">
        <v>5468</v>
      </c>
      <c r="D2028" s="563" t="s">
        <v>5469</v>
      </c>
      <c r="E2028" s="567">
        <v>4173</v>
      </c>
      <c r="F2028" s="567">
        <v>4173</v>
      </c>
      <c r="G2028" s="564">
        <f t="shared" si="62"/>
        <v>0</v>
      </c>
      <c r="H2028" s="564">
        <v>0</v>
      </c>
      <c r="I2028" s="564">
        <v>0</v>
      </c>
      <c r="J2028" s="564">
        <f t="shared" si="63"/>
        <v>0</v>
      </c>
    </row>
    <row r="2029" spans="1:10" s="498" customFormat="1" ht="15.75" thickBot="1" x14ac:dyDescent="0.3">
      <c r="A2029" s="530">
        <v>2026</v>
      </c>
      <c r="B2029" s="565" t="s">
        <v>5356</v>
      </c>
      <c r="C2029" s="566" t="s">
        <v>5470</v>
      </c>
      <c r="D2029" s="563" t="s">
        <v>5471</v>
      </c>
      <c r="E2029" s="567">
        <v>3101</v>
      </c>
      <c r="F2029" s="567">
        <v>3101</v>
      </c>
      <c r="G2029" s="564">
        <f t="shared" si="62"/>
        <v>0</v>
      </c>
      <c r="H2029" s="564">
        <v>0</v>
      </c>
      <c r="I2029" s="564">
        <v>0</v>
      </c>
      <c r="J2029" s="564">
        <f t="shared" si="63"/>
        <v>0</v>
      </c>
    </row>
    <row r="2030" spans="1:10" s="498" customFormat="1" ht="15.75" thickBot="1" x14ac:dyDescent="0.3">
      <c r="A2030" s="530">
        <v>2027</v>
      </c>
      <c r="B2030" s="565" t="s">
        <v>5472</v>
      </c>
      <c r="C2030" s="566" t="s">
        <v>5473</v>
      </c>
      <c r="D2030" s="563" t="s">
        <v>5474</v>
      </c>
      <c r="E2030" s="567">
        <v>24816.720000000001</v>
      </c>
      <c r="F2030" s="567">
        <v>24816.720000000001</v>
      </c>
      <c r="G2030" s="564">
        <f t="shared" si="62"/>
        <v>0</v>
      </c>
      <c r="H2030" s="564">
        <v>24816.720000000001</v>
      </c>
      <c r="I2030" s="564">
        <v>24816.720000000001</v>
      </c>
      <c r="J2030" s="564">
        <f t="shared" si="63"/>
        <v>0</v>
      </c>
    </row>
    <row r="2031" spans="1:10" s="498" customFormat="1" ht="15.75" thickBot="1" x14ac:dyDescent="0.3">
      <c r="A2031" s="530">
        <v>2028</v>
      </c>
      <c r="B2031" s="565" t="s">
        <v>5472</v>
      </c>
      <c r="C2031" s="566" t="s">
        <v>5475</v>
      </c>
      <c r="D2031" s="563" t="s">
        <v>5476</v>
      </c>
      <c r="E2031" s="567">
        <v>24816.720000000001</v>
      </c>
      <c r="F2031" s="567">
        <v>24816.720000000001</v>
      </c>
      <c r="G2031" s="564">
        <f t="shared" si="62"/>
        <v>0</v>
      </c>
      <c r="H2031" s="564">
        <v>24816.720000000001</v>
      </c>
      <c r="I2031" s="564">
        <v>24816.720000000001</v>
      </c>
      <c r="J2031" s="564">
        <f t="shared" si="63"/>
        <v>0</v>
      </c>
    </row>
    <row r="2032" spans="1:10" s="498" customFormat="1" ht="15.75" thickBot="1" x14ac:dyDescent="0.3">
      <c r="A2032" s="530">
        <v>2029</v>
      </c>
      <c r="B2032" s="565" t="s">
        <v>5472</v>
      </c>
      <c r="C2032" s="566" t="s">
        <v>5477</v>
      </c>
      <c r="D2032" s="563" t="s">
        <v>5478</v>
      </c>
      <c r="E2032" s="567">
        <v>24816.73</v>
      </c>
      <c r="F2032" s="567">
        <v>24816.73</v>
      </c>
      <c r="G2032" s="564">
        <f t="shared" si="62"/>
        <v>0</v>
      </c>
      <c r="H2032" s="564">
        <v>24816.73</v>
      </c>
      <c r="I2032" s="564">
        <v>24816.73</v>
      </c>
      <c r="J2032" s="564">
        <f t="shared" si="63"/>
        <v>0</v>
      </c>
    </row>
    <row r="2033" spans="1:10" s="498" customFormat="1" ht="15.75" thickBot="1" x14ac:dyDescent="0.3">
      <c r="A2033" s="530">
        <v>2030</v>
      </c>
      <c r="B2033" s="565" t="s">
        <v>5377</v>
      </c>
      <c r="C2033" s="566" t="s">
        <v>5479</v>
      </c>
      <c r="D2033" s="563" t="s">
        <v>5480</v>
      </c>
      <c r="E2033" s="567">
        <v>51513.5</v>
      </c>
      <c r="F2033" s="567">
        <v>51513.5</v>
      </c>
      <c r="G2033" s="564">
        <f t="shared" si="62"/>
        <v>0</v>
      </c>
      <c r="H2033" s="564">
        <v>51513.5</v>
      </c>
      <c r="I2033" s="564">
        <v>51513.5</v>
      </c>
      <c r="J2033" s="564">
        <f t="shared" si="63"/>
        <v>0</v>
      </c>
    </row>
    <row r="2034" spans="1:10" s="498" customFormat="1" ht="15.75" thickBot="1" x14ac:dyDescent="0.3">
      <c r="A2034" s="530">
        <v>2031</v>
      </c>
      <c r="B2034" s="565" t="s">
        <v>5377</v>
      </c>
      <c r="C2034" s="566" t="s">
        <v>5481</v>
      </c>
      <c r="D2034" s="563" t="s">
        <v>5482</v>
      </c>
      <c r="E2034" s="567">
        <v>51879.53</v>
      </c>
      <c r="F2034" s="567">
        <v>51879.53</v>
      </c>
      <c r="G2034" s="564">
        <f t="shared" si="62"/>
        <v>0</v>
      </c>
      <c r="H2034" s="564">
        <v>51879.53</v>
      </c>
      <c r="I2034" s="564">
        <v>51879.53</v>
      </c>
      <c r="J2034" s="564">
        <f t="shared" si="63"/>
        <v>0</v>
      </c>
    </row>
    <row r="2035" spans="1:10" s="498" customFormat="1" ht="15.75" thickBot="1" x14ac:dyDescent="0.3">
      <c r="A2035" s="530">
        <v>2032</v>
      </c>
      <c r="B2035" s="565" t="s">
        <v>5483</v>
      </c>
      <c r="C2035" s="566" t="s">
        <v>5484</v>
      </c>
      <c r="D2035" s="563" t="s">
        <v>5485</v>
      </c>
      <c r="E2035" s="567">
        <v>27000</v>
      </c>
      <c r="F2035" s="567">
        <v>27000</v>
      </c>
      <c r="G2035" s="564">
        <f t="shared" si="62"/>
        <v>0</v>
      </c>
      <c r="H2035" s="564">
        <v>27000</v>
      </c>
      <c r="I2035" s="564">
        <v>27000</v>
      </c>
      <c r="J2035" s="564">
        <f t="shared" si="63"/>
        <v>0</v>
      </c>
    </row>
    <row r="2036" spans="1:10" s="498" customFormat="1" ht="15.75" thickBot="1" x14ac:dyDescent="0.3">
      <c r="A2036" s="530">
        <v>2033</v>
      </c>
      <c r="B2036" s="565" t="s">
        <v>5483</v>
      </c>
      <c r="C2036" s="566" t="s">
        <v>5486</v>
      </c>
      <c r="D2036" s="563" t="s">
        <v>5487</v>
      </c>
      <c r="E2036" s="567">
        <v>34440</v>
      </c>
      <c r="F2036" s="567">
        <v>34440</v>
      </c>
      <c r="G2036" s="564">
        <f t="shared" si="62"/>
        <v>0</v>
      </c>
      <c r="H2036" s="564">
        <v>34440</v>
      </c>
      <c r="I2036" s="564">
        <v>34440</v>
      </c>
      <c r="J2036" s="564">
        <f t="shared" si="63"/>
        <v>0</v>
      </c>
    </row>
    <row r="2037" spans="1:10" s="498" customFormat="1" ht="15.75" thickBot="1" x14ac:dyDescent="0.3">
      <c r="A2037" s="530">
        <v>2034</v>
      </c>
      <c r="B2037" s="565" t="s">
        <v>5488</v>
      </c>
      <c r="C2037" s="566" t="s">
        <v>5489</v>
      </c>
      <c r="D2037" s="563" t="s">
        <v>5490</v>
      </c>
      <c r="E2037" s="567">
        <v>26090</v>
      </c>
      <c r="F2037" s="567">
        <v>26090</v>
      </c>
      <c r="G2037" s="564">
        <f t="shared" si="62"/>
        <v>0</v>
      </c>
      <c r="H2037" s="564">
        <v>26090</v>
      </c>
      <c r="I2037" s="564">
        <v>26090</v>
      </c>
      <c r="J2037" s="564">
        <f t="shared" si="63"/>
        <v>0</v>
      </c>
    </row>
    <row r="2038" spans="1:10" s="498" customFormat="1" ht="15.75" thickBot="1" x14ac:dyDescent="0.3">
      <c r="A2038" s="530">
        <v>2035</v>
      </c>
      <c r="B2038" s="565" t="s">
        <v>5488</v>
      </c>
      <c r="C2038" s="566" t="s">
        <v>5491</v>
      </c>
      <c r="D2038" s="563" t="s">
        <v>5492</v>
      </c>
      <c r="E2038" s="567">
        <v>26090</v>
      </c>
      <c r="F2038" s="567">
        <v>26090</v>
      </c>
      <c r="G2038" s="564">
        <f t="shared" si="62"/>
        <v>0</v>
      </c>
      <c r="H2038" s="564">
        <v>26090</v>
      </c>
      <c r="I2038" s="564">
        <v>26090</v>
      </c>
      <c r="J2038" s="564">
        <f t="shared" si="63"/>
        <v>0</v>
      </c>
    </row>
    <row r="2039" spans="1:10" s="498" customFormat="1" ht="15.75" thickBot="1" x14ac:dyDescent="0.3">
      <c r="A2039" s="530">
        <v>2036</v>
      </c>
      <c r="B2039" s="565" t="s">
        <v>5488</v>
      </c>
      <c r="C2039" s="566" t="s">
        <v>5493</v>
      </c>
      <c r="D2039" s="563" t="s">
        <v>5494</v>
      </c>
      <c r="E2039" s="567">
        <v>22030</v>
      </c>
      <c r="F2039" s="567">
        <v>22030</v>
      </c>
      <c r="G2039" s="564">
        <f t="shared" si="62"/>
        <v>0</v>
      </c>
      <c r="H2039" s="564">
        <v>22030</v>
      </c>
      <c r="I2039" s="564">
        <v>22030</v>
      </c>
      <c r="J2039" s="564">
        <f t="shared" si="63"/>
        <v>0</v>
      </c>
    </row>
    <row r="2040" spans="1:10" s="498" customFormat="1" ht="15.75" thickBot="1" x14ac:dyDescent="0.3">
      <c r="A2040" s="530">
        <v>2037</v>
      </c>
      <c r="B2040" s="565" t="s">
        <v>5495</v>
      </c>
      <c r="C2040" s="566" t="s">
        <v>5496</v>
      </c>
      <c r="D2040" s="563" t="s">
        <v>5497</v>
      </c>
      <c r="E2040" s="567">
        <v>36090</v>
      </c>
      <c r="F2040" s="567">
        <v>36090</v>
      </c>
      <c r="G2040" s="564">
        <f t="shared" si="62"/>
        <v>0</v>
      </c>
      <c r="H2040" s="564">
        <v>36090</v>
      </c>
      <c r="I2040" s="564">
        <v>36090</v>
      </c>
      <c r="J2040" s="564">
        <f t="shared" si="63"/>
        <v>0</v>
      </c>
    </row>
    <row r="2041" spans="1:10" s="498" customFormat="1" ht="15.75" thickBot="1" x14ac:dyDescent="0.3">
      <c r="A2041" s="530">
        <v>2038</v>
      </c>
      <c r="B2041" s="565" t="s">
        <v>5498</v>
      </c>
      <c r="C2041" s="566" t="s">
        <v>5499</v>
      </c>
      <c r="D2041" s="563" t="s">
        <v>5500</v>
      </c>
      <c r="E2041" s="567">
        <v>2279</v>
      </c>
      <c r="F2041" s="567">
        <v>2279</v>
      </c>
      <c r="G2041" s="564">
        <f t="shared" si="62"/>
        <v>0</v>
      </c>
      <c r="H2041" s="564">
        <v>0</v>
      </c>
      <c r="I2041" s="564">
        <v>0</v>
      </c>
      <c r="J2041" s="564">
        <f t="shared" si="63"/>
        <v>0</v>
      </c>
    </row>
    <row r="2042" spans="1:10" s="498" customFormat="1" ht="15.75" thickBot="1" x14ac:dyDescent="0.3">
      <c r="A2042" s="530">
        <v>2039</v>
      </c>
      <c r="B2042" s="565" t="s">
        <v>5356</v>
      </c>
      <c r="C2042" s="566" t="s">
        <v>5501</v>
      </c>
      <c r="D2042" s="563" t="s">
        <v>5502</v>
      </c>
      <c r="E2042" s="567">
        <v>1980</v>
      </c>
      <c r="F2042" s="567">
        <v>1980</v>
      </c>
      <c r="G2042" s="564">
        <f t="shared" si="62"/>
        <v>0</v>
      </c>
      <c r="H2042" s="564">
        <v>0</v>
      </c>
      <c r="I2042" s="564">
        <v>0</v>
      </c>
      <c r="J2042" s="564">
        <f t="shared" si="63"/>
        <v>0</v>
      </c>
    </row>
    <row r="2043" spans="1:10" s="498" customFormat="1" ht="15.75" thickBot="1" x14ac:dyDescent="0.3">
      <c r="A2043" s="530">
        <v>2040</v>
      </c>
      <c r="B2043" s="565" t="s">
        <v>5356</v>
      </c>
      <c r="C2043" s="566" t="s">
        <v>5503</v>
      </c>
      <c r="D2043" s="563" t="s">
        <v>5504</v>
      </c>
      <c r="E2043" s="567">
        <v>1980</v>
      </c>
      <c r="F2043" s="567">
        <v>1980</v>
      </c>
      <c r="G2043" s="564">
        <f t="shared" si="62"/>
        <v>0</v>
      </c>
      <c r="H2043" s="564">
        <v>0</v>
      </c>
      <c r="I2043" s="564">
        <v>0</v>
      </c>
      <c r="J2043" s="564">
        <f t="shared" si="63"/>
        <v>0</v>
      </c>
    </row>
    <row r="2044" spans="1:10" s="498" customFormat="1" ht="15.75" thickBot="1" x14ac:dyDescent="0.3">
      <c r="A2044" s="530">
        <v>2041</v>
      </c>
      <c r="B2044" s="565" t="s">
        <v>5505</v>
      </c>
      <c r="C2044" s="566" t="s">
        <v>5506</v>
      </c>
      <c r="D2044" s="563" t="s">
        <v>5507</v>
      </c>
      <c r="E2044" s="567">
        <v>1515</v>
      </c>
      <c r="F2044" s="567">
        <v>1515</v>
      </c>
      <c r="G2044" s="564">
        <f t="shared" si="62"/>
        <v>0</v>
      </c>
      <c r="H2044" s="564">
        <v>0</v>
      </c>
      <c r="I2044" s="564">
        <v>0</v>
      </c>
      <c r="J2044" s="564">
        <f t="shared" si="63"/>
        <v>0</v>
      </c>
    </row>
    <row r="2045" spans="1:10" s="498" customFormat="1" ht="15.75" thickBot="1" x14ac:dyDescent="0.3">
      <c r="A2045" s="530">
        <v>2042</v>
      </c>
      <c r="B2045" s="565" t="s">
        <v>5356</v>
      </c>
      <c r="C2045" s="566" t="s">
        <v>5508</v>
      </c>
      <c r="D2045" s="563" t="s">
        <v>5509</v>
      </c>
      <c r="E2045" s="567">
        <v>2142</v>
      </c>
      <c r="F2045" s="567">
        <v>2142</v>
      </c>
      <c r="G2045" s="564">
        <f t="shared" si="62"/>
        <v>0</v>
      </c>
      <c r="H2045" s="564">
        <v>0</v>
      </c>
      <c r="I2045" s="564">
        <v>0</v>
      </c>
      <c r="J2045" s="564">
        <f t="shared" si="63"/>
        <v>0</v>
      </c>
    </row>
    <row r="2046" spans="1:10" s="498" customFormat="1" ht="15.75" thickBot="1" x14ac:dyDescent="0.3">
      <c r="A2046" s="530">
        <v>2043</v>
      </c>
      <c r="B2046" s="565" t="s">
        <v>5356</v>
      </c>
      <c r="C2046" s="566" t="s">
        <v>5510</v>
      </c>
      <c r="D2046" s="563" t="s">
        <v>5511</v>
      </c>
      <c r="E2046" s="567">
        <v>2142</v>
      </c>
      <c r="F2046" s="567">
        <v>2142</v>
      </c>
      <c r="G2046" s="564">
        <f t="shared" si="62"/>
        <v>0</v>
      </c>
      <c r="H2046" s="564">
        <v>0</v>
      </c>
      <c r="I2046" s="564">
        <v>0</v>
      </c>
      <c r="J2046" s="564">
        <f t="shared" si="63"/>
        <v>0</v>
      </c>
    </row>
    <row r="2047" spans="1:10" s="498" customFormat="1" ht="15.75" thickBot="1" x14ac:dyDescent="0.3">
      <c r="A2047" s="530">
        <v>2044</v>
      </c>
      <c r="B2047" s="565" t="s">
        <v>5356</v>
      </c>
      <c r="C2047" s="566" t="s">
        <v>5512</v>
      </c>
      <c r="D2047" s="563" t="s">
        <v>5513</v>
      </c>
      <c r="E2047" s="567">
        <v>2142</v>
      </c>
      <c r="F2047" s="567">
        <v>2142</v>
      </c>
      <c r="G2047" s="564">
        <f t="shared" si="62"/>
        <v>0</v>
      </c>
      <c r="H2047" s="564">
        <v>0</v>
      </c>
      <c r="I2047" s="564">
        <v>0</v>
      </c>
      <c r="J2047" s="564">
        <f t="shared" si="63"/>
        <v>0</v>
      </c>
    </row>
    <row r="2048" spans="1:10" s="498" customFormat="1" ht="15.75" thickBot="1" x14ac:dyDescent="0.3">
      <c r="A2048" s="530">
        <v>2045</v>
      </c>
      <c r="B2048" s="565" t="s">
        <v>5514</v>
      </c>
      <c r="C2048" s="566" t="s">
        <v>5515</v>
      </c>
      <c r="D2048" s="563" t="s">
        <v>5516</v>
      </c>
      <c r="E2048" s="567">
        <v>2083</v>
      </c>
      <c r="F2048" s="567">
        <v>2083</v>
      </c>
      <c r="G2048" s="564">
        <f t="shared" si="62"/>
        <v>0</v>
      </c>
      <c r="H2048" s="564">
        <v>0</v>
      </c>
      <c r="I2048" s="564">
        <v>0</v>
      </c>
      <c r="J2048" s="564">
        <f t="shared" si="63"/>
        <v>0</v>
      </c>
    </row>
    <row r="2049" spans="1:10" s="498" customFormat="1" ht="15.75" thickBot="1" x14ac:dyDescent="0.3">
      <c r="A2049" s="530">
        <v>2046</v>
      </c>
      <c r="B2049" s="565" t="s">
        <v>5356</v>
      </c>
      <c r="C2049" s="566" t="s">
        <v>5517</v>
      </c>
      <c r="D2049" s="563" t="s">
        <v>5518</v>
      </c>
      <c r="E2049" s="567">
        <v>10200</v>
      </c>
      <c r="F2049" s="567">
        <v>10200</v>
      </c>
      <c r="G2049" s="564">
        <f t="shared" si="62"/>
        <v>0</v>
      </c>
      <c r="H2049" s="564">
        <v>10200</v>
      </c>
      <c r="I2049" s="564">
        <v>10200</v>
      </c>
      <c r="J2049" s="564">
        <f t="shared" si="63"/>
        <v>0</v>
      </c>
    </row>
    <row r="2050" spans="1:10" s="498" customFormat="1" ht="15.75" thickBot="1" x14ac:dyDescent="0.3">
      <c r="A2050" s="530">
        <v>2047</v>
      </c>
      <c r="B2050" s="565" t="s">
        <v>5143</v>
      </c>
      <c r="C2050" s="566" t="s">
        <v>5519</v>
      </c>
      <c r="D2050" s="563" t="s">
        <v>5520</v>
      </c>
      <c r="E2050" s="567">
        <v>2004</v>
      </c>
      <c r="F2050" s="567">
        <v>2004</v>
      </c>
      <c r="G2050" s="564">
        <f t="shared" si="62"/>
        <v>0</v>
      </c>
      <c r="H2050" s="564">
        <v>0</v>
      </c>
      <c r="I2050" s="564">
        <v>0</v>
      </c>
      <c r="J2050" s="564">
        <f t="shared" si="63"/>
        <v>0</v>
      </c>
    </row>
    <row r="2051" spans="1:10" s="498" customFormat="1" ht="15.75" thickBot="1" x14ac:dyDescent="0.3">
      <c r="A2051" s="530">
        <v>2048</v>
      </c>
      <c r="B2051" s="565" t="s">
        <v>5521</v>
      </c>
      <c r="C2051" s="566" t="s">
        <v>5522</v>
      </c>
      <c r="D2051" s="563" t="s">
        <v>5523</v>
      </c>
      <c r="E2051" s="567">
        <v>11035</v>
      </c>
      <c r="F2051" s="567">
        <v>11035</v>
      </c>
      <c r="G2051" s="564">
        <f t="shared" si="62"/>
        <v>0</v>
      </c>
      <c r="H2051" s="564">
        <v>11035</v>
      </c>
      <c r="I2051" s="564">
        <v>11035</v>
      </c>
      <c r="J2051" s="564">
        <f t="shared" si="63"/>
        <v>0</v>
      </c>
    </row>
    <row r="2052" spans="1:10" s="498" customFormat="1" ht="15.75" thickBot="1" x14ac:dyDescent="0.3">
      <c r="A2052" s="530">
        <v>2049</v>
      </c>
      <c r="B2052" s="565" t="s">
        <v>5524</v>
      </c>
      <c r="C2052" s="566" t="s">
        <v>5525</v>
      </c>
      <c r="D2052" s="563" t="s">
        <v>5526</v>
      </c>
      <c r="E2052" s="567">
        <v>35335</v>
      </c>
      <c r="F2052" s="567">
        <v>35335</v>
      </c>
      <c r="G2052" s="564">
        <f t="shared" ref="G2052:G2115" si="64">E2052-F2052</f>
        <v>0</v>
      </c>
      <c r="H2052" s="564">
        <v>35335</v>
      </c>
      <c r="I2052" s="564">
        <v>35335</v>
      </c>
      <c r="J2052" s="564">
        <f t="shared" ref="J2052:J2115" si="65">H2052-I2052</f>
        <v>0</v>
      </c>
    </row>
    <row r="2053" spans="1:10" s="498" customFormat="1" ht="15.75" thickBot="1" x14ac:dyDescent="0.3">
      <c r="A2053" s="530">
        <v>2050</v>
      </c>
      <c r="B2053" s="565" t="s">
        <v>5524</v>
      </c>
      <c r="C2053" s="566" t="s">
        <v>5527</v>
      </c>
      <c r="D2053" s="563" t="s">
        <v>5528</v>
      </c>
      <c r="E2053" s="567">
        <v>46407</v>
      </c>
      <c r="F2053" s="567">
        <v>46407</v>
      </c>
      <c r="G2053" s="564">
        <f t="shared" si="64"/>
        <v>0</v>
      </c>
      <c r="H2053" s="564">
        <v>46407</v>
      </c>
      <c r="I2053" s="564">
        <v>46407</v>
      </c>
      <c r="J2053" s="564">
        <f t="shared" si="65"/>
        <v>0</v>
      </c>
    </row>
    <row r="2054" spans="1:10" s="498" customFormat="1" ht="15.75" thickBot="1" x14ac:dyDescent="0.3">
      <c r="A2054" s="530">
        <v>2051</v>
      </c>
      <c r="B2054" s="565" t="s">
        <v>5524</v>
      </c>
      <c r="C2054" s="566" t="s">
        <v>5529</v>
      </c>
      <c r="D2054" s="563" t="s">
        <v>5530</v>
      </c>
      <c r="E2054" s="567">
        <v>49534</v>
      </c>
      <c r="F2054" s="567">
        <v>49534</v>
      </c>
      <c r="G2054" s="564">
        <f t="shared" si="64"/>
        <v>0</v>
      </c>
      <c r="H2054" s="564">
        <v>49534</v>
      </c>
      <c r="I2054" s="564">
        <v>49534</v>
      </c>
      <c r="J2054" s="564">
        <f t="shared" si="65"/>
        <v>0</v>
      </c>
    </row>
    <row r="2055" spans="1:10" s="498" customFormat="1" ht="15.75" thickBot="1" x14ac:dyDescent="0.3">
      <c r="A2055" s="530">
        <v>2052</v>
      </c>
      <c r="B2055" s="565" t="s">
        <v>5524</v>
      </c>
      <c r="C2055" s="566" t="s">
        <v>5531</v>
      </c>
      <c r="D2055" s="563" t="s">
        <v>5532</v>
      </c>
      <c r="E2055" s="567">
        <v>14952</v>
      </c>
      <c r="F2055" s="567">
        <v>14952</v>
      </c>
      <c r="G2055" s="564">
        <f t="shared" si="64"/>
        <v>0</v>
      </c>
      <c r="H2055" s="564">
        <v>14952</v>
      </c>
      <c r="I2055" s="564">
        <v>14952</v>
      </c>
      <c r="J2055" s="564">
        <f t="shared" si="65"/>
        <v>0</v>
      </c>
    </row>
    <row r="2056" spans="1:10" s="498" customFormat="1" ht="15.75" thickBot="1" x14ac:dyDescent="0.3">
      <c r="A2056" s="530">
        <v>2053</v>
      </c>
      <c r="B2056" s="565" t="s">
        <v>5533</v>
      </c>
      <c r="C2056" s="566" t="s">
        <v>5534</v>
      </c>
      <c r="D2056" s="563" t="s">
        <v>5535</v>
      </c>
      <c r="E2056" s="567">
        <v>15634.3</v>
      </c>
      <c r="F2056" s="567">
        <v>15634.3</v>
      </c>
      <c r="G2056" s="564">
        <f t="shared" si="64"/>
        <v>0</v>
      </c>
      <c r="H2056" s="564">
        <v>15634.3</v>
      </c>
      <c r="I2056" s="564">
        <v>15634.3</v>
      </c>
      <c r="J2056" s="564">
        <f t="shared" si="65"/>
        <v>0</v>
      </c>
    </row>
    <row r="2057" spans="1:10" s="498" customFormat="1" ht="15.75" thickBot="1" x14ac:dyDescent="0.3">
      <c r="A2057" s="530">
        <v>2054</v>
      </c>
      <c r="B2057" s="565" t="s">
        <v>5524</v>
      </c>
      <c r="C2057" s="566" t="s">
        <v>5536</v>
      </c>
      <c r="D2057" s="563" t="s">
        <v>5537</v>
      </c>
      <c r="E2057" s="567">
        <v>16225</v>
      </c>
      <c r="F2057" s="567">
        <v>16225</v>
      </c>
      <c r="G2057" s="564">
        <f t="shared" si="64"/>
        <v>0</v>
      </c>
      <c r="H2057" s="564">
        <v>16225</v>
      </c>
      <c r="I2057" s="564">
        <v>16225</v>
      </c>
      <c r="J2057" s="564">
        <f t="shared" si="65"/>
        <v>0</v>
      </c>
    </row>
    <row r="2058" spans="1:10" s="498" customFormat="1" ht="15.75" thickBot="1" x14ac:dyDescent="0.3">
      <c r="A2058" s="530">
        <v>2055</v>
      </c>
      <c r="B2058" s="565" t="s">
        <v>5524</v>
      </c>
      <c r="C2058" s="566" t="s">
        <v>5538</v>
      </c>
      <c r="D2058" s="563" t="s">
        <v>5539</v>
      </c>
      <c r="E2058" s="567">
        <v>11069</v>
      </c>
      <c r="F2058" s="567">
        <v>11069</v>
      </c>
      <c r="G2058" s="564">
        <f t="shared" si="64"/>
        <v>0</v>
      </c>
      <c r="H2058" s="564">
        <v>11069</v>
      </c>
      <c r="I2058" s="564">
        <v>11069</v>
      </c>
      <c r="J2058" s="564">
        <f t="shared" si="65"/>
        <v>0</v>
      </c>
    </row>
    <row r="2059" spans="1:10" s="498" customFormat="1" ht="15.75" thickBot="1" x14ac:dyDescent="0.3">
      <c r="A2059" s="530">
        <v>2056</v>
      </c>
      <c r="B2059" s="565" t="s">
        <v>5377</v>
      </c>
      <c r="C2059" s="566" t="s">
        <v>5540</v>
      </c>
      <c r="D2059" s="563" t="s">
        <v>5541</v>
      </c>
      <c r="E2059" s="567">
        <v>15956.5</v>
      </c>
      <c r="F2059" s="567">
        <v>15956.5</v>
      </c>
      <c r="G2059" s="564">
        <f t="shared" si="64"/>
        <v>0</v>
      </c>
      <c r="H2059" s="564">
        <v>15956.5</v>
      </c>
      <c r="I2059" s="564">
        <v>15956.5</v>
      </c>
      <c r="J2059" s="564">
        <f t="shared" si="65"/>
        <v>0</v>
      </c>
    </row>
    <row r="2060" spans="1:10" s="498" customFormat="1" ht="15.75" thickBot="1" x14ac:dyDescent="0.3">
      <c r="A2060" s="530">
        <v>2057</v>
      </c>
      <c r="B2060" s="565" t="s">
        <v>5377</v>
      </c>
      <c r="C2060" s="566" t="s">
        <v>5542</v>
      </c>
      <c r="D2060" s="563" t="s">
        <v>5543</v>
      </c>
      <c r="E2060" s="567">
        <v>49146.720000000001</v>
      </c>
      <c r="F2060" s="567">
        <v>49146.720000000001</v>
      </c>
      <c r="G2060" s="564">
        <f t="shared" si="64"/>
        <v>0</v>
      </c>
      <c r="H2060" s="564">
        <v>49146.720000000001</v>
      </c>
      <c r="I2060" s="564">
        <v>49146.720000000001</v>
      </c>
      <c r="J2060" s="564">
        <f t="shared" si="65"/>
        <v>0</v>
      </c>
    </row>
    <row r="2061" spans="1:10" s="498" customFormat="1" ht="15.75" thickBot="1" x14ac:dyDescent="0.3">
      <c r="A2061" s="530">
        <v>2058</v>
      </c>
      <c r="B2061" s="565" t="s">
        <v>5524</v>
      </c>
      <c r="C2061" s="566" t="s">
        <v>5544</v>
      </c>
      <c r="D2061" s="563" t="s">
        <v>5545</v>
      </c>
      <c r="E2061" s="567">
        <v>54255.3</v>
      </c>
      <c r="F2061" s="567">
        <v>54255.3</v>
      </c>
      <c r="G2061" s="564">
        <f t="shared" si="64"/>
        <v>0</v>
      </c>
      <c r="H2061" s="564">
        <v>54255.3</v>
      </c>
      <c r="I2061" s="564">
        <v>54255.3</v>
      </c>
      <c r="J2061" s="564">
        <f t="shared" si="65"/>
        <v>0</v>
      </c>
    </row>
    <row r="2062" spans="1:10" s="498" customFormat="1" ht="15.75" thickBot="1" x14ac:dyDescent="0.3">
      <c r="A2062" s="530">
        <v>2059</v>
      </c>
      <c r="B2062" s="565" t="s">
        <v>5546</v>
      </c>
      <c r="C2062" s="566" t="s">
        <v>5547</v>
      </c>
      <c r="D2062" s="563" t="s">
        <v>5548</v>
      </c>
      <c r="E2062" s="567">
        <v>12640</v>
      </c>
      <c r="F2062" s="567">
        <v>12640</v>
      </c>
      <c r="G2062" s="564">
        <f t="shared" si="64"/>
        <v>0</v>
      </c>
      <c r="H2062" s="564">
        <v>12640</v>
      </c>
      <c r="I2062" s="564">
        <v>12640</v>
      </c>
      <c r="J2062" s="564">
        <f t="shared" si="65"/>
        <v>0</v>
      </c>
    </row>
    <row r="2063" spans="1:10" s="498" customFormat="1" ht="15.75" thickBot="1" x14ac:dyDescent="0.3">
      <c r="A2063" s="530">
        <v>2060</v>
      </c>
      <c r="B2063" s="565" t="s">
        <v>5377</v>
      </c>
      <c r="C2063" s="566" t="s">
        <v>5549</v>
      </c>
      <c r="D2063" s="563" t="s">
        <v>5550</v>
      </c>
      <c r="E2063" s="567">
        <v>27057.21</v>
      </c>
      <c r="F2063" s="567">
        <v>27057.21</v>
      </c>
      <c r="G2063" s="564">
        <f t="shared" si="64"/>
        <v>0</v>
      </c>
      <c r="H2063" s="564">
        <v>27057.21</v>
      </c>
      <c r="I2063" s="564">
        <v>27057.21</v>
      </c>
      <c r="J2063" s="564">
        <f t="shared" si="65"/>
        <v>0</v>
      </c>
    </row>
    <row r="2064" spans="1:10" s="498" customFormat="1" ht="15.75" thickBot="1" x14ac:dyDescent="0.3">
      <c r="A2064" s="530">
        <v>2061</v>
      </c>
      <c r="B2064" s="565" t="s">
        <v>5377</v>
      </c>
      <c r="C2064" s="566" t="s">
        <v>5551</v>
      </c>
      <c r="D2064" s="563" t="s">
        <v>5552</v>
      </c>
      <c r="E2064" s="567">
        <v>32758.58</v>
      </c>
      <c r="F2064" s="567">
        <v>32758.58</v>
      </c>
      <c r="G2064" s="564">
        <f t="shared" si="64"/>
        <v>0</v>
      </c>
      <c r="H2064" s="564">
        <v>32758.58</v>
      </c>
      <c r="I2064" s="564">
        <v>32758.58</v>
      </c>
      <c r="J2064" s="564">
        <f t="shared" si="65"/>
        <v>0</v>
      </c>
    </row>
    <row r="2065" spans="1:10" s="498" customFormat="1" ht="15.75" thickBot="1" x14ac:dyDescent="0.3">
      <c r="A2065" s="530">
        <v>2062</v>
      </c>
      <c r="B2065" s="565" t="s">
        <v>5377</v>
      </c>
      <c r="C2065" s="566" t="s">
        <v>5553</v>
      </c>
      <c r="D2065" s="563" t="s">
        <v>5554</v>
      </c>
      <c r="E2065" s="567">
        <v>52569.29</v>
      </c>
      <c r="F2065" s="567">
        <v>52569.29</v>
      </c>
      <c r="G2065" s="564">
        <f t="shared" si="64"/>
        <v>0</v>
      </c>
      <c r="H2065" s="564">
        <v>52569.29</v>
      </c>
      <c r="I2065" s="564">
        <v>52569.29</v>
      </c>
      <c r="J2065" s="564">
        <f t="shared" si="65"/>
        <v>0</v>
      </c>
    </row>
    <row r="2066" spans="1:10" s="498" customFormat="1" ht="15.75" thickBot="1" x14ac:dyDescent="0.3">
      <c r="A2066" s="530">
        <v>2063</v>
      </c>
      <c r="B2066" s="565" t="s">
        <v>5377</v>
      </c>
      <c r="C2066" s="566" t="s">
        <v>5555</v>
      </c>
      <c r="D2066" s="563" t="s">
        <v>5556</v>
      </c>
      <c r="E2066" s="567">
        <v>46027</v>
      </c>
      <c r="F2066" s="567">
        <v>46027</v>
      </c>
      <c r="G2066" s="564">
        <f t="shared" si="64"/>
        <v>0</v>
      </c>
      <c r="H2066" s="564">
        <v>46027</v>
      </c>
      <c r="I2066" s="564">
        <v>46027</v>
      </c>
      <c r="J2066" s="564">
        <f t="shared" si="65"/>
        <v>0</v>
      </c>
    </row>
    <row r="2067" spans="1:10" s="498" customFormat="1" ht="15.75" thickBot="1" x14ac:dyDescent="0.3">
      <c r="A2067" s="530">
        <v>2064</v>
      </c>
      <c r="B2067" s="565" t="s">
        <v>5377</v>
      </c>
      <c r="C2067" s="566" t="s">
        <v>5557</v>
      </c>
      <c r="D2067" s="563" t="s">
        <v>5558</v>
      </c>
      <c r="E2067" s="567">
        <v>36131.97</v>
      </c>
      <c r="F2067" s="567">
        <v>36131.97</v>
      </c>
      <c r="G2067" s="564">
        <f t="shared" si="64"/>
        <v>0</v>
      </c>
      <c r="H2067" s="564">
        <v>36131.97</v>
      </c>
      <c r="I2067" s="564">
        <v>36131.97</v>
      </c>
      <c r="J2067" s="564">
        <f t="shared" si="65"/>
        <v>0</v>
      </c>
    </row>
    <row r="2068" spans="1:10" s="498" customFormat="1" ht="15.75" thickBot="1" x14ac:dyDescent="0.3">
      <c r="A2068" s="530">
        <v>2065</v>
      </c>
      <c r="B2068" s="565" t="s">
        <v>5377</v>
      </c>
      <c r="C2068" s="566" t="s">
        <v>5559</v>
      </c>
      <c r="D2068" s="563" t="s">
        <v>5560</v>
      </c>
      <c r="E2068" s="567">
        <v>21573.52</v>
      </c>
      <c r="F2068" s="567">
        <v>21573.52</v>
      </c>
      <c r="G2068" s="564">
        <f t="shared" si="64"/>
        <v>0</v>
      </c>
      <c r="H2068" s="564">
        <v>21573.52</v>
      </c>
      <c r="I2068" s="564">
        <v>21573.52</v>
      </c>
      <c r="J2068" s="564">
        <f t="shared" si="65"/>
        <v>0</v>
      </c>
    </row>
    <row r="2069" spans="1:10" s="498" customFormat="1" ht="15.75" thickBot="1" x14ac:dyDescent="0.3">
      <c r="A2069" s="530">
        <v>2066</v>
      </c>
      <c r="B2069" s="565" t="s">
        <v>5377</v>
      </c>
      <c r="C2069" s="566" t="s">
        <v>5561</v>
      </c>
      <c r="D2069" s="563" t="s">
        <v>5562</v>
      </c>
      <c r="E2069" s="567">
        <v>25154.43</v>
      </c>
      <c r="F2069" s="567">
        <v>25154.43</v>
      </c>
      <c r="G2069" s="564">
        <f t="shared" si="64"/>
        <v>0</v>
      </c>
      <c r="H2069" s="564">
        <v>25154.43</v>
      </c>
      <c r="I2069" s="564">
        <v>25154.43</v>
      </c>
      <c r="J2069" s="564">
        <f t="shared" si="65"/>
        <v>0</v>
      </c>
    </row>
    <row r="2070" spans="1:10" s="498" customFormat="1" ht="15.75" thickBot="1" x14ac:dyDescent="0.3">
      <c r="A2070" s="530">
        <v>2067</v>
      </c>
      <c r="B2070" s="565" t="s">
        <v>5377</v>
      </c>
      <c r="C2070" s="566" t="s">
        <v>5563</v>
      </c>
      <c r="D2070" s="563" t="s">
        <v>5564</v>
      </c>
      <c r="E2070" s="567">
        <v>56007.01</v>
      </c>
      <c r="F2070" s="567">
        <v>56007.01</v>
      </c>
      <c r="G2070" s="564">
        <f t="shared" si="64"/>
        <v>0</v>
      </c>
      <c r="H2070" s="564">
        <v>56007.01</v>
      </c>
      <c r="I2070" s="564">
        <v>56007.01</v>
      </c>
      <c r="J2070" s="564">
        <f t="shared" si="65"/>
        <v>0</v>
      </c>
    </row>
    <row r="2071" spans="1:10" s="498" customFormat="1" ht="15.75" thickBot="1" x14ac:dyDescent="0.3">
      <c r="A2071" s="530">
        <v>2068</v>
      </c>
      <c r="B2071" s="565" t="s">
        <v>5377</v>
      </c>
      <c r="C2071" s="566" t="s">
        <v>5565</v>
      </c>
      <c r="D2071" s="563" t="s">
        <v>5566</v>
      </c>
      <c r="E2071" s="567">
        <v>21439.54</v>
      </c>
      <c r="F2071" s="567">
        <v>21439.54</v>
      </c>
      <c r="G2071" s="564">
        <f t="shared" si="64"/>
        <v>0</v>
      </c>
      <c r="H2071" s="564">
        <v>21439.54</v>
      </c>
      <c r="I2071" s="564">
        <v>21439.54</v>
      </c>
      <c r="J2071" s="564">
        <f t="shared" si="65"/>
        <v>0</v>
      </c>
    </row>
    <row r="2072" spans="1:10" s="498" customFormat="1" ht="15.75" thickBot="1" x14ac:dyDescent="0.3">
      <c r="A2072" s="530">
        <v>2069</v>
      </c>
      <c r="B2072" s="565" t="s">
        <v>5567</v>
      </c>
      <c r="C2072" s="566" t="s">
        <v>5568</v>
      </c>
      <c r="D2072" s="563" t="s">
        <v>5569</v>
      </c>
      <c r="E2072" s="567">
        <v>21792.63</v>
      </c>
      <c r="F2072" s="567">
        <v>21792.63</v>
      </c>
      <c r="G2072" s="564">
        <f t="shared" si="64"/>
        <v>0</v>
      </c>
      <c r="H2072" s="564">
        <v>21792.63</v>
      </c>
      <c r="I2072" s="564">
        <v>21792.63</v>
      </c>
      <c r="J2072" s="564">
        <f t="shared" si="65"/>
        <v>0</v>
      </c>
    </row>
    <row r="2073" spans="1:10" s="498" customFormat="1" ht="15.75" thickBot="1" x14ac:dyDescent="0.3">
      <c r="A2073" s="530">
        <v>2070</v>
      </c>
      <c r="B2073" s="565" t="s">
        <v>5570</v>
      </c>
      <c r="C2073" s="566" t="s">
        <v>5571</v>
      </c>
      <c r="D2073" s="563" t="s">
        <v>5572</v>
      </c>
      <c r="E2073" s="567">
        <v>52367.839999999997</v>
      </c>
      <c r="F2073" s="567">
        <v>52367.839999999997</v>
      </c>
      <c r="G2073" s="564">
        <f t="shared" si="64"/>
        <v>0</v>
      </c>
      <c r="H2073" s="564">
        <v>52367.839999999997</v>
      </c>
      <c r="I2073" s="564">
        <v>52367.839999999997</v>
      </c>
      <c r="J2073" s="564">
        <f t="shared" si="65"/>
        <v>0</v>
      </c>
    </row>
    <row r="2074" spans="1:10" s="498" customFormat="1" ht="15.75" thickBot="1" x14ac:dyDescent="0.3">
      <c r="A2074" s="530">
        <v>2071</v>
      </c>
      <c r="B2074" s="565" t="s">
        <v>5573</v>
      </c>
      <c r="C2074" s="566" t="s">
        <v>5574</v>
      </c>
      <c r="D2074" s="563" t="s">
        <v>5575</v>
      </c>
      <c r="E2074" s="567">
        <v>24700</v>
      </c>
      <c r="F2074" s="567">
        <v>24700</v>
      </c>
      <c r="G2074" s="564">
        <f t="shared" si="64"/>
        <v>0</v>
      </c>
      <c r="H2074" s="564">
        <v>24700</v>
      </c>
      <c r="I2074" s="564">
        <v>24700</v>
      </c>
      <c r="J2074" s="564">
        <f t="shared" si="65"/>
        <v>0</v>
      </c>
    </row>
    <row r="2075" spans="1:10" s="498" customFormat="1" ht="15.75" thickBot="1" x14ac:dyDescent="0.3">
      <c r="A2075" s="530">
        <v>2072</v>
      </c>
      <c r="B2075" s="565" t="s">
        <v>5573</v>
      </c>
      <c r="C2075" s="566" t="s">
        <v>5576</v>
      </c>
      <c r="D2075" s="563" t="s">
        <v>5577</v>
      </c>
      <c r="E2075" s="567">
        <v>24700</v>
      </c>
      <c r="F2075" s="567">
        <v>24700</v>
      </c>
      <c r="G2075" s="564">
        <f t="shared" si="64"/>
        <v>0</v>
      </c>
      <c r="H2075" s="564">
        <v>24700</v>
      </c>
      <c r="I2075" s="564">
        <v>24700</v>
      </c>
      <c r="J2075" s="564">
        <f t="shared" si="65"/>
        <v>0</v>
      </c>
    </row>
    <row r="2076" spans="1:10" s="498" customFormat="1" ht="15.75" thickBot="1" x14ac:dyDescent="0.3">
      <c r="A2076" s="530">
        <v>2073</v>
      </c>
      <c r="B2076" s="565" t="s">
        <v>5578</v>
      </c>
      <c r="C2076" s="566" t="s">
        <v>5579</v>
      </c>
      <c r="D2076" s="563" t="s">
        <v>5580</v>
      </c>
      <c r="E2076" s="567">
        <v>28301.17</v>
      </c>
      <c r="F2076" s="567">
        <v>28301.17</v>
      </c>
      <c r="G2076" s="564">
        <f t="shared" si="64"/>
        <v>0</v>
      </c>
      <c r="H2076" s="564">
        <v>28301.17</v>
      </c>
      <c r="I2076" s="564">
        <v>28301.17</v>
      </c>
      <c r="J2076" s="564">
        <f t="shared" si="65"/>
        <v>0</v>
      </c>
    </row>
    <row r="2077" spans="1:10" s="498" customFormat="1" ht="15.75" thickBot="1" x14ac:dyDescent="0.3">
      <c r="A2077" s="530">
        <v>2074</v>
      </c>
      <c r="B2077" s="565" t="s">
        <v>5377</v>
      </c>
      <c r="C2077" s="566" t="s">
        <v>5581</v>
      </c>
      <c r="D2077" s="563" t="s">
        <v>5582</v>
      </c>
      <c r="E2077" s="567">
        <v>33290.480000000003</v>
      </c>
      <c r="F2077" s="567">
        <v>33290.480000000003</v>
      </c>
      <c r="G2077" s="564">
        <f t="shared" si="64"/>
        <v>0</v>
      </c>
      <c r="H2077" s="564">
        <v>33290.480000000003</v>
      </c>
      <c r="I2077" s="564">
        <v>33290.480000000003</v>
      </c>
      <c r="J2077" s="564">
        <f t="shared" si="65"/>
        <v>0</v>
      </c>
    </row>
    <row r="2078" spans="1:10" s="498" customFormat="1" ht="15.75" thickBot="1" x14ac:dyDescent="0.3">
      <c r="A2078" s="530">
        <v>2075</v>
      </c>
      <c r="B2078" s="565" t="s">
        <v>5377</v>
      </c>
      <c r="C2078" s="566" t="s">
        <v>5583</v>
      </c>
      <c r="D2078" s="563" t="s">
        <v>5584</v>
      </c>
      <c r="E2078" s="567">
        <v>71833.91</v>
      </c>
      <c r="F2078" s="567">
        <v>71833.91</v>
      </c>
      <c r="G2078" s="564">
        <f t="shared" si="64"/>
        <v>0</v>
      </c>
      <c r="H2078" s="564">
        <v>71833.91</v>
      </c>
      <c r="I2078" s="564">
        <v>71833.91</v>
      </c>
      <c r="J2078" s="564">
        <f t="shared" si="65"/>
        <v>0</v>
      </c>
    </row>
    <row r="2079" spans="1:10" s="498" customFormat="1" ht="15.75" thickBot="1" x14ac:dyDescent="0.3">
      <c r="A2079" s="530">
        <v>2076</v>
      </c>
      <c r="B2079" s="565" t="s">
        <v>5177</v>
      </c>
      <c r="C2079" s="566" t="s">
        <v>5585</v>
      </c>
      <c r="D2079" s="563" t="s">
        <v>5586</v>
      </c>
      <c r="E2079" s="567">
        <v>45366.12</v>
      </c>
      <c r="F2079" s="567">
        <v>24514.7</v>
      </c>
      <c r="G2079" s="564">
        <f t="shared" si="64"/>
        <v>20851.419999999998</v>
      </c>
      <c r="H2079" s="564">
        <v>45366.12</v>
      </c>
      <c r="I2079" s="564">
        <v>24514.7</v>
      </c>
      <c r="J2079" s="564">
        <f t="shared" si="65"/>
        <v>20851.419999999998</v>
      </c>
    </row>
    <row r="2080" spans="1:10" s="498" customFormat="1" ht="15.75" thickBot="1" x14ac:dyDescent="0.3">
      <c r="A2080" s="530">
        <v>2077</v>
      </c>
      <c r="B2080" s="565" t="s">
        <v>5236</v>
      </c>
      <c r="C2080" s="566" t="s">
        <v>5587</v>
      </c>
      <c r="D2080" s="563" t="s">
        <v>5588</v>
      </c>
      <c r="E2080" s="567">
        <v>41879.949999999997</v>
      </c>
      <c r="F2080" s="567">
        <v>41879.949999999997</v>
      </c>
      <c r="G2080" s="564">
        <f t="shared" si="64"/>
        <v>0</v>
      </c>
      <c r="H2080" s="564">
        <v>41879.949999999997</v>
      </c>
      <c r="I2080" s="564">
        <v>41879.949999999997</v>
      </c>
      <c r="J2080" s="564">
        <f t="shared" si="65"/>
        <v>0</v>
      </c>
    </row>
    <row r="2081" spans="1:10" s="498" customFormat="1" ht="15.75" thickBot="1" x14ac:dyDescent="0.3">
      <c r="A2081" s="530">
        <v>2078</v>
      </c>
      <c r="B2081" s="565" t="s">
        <v>5589</v>
      </c>
      <c r="C2081" s="566" t="s">
        <v>5590</v>
      </c>
      <c r="D2081" s="563" t="s">
        <v>5591</v>
      </c>
      <c r="E2081" s="567">
        <v>48600</v>
      </c>
      <c r="F2081" s="567">
        <v>48600</v>
      </c>
      <c r="G2081" s="564">
        <f t="shared" si="64"/>
        <v>0</v>
      </c>
      <c r="H2081" s="564">
        <v>48600</v>
      </c>
      <c r="I2081" s="564">
        <v>48600</v>
      </c>
      <c r="J2081" s="564">
        <f t="shared" si="65"/>
        <v>0</v>
      </c>
    </row>
    <row r="2082" spans="1:10" s="498" customFormat="1" ht="15.75" thickBot="1" x14ac:dyDescent="0.3">
      <c r="A2082" s="530">
        <v>2079</v>
      </c>
      <c r="B2082" s="565" t="s">
        <v>5592</v>
      </c>
      <c r="C2082" s="566" t="s">
        <v>5593</v>
      </c>
      <c r="D2082" s="563" t="s">
        <v>5594</v>
      </c>
      <c r="E2082" s="567">
        <v>62198.94</v>
      </c>
      <c r="F2082" s="567">
        <v>62198.94</v>
      </c>
      <c r="G2082" s="564">
        <f t="shared" si="64"/>
        <v>0</v>
      </c>
      <c r="H2082" s="564">
        <v>62198.94</v>
      </c>
      <c r="I2082" s="564">
        <v>62198.94</v>
      </c>
      <c r="J2082" s="564">
        <f t="shared" si="65"/>
        <v>0</v>
      </c>
    </row>
    <row r="2083" spans="1:10" s="498" customFormat="1" ht="15.75" thickBot="1" x14ac:dyDescent="0.3">
      <c r="A2083" s="530">
        <v>2080</v>
      </c>
      <c r="B2083" s="565" t="s">
        <v>1374</v>
      </c>
      <c r="C2083" s="566" t="s">
        <v>5595</v>
      </c>
      <c r="D2083" s="563" t="s">
        <v>5596</v>
      </c>
      <c r="E2083" s="567">
        <v>25267.39</v>
      </c>
      <c r="F2083" s="567">
        <v>25267.39</v>
      </c>
      <c r="G2083" s="564">
        <f t="shared" si="64"/>
        <v>0</v>
      </c>
      <c r="H2083" s="564">
        <v>25267.39</v>
      </c>
      <c r="I2083" s="564">
        <v>25267.39</v>
      </c>
      <c r="J2083" s="564">
        <f t="shared" si="65"/>
        <v>0</v>
      </c>
    </row>
    <row r="2084" spans="1:10" s="498" customFormat="1" ht="15.75" thickBot="1" x14ac:dyDescent="0.3">
      <c r="A2084" s="530">
        <v>2081</v>
      </c>
      <c r="B2084" s="565" t="s">
        <v>1374</v>
      </c>
      <c r="C2084" s="566" t="s">
        <v>5597</v>
      </c>
      <c r="D2084" s="563" t="s">
        <v>5598</v>
      </c>
      <c r="E2084" s="567">
        <v>25267.37</v>
      </c>
      <c r="F2084" s="567">
        <v>25267.37</v>
      </c>
      <c r="G2084" s="564">
        <f t="shared" si="64"/>
        <v>0</v>
      </c>
      <c r="H2084" s="564">
        <v>25267.37</v>
      </c>
      <c r="I2084" s="564">
        <v>25267.37</v>
      </c>
      <c r="J2084" s="564">
        <f t="shared" si="65"/>
        <v>0</v>
      </c>
    </row>
    <row r="2085" spans="1:10" s="498" customFormat="1" ht="15.75" thickBot="1" x14ac:dyDescent="0.3">
      <c r="A2085" s="530">
        <v>2082</v>
      </c>
      <c r="B2085" s="565" t="s">
        <v>1374</v>
      </c>
      <c r="C2085" s="566" t="s">
        <v>5599</v>
      </c>
      <c r="D2085" s="563" t="s">
        <v>5600</v>
      </c>
      <c r="E2085" s="567">
        <v>25267.37</v>
      </c>
      <c r="F2085" s="567">
        <v>25267.37</v>
      </c>
      <c r="G2085" s="564">
        <f t="shared" si="64"/>
        <v>0</v>
      </c>
      <c r="H2085" s="564">
        <v>25267.37</v>
      </c>
      <c r="I2085" s="564">
        <v>25267.37</v>
      </c>
      <c r="J2085" s="564">
        <f t="shared" si="65"/>
        <v>0</v>
      </c>
    </row>
    <row r="2086" spans="1:10" s="498" customFormat="1" ht="15.75" thickBot="1" x14ac:dyDescent="0.3">
      <c r="A2086" s="530">
        <v>2083</v>
      </c>
      <c r="B2086" s="565" t="s">
        <v>1374</v>
      </c>
      <c r="C2086" s="566" t="s">
        <v>5601</v>
      </c>
      <c r="D2086" s="563" t="s">
        <v>5602</v>
      </c>
      <c r="E2086" s="567">
        <v>25267.37</v>
      </c>
      <c r="F2086" s="567">
        <v>25267.37</v>
      </c>
      <c r="G2086" s="564">
        <f t="shared" si="64"/>
        <v>0</v>
      </c>
      <c r="H2086" s="564">
        <v>25267.37</v>
      </c>
      <c r="I2086" s="564">
        <v>25267.37</v>
      </c>
      <c r="J2086" s="564">
        <f t="shared" si="65"/>
        <v>0</v>
      </c>
    </row>
    <row r="2087" spans="1:10" s="498" customFormat="1" ht="15.75" thickBot="1" x14ac:dyDescent="0.3">
      <c r="A2087" s="530">
        <v>2084</v>
      </c>
      <c r="B2087" s="565" t="s">
        <v>1374</v>
      </c>
      <c r="C2087" s="566" t="s">
        <v>5603</v>
      </c>
      <c r="D2087" s="563" t="s">
        <v>5604</v>
      </c>
      <c r="E2087" s="567">
        <v>25267.38</v>
      </c>
      <c r="F2087" s="567">
        <v>25267.38</v>
      </c>
      <c r="G2087" s="564">
        <f t="shared" si="64"/>
        <v>0</v>
      </c>
      <c r="H2087" s="564">
        <v>25267.38</v>
      </c>
      <c r="I2087" s="564">
        <v>25267.38</v>
      </c>
      <c r="J2087" s="564">
        <f t="shared" si="65"/>
        <v>0</v>
      </c>
    </row>
    <row r="2088" spans="1:10" s="498" customFormat="1" ht="15.75" thickBot="1" x14ac:dyDescent="0.3">
      <c r="A2088" s="530">
        <v>2085</v>
      </c>
      <c r="B2088" s="565" t="s">
        <v>5605</v>
      </c>
      <c r="C2088" s="566" t="s">
        <v>5606</v>
      </c>
      <c r="D2088" s="563" t="s">
        <v>5607</v>
      </c>
      <c r="E2088" s="567">
        <v>61900.86</v>
      </c>
      <c r="F2088" s="567">
        <v>33644.589999999997</v>
      </c>
      <c r="G2088" s="564">
        <f t="shared" si="64"/>
        <v>28256.27</v>
      </c>
      <c r="H2088" s="564">
        <v>61900.86</v>
      </c>
      <c r="I2088" s="564">
        <v>33644.589999999997</v>
      </c>
      <c r="J2088" s="564">
        <f t="shared" si="65"/>
        <v>28256.27</v>
      </c>
    </row>
    <row r="2089" spans="1:10" s="498" customFormat="1" ht="15.75" thickBot="1" x14ac:dyDescent="0.3">
      <c r="A2089" s="530">
        <v>2086</v>
      </c>
      <c r="B2089" s="565" t="s">
        <v>5177</v>
      </c>
      <c r="C2089" s="566" t="s">
        <v>5608</v>
      </c>
      <c r="D2089" s="563" t="s">
        <v>5609</v>
      </c>
      <c r="E2089" s="567">
        <v>71339.990000000005</v>
      </c>
      <c r="F2089" s="567">
        <v>38280</v>
      </c>
      <c r="G2089" s="564">
        <f t="shared" si="64"/>
        <v>33059.99</v>
      </c>
      <c r="H2089" s="564">
        <v>71339.990000000005</v>
      </c>
      <c r="I2089" s="564">
        <v>38280</v>
      </c>
      <c r="J2089" s="564">
        <f t="shared" si="65"/>
        <v>33059.99</v>
      </c>
    </row>
    <row r="2090" spans="1:10" s="498" customFormat="1" ht="15.75" thickBot="1" x14ac:dyDescent="0.3">
      <c r="A2090" s="530">
        <v>2087</v>
      </c>
      <c r="B2090" s="565" t="s">
        <v>5610</v>
      </c>
      <c r="C2090" s="566" t="s">
        <v>5611</v>
      </c>
      <c r="D2090" s="563" t="s">
        <v>5612</v>
      </c>
      <c r="E2090" s="567">
        <v>48614.06</v>
      </c>
      <c r="F2090" s="567">
        <v>48614.06</v>
      </c>
      <c r="G2090" s="564">
        <f t="shared" si="64"/>
        <v>0</v>
      </c>
      <c r="H2090" s="564">
        <v>48614.06</v>
      </c>
      <c r="I2090" s="564">
        <v>48614.06</v>
      </c>
      <c r="J2090" s="564">
        <f t="shared" si="65"/>
        <v>0</v>
      </c>
    </row>
    <row r="2091" spans="1:10" s="498" customFormat="1" ht="15.75" thickBot="1" x14ac:dyDescent="0.3">
      <c r="A2091" s="530">
        <v>2088</v>
      </c>
      <c r="B2091" s="565" t="s">
        <v>5377</v>
      </c>
      <c r="C2091" s="566" t="s">
        <v>5613</v>
      </c>
      <c r="D2091" s="563" t="s">
        <v>5614</v>
      </c>
      <c r="E2091" s="567">
        <v>62152.41</v>
      </c>
      <c r="F2091" s="567">
        <v>62152.41</v>
      </c>
      <c r="G2091" s="564">
        <f t="shared" si="64"/>
        <v>0</v>
      </c>
      <c r="H2091" s="564">
        <v>62152.41</v>
      </c>
      <c r="I2091" s="564">
        <v>62152.41</v>
      </c>
      <c r="J2091" s="564">
        <f t="shared" si="65"/>
        <v>0</v>
      </c>
    </row>
    <row r="2092" spans="1:10" s="498" customFormat="1" ht="15.75" thickBot="1" x14ac:dyDescent="0.3">
      <c r="A2092" s="530">
        <v>2089</v>
      </c>
      <c r="B2092" s="565" t="s">
        <v>5377</v>
      </c>
      <c r="C2092" s="566" t="s">
        <v>5615</v>
      </c>
      <c r="D2092" s="563" t="s">
        <v>5616</v>
      </c>
      <c r="E2092" s="567">
        <v>88416.22</v>
      </c>
      <c r="F2092" s="567">
        <v>88416.22</v>
      </c>
      <c r="G2092" s="564">
        <f t="shared" si="64"/>
        <v>0</v>
      </c>
      <c r="H2092" s="564">
        <v>88416.22</v>
      </c>
      <c r="I2092" s="564">
        <v>88416.22</v>
      </c>
      <c r="J2092" s="564">
        <f t="shared" si="65"/>
        <v>0</v>
      </c>
    </row>
    <row r="2093" spans="1:10" s="498" customFormat="1" ht="15.75" thickBot="1" x14ac:dyDescent="0.3">
      <c r="A2093" s="530">
        <v>2090</v>
      </c>
      <c r="B2093" s="565" t="s">
        <v>5377</v>
      </c>
      <c r="C2093" s="566" t="s">
        <v>5617</v>
      </c>
      <c r="D2093" s="563" t="s">
        <v>5618</v>
      </c>
      <c r="E2093" s="567">
        <v>58381.53</v>
      </c>
      <c r="F2093" s="567">
        <v>58381.53</v>
      </c>
      <c r="G2093" s="564">
        <f t="shared" si="64"/>
        <v>0</v>
      </c>
      <c r="H2093" s="564">
        <v>58381.53</v>
      </c>
      <c r="I2093" s="564">
        <v>58381.53</v>
      </c>
      <c r="J2093" s="564">
        <f t="shared" si="65"/>
        <v>0</v>
      </c>
    </row>
    <row r="2094" spans="1:10" s="498" customFormat="1" ht="15.75" thickBot="1" x14ac:dyDescent="0.3">
      <c r="A2094" s="530">
        <v>2091</v>
      </c>
      <c r="B2094" s="565" t="s">
        <v>5619</v>
      </c>
      <c r="C2094" s="566" t="s">
        <v>5620</v>
      </c>
      <c r="D2094" s="563" t="s">
        <v>5621</v>
      </c>
      <c r="E2094" s="567">
        <v>94087.82</v>
      </c>
      <c r="F2094" s="567">
        <v>94087.82</v>
      </c>
      <c r="G2094" s="564">
        <f t="shared" si="64"/>
        <v>0</v>
      </c>
      <c r="H2094" s="564">
        <v>94087.82</v>
      </c>
      <c r="I2094" s="564">
        <v>94087.82</v>
      </c>
      <c r="J2094" s="564">
        <f t="shared" si="65"/>
        <v>0</v>
      </c>
    </row>
    <row r="2095" spans="1:10" s="498" customFormat="1" ht="15.75" thickBot="1" x14ac:dyDescent="0.3">
      <c r="A2095" s="530">
        <v>2092</v>
      </c>
      <c r="B2095" s="565" t="s">
        <v>5622</v>
      </c>
      <c r="C2095" s="566" t="s">
        <v>5623</v>
      </c>
      <c r="D2095" s="563" t="s">
        <v>5624</v>
      </c>
      <c r="E2095" s="567">
        <v>43921</v>
      </c>
      <c r="F2095" s="567">
        <v>43921</v>
      </c>
      <c r="G2095" s="564">
        <f t="shared" si="64"/>
        <v>0</v>
      </c>
      <c r="H2095" s="564">
        <v>43921</v>
      </c>
      <c r="I2095" s="564">
        <v>43921</v>
      </c>
      <c r="J2095" s="564">
        <f t="shared" si="65"/>
        <v>0</v>
      </c>
    </row>
    <row r="2096" spans="1:10" s="498" customFormat="1" ht="15.75" thickBot="1" x14ac:dyDescent="0.3">
      <c r="A2096" s="530">
        <v>2093</v>
      </c>
      <c r="B2096" s="565" t="s">
        <v>5356</v>
      </c>
      <c r="C2096" s="566" t="s">
        <v>5625</v>
      </c>
      <c r="D2096" s="563" t="s">
        <v>5626</v>
      </c>
      <c r="E2096" s="567">
        <v>3101</v>
      </c>
      <c r="F2096" s="567">
        <v>3101</v>
      </c>
      <c r="G2096" s="564">
        <f t="shared" si="64"/>
        <v>0</v>
      </c>
      <c r="H2096" s="564">
        <v>0</v>
      </c>
      <c r="I2096" s="564">
        <v>0</v>
      </c>
      <c r="J2096" s="564">
        <f t="shared" si="65"/>
        <v>0</v>
      </c>
    </row>
    <row r="2097" spans="1:10" s="498" customFormat="1" ht="15.75" thickBot="1" x14ac:dyDescent="0.3">
      <c r="A2097" s="530">
        <v>2094</v>
      </c>
      <c r="B2097" s="565" t="s">
        <v>5356</v>
      </c>
      <c r="C2097" s="566" t="s">
        <v>5627</v>
      </c>
      <c r="D2097" s="563" t="s">
        <v>5628</v>
      </c>
      <c r="E2097" s="567">
        <v>3101</v>
      </c>
      <c r="F2097" s="567">
        <v>3101</v>
      </c>
      <c r="G2097" s="564">
        <f t="shared" si="64"/>
        <v>0</v>
      </c>
      <c r="H2097" s="564">
        <v>0</v>
      </c>
      <c r="I2097" s="564">
        <v>0</v>
      </c>
      <c r="J2097" s="564">
        <f t="shared" si="65"/>
        <v>0</v>
      </c>
    </row>
    <row r="2098" spans="1:10" s="498" customFormat="1" ht="15.75" thickBot="1" x14ac:dyDescent="0.3">
      <c r="A2098" s="530">
        <v>2095</v>
      </c>
      <c r="B2098" s="565" t="s">
        <v>5356</v>
      </c>
      <c r="C2098" s="566" t="s">
        <v>5629</v>
      </c>
      <c r="D2098" s="563" t="s">
        <v>5630</v>
      </c>
      <c r="E2098" s="567">
        <v>3101</v>
      </c>
      <c r="F2098" s="567">
        <v>3101</v>
      </c>
      <c r="G2098" s="564">
        <f t="shared" si="64"/>
        <v>0</v>
      </c>
      <c r="H2098" s="564">
        <v>0</v>
      </c>
      <c r="I2098" s="564">
        <v>0</v>
      </c>
      <c r="J2098" s="564">
        <f t="shared" si="65"/>
        <v>0</v>
      </c>
    </row>
    <row r="2099" spans="1:10" s="498" customFormat="1" ht="15.75" thickBot="1" x14ac:dyDescent="0.3">
      <c r="A2099" s="530">
        <v>2096</v>
      </c>
      <c r="B2099" s="565" t="s">
        <v>5356</v>
      </c>
      <c r="C2099" s="566" t="s">
        <v>5631</v>
      </c>
      <c r="D2099" s="563" t="s">
        <v>5632</v>
      </c>
      <c r="E2099" s="567">
        <v>3101</v>
      </c>
      <c r="F2099" s="567">
        <v>3101</v>
      </c>
      <c r="G2099" s="564">
        <f t="shared" si="64"/>
        <v>0</v>
      </c>
      <c r="H2099" s="564">
        <v>0</v>
      </c>
      <c r="I2099" s="564">
        <v>0</v>
      </c>
      <c r="J2099" s="564">
        <f t="shared" si="65"/>
        <v>0</v>
      </c>
    </row>
    <row r="2100" spans="1:10" s="498" customFormat="1" ht="15.75" thickBot="1" x14ac:dyDescent="0.3">
      <c r="A2100" s="530">
        <v>2097</v>
      </c>
      <c r="B2100" s="565" t="s">
        <v>5356</v>
      </c>
      <c r="C2100" s="566" t="s">
        <v>5633</v>
      </c>
      <c r="D2100" s="563" t="s">
        <v>5634</v>
      </c>
      <c r="E2100" s="567">
        <v>3101</v>
      </c>
      <c r="F2100" s="567">
        <v>3101</v>
      </c>
      <c r="G2100" s="564">
        <f t="shared" si="64"/>
        <v>0</v>
      </c>
      <c r="H2100" s="564">
        <v>0</v>
      </c>
      <c r="I2100" s="564">
        <v>0</v>
      </c>
      <c r="J2100" s="564">
        <f t="shared" si="65"/>
        <v>0</v>
      </c>
    </row>
    <row r="2101" spans="1:10" s="498" customFormat="1" ht="15.75" thickBot="1" x14ac:dyDescent="0.3">
      <c r="A2101" s="530">
        <v>2098</v>
      </c>
      <c r="B2101" s="565" t="s">
        <v>5635</v>
      </c>
      <c r="C2101" s="566" t="s">
        <v>5636</v>
      </c>
      <c r="D2101" s="563" t="s">
        <v>5637</v>
      </c>
      <c r="E2101" s="567">
        <v>18414</v>
      </c>
      <c r="F2101" s="567">
        <v>18414</v>
      </c>
      <c r="G2101" s="564">
        <f t="shared" si="64"/>
        <v>0</v>
      </c>
      <c r="H2101" s="564">
        <v>18414</v>
      </c>
      <c r="I2101" s="564">
        <v>18414</v>
      </c>
      <c r="J2101" s="564">
        <f t="shared" si="65"/>
        <v>0</v>
      </c>
    </row>
    <row r="2102" spans="1:10" s="498" customFormat="1" ht="15.75" thickBot="1" x14ac:dyDescent="0.3">
      <c r="A2102" s="530">
        <v>2099</v>
      </c>
      <c r="B2102" s="565" t="s">
        <v>4792</v>
      </c>
      <c r="C2102" s="566" t="s">
        <v>5638</v>
      </c>
      <c r="D2102" s="563" t="s">
        <v>5639</v>
      </c>
      <c r="E2102" s="567">
        <v>28143</v>
      </c>
      <c r="F2102" s="567">
        <v>28143</v>
      </c>
      <c r="G2102" s="564">
        <f t="shared" si="64"/>
        <v>0</v>
      </c>
      <c r="H2102" s="564">
        <v>27717</v>
      </c>
      <c r="I2102" s="564">
        <v>27717</v>
      </c>
      <c r="J2102" s="564">
        <f t="shared" si="65"/>
        <v>0</v>
      </c>
    </row>
    <row r="2103" spans="1:10" s="498" customFormat="1" ht="15.75" thickBot="1" x14ac:dyDescent="0.3">
      <c r="A2103" s="530">
        <v>2100</v>
      </c>
      <c r="B2103" s="565" t="s">
        <v>4792</v>
      </c>
      <c r="C2103" s="566" t="s">
        <v>5640</v>
      </c>
      <c r="D2103" s="563" t="s">
        <v>5641</v>
      </c>
      <c r="E2103" s="567">
        <v>60976</v>
      </c>
      <c r="F2103" s="567">
        <v>60976</v>
      </c>
      <c r="G2103" s="564">
        <f t="shared" si="64"/>
        <v>0</v>
      </c>
      <c r="H2103" s="564">
        <v>58666</v>
      </c>
      <c r="I2103" s="564">
        <v>58666</v>
      </c>
      <c r="J2103" s="564">
        <f t="shared" si="65"/>
        <v>0</v>
      </c>
    </row>
    <row r="2104" spans="1:10" s="498" customFormat="1" ht="15.75" thickBot="1" x14ac:dyDescent="0.3">
      <c r="A2104" s="530">
        <v>2101</v>
      </c>
      <c r="B2104" s="565" t="s">
        <v>1368</v>
      </c>
      <c r="C2104" s="566" t="s">
        <v>5642</v>
      </c>
      <c r="D2104" s="563" t="s">
        <v>5643</v>
      </c>
      <c r="E2104" s="567">
        <v>5183</v>
      </c>
      <c r="F2104" s="567">
        <v>5183</v>
      </c>
      <c r="G2104" s="564">
        <f t="shared" si="64"/>
        <v>0</v>
      </c>
      <c r="H2104" s="564">
        <v>5183</v>
      </c>
      <c r="I2104" s="564">
        <v>5183</v>
      </c>
      <c r="J2104" s="564">
        <f t="shared" si="65"/>
        <v>0</v>
      </c>
    </row>
    <row r="2105" spans="1:10" s="498" customFormat="1" ht="15.75" thickBot="1" x14ac:dyDescent="0.3">
      <c r="A2105" s="530">
        <v>2102</v>
      </c>
      <c r="B2105" s="565" t="s">
        <v>5644</v>
      </c>
      <c r="C2105" s="566" t="s">
        <v>5645</v>
      </c>
      <c r="D2105" s="563" t="s">
        <v>5646</v>
      </c>
      <c r="E2105" s="567">
        <v>12355</v>
      </c>
      <c r="F2105" s="567">
        <v>12355</v>
      </c>
      <c r="G2105" s="564">
        <f t="shared" si="64"/>
        <v>0</v>
      </c>
      <c r="H2105" s="564">
        <v>12355</v>
      </c>
      <c r="I2105" s="564">
        <v>12355</v>
      </c>
      <c r="J2105" s="564">
        <f t="shared" si="65"/>
        <v>0</v>
      </c>
    </row>
    <row r="2106" spans="1:10" s="498" customFormat="1" ht="15.75" thickBot="1" x14ac:dyDescent="0.3">
      <c r="A2106" s="530">
        <v>2103</v>
      </c>
      <c r="B2106" s="565" t="s">
        <v>5647</v>
      </c>
      <c r="C2106" s="566" t="s">
        <v>5648</v>
      </c>
      <c r="D2106" s="563" t="s">
        <v>5649</v>
      </c>
      <c r="E2106" s="567">
        <v>26560</v>
      </c>
      <c r="F2106" s="567">
        <v>26560</v>
      </c>
      <c r="G2106" s="564">
        <f t="shared" si="64"/>
        <v>0</v>
      </c>
      <c r="H2106" s="564">
        <v>26560</v>
      </c>
      <c r="I2106" s="564">
        <v>26560</v>
      </c>
      <c r="J2106" s="564">
        <f t="shared" si="65"/>
        <v>0</v>
      </c>
    </row>
    <row r="2107" spans="1:10" s="498" customFormat="1" ht="15.75" thickBot="1" x14ac:dyDescent="0.3">
      <c r="A2107" s="530">
        <v>2104</v>
      </c>
      <c r="B2107" s="565" t="s">
        <v>5650</v>
      </c>
      <c r="C2107" s="566" t="s">
        <v>5651</v>
      </c>
      <c r="D2107" s="563" t="s">
        <v>5652</v>
      </c>
      <c r="E2107" s="567">
        <v>31600</v>
      </c>
      <c r="F2107" s="567">
        <v>31600</v>
      </c>
      <c r="G2107" s="564">
        <f t="shared" si="64"/>
        <v>0</v>
      </c>
      <c r="H2107" s="564">
        <v>31600</v>
      </c>
      <c r="I2107" s="564">
        <v>31600</v>
      </c>
      <c r="J2107" s="564">
        <f t="shared" si="65"/>
        <v>0</v>
      </c>
    </row>
    <row r="2108" spans="1:10" s="498" customFormat="1" ht="15.75" thickBot="1" x14ac:dyDescent="0.3">
      <c r="A2108" s="530">
        <v>2105</v>
      </c>
      <c r="B2108" s="565" t="s">
        <v>5650</v>
      </c>
      <c r="C2108" s="566" t="s">
        <v>5653</v>
      </c>
      <c r="D2108" s="563" t="s">
        <v>5654</v>
      </c>
      <c r="E2108" s="567">
        <v>31600</v>
      </c>
      <c r="F2108" s="567">
        <v>31600</v>
      </c>
      <c r="G2108" s="564">
        <f t="shared" si="64"/>
        <v>0</v>
      </c>
      <c r="H2108" s="564">
        <v>31600</v>
      </c>
      <c r="I2108" s="564">
        <v>31600</v>
      </c>
      <c r="J2108" s="564">
        <f t="shared" si="65"/>
        <v>0</v>
      </c>
    </row>
    <row r="2109" spans="1:10" s="498" customFormat="1" ht="15.75" thickBot="1" x14ac:dyDescent="0.3">
      <c r="A2109" s="530">
        <v>2106</v>
      </c>
      <c r="B2109" s="565" t="s">
        <v>5650</v>
      </c>
      <c r="C2109" s="566" t="s">
        <v>5655</v>
      </c>
      <c r="D2109" s="563" t="s">
        <v>5656</v>
      </c>
      <c r="E2109" s="567">
        <v>31600</v>
      </c>
      <c r="F2109" s="567">
        <v>31600</v>
      </c>
      <c r="G2109" s="564">
        <f t="shared" si="64"/>
        <v>0</v>
      </c>
      <c r="H2109" s="564">
        <v>31600</v>
      </c>
      <c r="I2109" s="564">
        <v>31600</v>
      </c>
      <c r="J2109" s="564">
        <f t="shared" si="65"/>
        <v>0</v>
      </c>
    </row>
    <row r="2110" spans="1:10" s="498" customFormat="1" ht="15.75" thickBot="1" x14ac:dyDescent="0.3">
      <c r="A2110" s="530">
        <v>2107</v>
      </c>
      <c r="B2110" s="565" t="s">
        <v>5657</v>
      </c>
      <c r="C2110" s="566" t="s">
        <v>5658</v>
      </c>
      <c r="D2110" s="563" t="s">
        <v>5659</v>
      </c>
      <c r="E2110" s="567">
        <v>16570</v>
      </c>
      <c r="F2110" s="567">
        <v>16570</v>
      </c>
      <c r="G2110" s="564">
        <f t="shared" si="64"/>
        <v>0</v>
      </c>
      <c r="H2110" s="564">
        <v>16570</v>
      </c>
      <c r="I2110" s="564">
        <v>16570</v>
      </c>
      <c r="J2110" s="564">
        <f t="shared" si="65"/>
        <v>0</v>
      </c>
    </row>
    <row r="2111" spans="1:10" s="498" customFormat="1" ht="15.75" thickBot="1" x14ac:dyDescent="0.3">
      <c r="A2111" s="530">
        <v>2108</v>
      </c>
      <c r="B2111" s="565" t="s">
        <v>5660</v>
      </c>
      <c r="C2111" s="566" t="s">
        <v>5661</v>
      </c>
      <c r="D2111" s="563" t="s">
        <v>5662</v>
      </c>
      <c r="E2111" s="567">
        <v>37440</v>
      </c>
      <c r="F2111" s="567">
        <v>37440</v>
      </c>
      <c r="G2111" s="564">
        <f t="shared" si="64"/>
        <v>0</v>
      </c>
      <c r="H2111" s="564">
        <v>37440</v>
      </c>
      <c r="I2111" s="564">
        <v>37440</v>
      </c>
      <c r="J2111" s="564">
        <f t="shared" si="65"/>
        <v>0</v>
      </c>
    </row>
    <row r="2112" spans="1:10" s="498" customFormat="1" ht="15.75" thickBot="1" x14ac:dyDescent="0.3">
      <c r="A2112" s="530">
        <v>2109</v>
      </c>
      <c r="B2112" s="565" t="s">
        <v>5663</v>
      </c>
      <c r="C2112" s="566" t="s">
        <v>5664</v>
      </c>
      <c r="D2112" s="563" t="s">
        <v>5665</v>
      </c>
      <c r="E2112" s="567">
        <v>27570</v>
      </c>
      <c r="F2112" s="567">
        <v>27570</v>
      </c>
      <c r="G2112" s="564">
        <f t="shared" si="64"/>
        <v>0</v>
      </c>
      <c r="H2112" s="564">
        <v>27570</v>
      </c>
      <c r="I2112" s="564">
        <v>27570</v>
      </c>
      <c r="J2112" s="564">
        <f t="shared" si="65"/>
        <v>0</v>
      </c>
    </row>
    <row r="2113" spans="1:10" s="498" customFormat="1" ht="15.75" thickBot="1" x14ac:dyDescent="0.3">
      <c r="A2113" s="530">
        <v>2110</v>
      </c>
      <c r="B2113" s="565" t="s">
        <v>5666</v>
      </c>
      <c r="C2113" s="566" t="s">
        <v>5667</v>
      </c>
      <c r="D2113" s="563" t="s">
        <v>5668</v>
      </c>
      <c r="E2113" s="567">
        <v>44640</v>
      </c>
      <c r="F2113" s="567">
        <v>44640</v>
      </c>
      <c r="G2113" s="564">
        <f t="shared" si="64"/>
        <v>0</v>
      </c>
      <c r="H2113" s="564">
        <v>44640</v>
      </c>
      <c r="I2113" s="564">
        <v>44640</v>
      </c>
      <c r="J2113" s="564">
        <f t="shared" si="65"/>
        <v>0</v>
      </c>
    </row>
    <row r="2114" spans="1:10" s="498" customFormat="1" ht="15.75" thickBot="1" x14ac:dyDescent="0.3">
      <c r="A2114" s="530">
        <v>2111</v>
      </c>
      <c r="B2114" s="565" t="s">
        <v>5669</v>
      </c>
      <c r="C2114" s="566" t="s">
        <v>5670</v>
      </c>
      <c r="D2114" s="563" t="s">
        <v>5671</v>
      </c>
      <c r="E2114" s="567">
        <v>17830</v>
      </c>
      <c r="F2114" s="567">
        <v>17830</v>
      </c>
      <c r="G2114" s="564">
        <f t="shared" si="64"/>
        <v>0</v>
      </c>
      <c r="H2114" s="564">
        <v>17830</v>
      </c>
      <c r="I2114" s="564">
        <v>17830</v>
      </c>
      <c r="J2114" s="564">
        <f t="shared" si="65"/>
        <v>0</v>
      </c>
    </row>
    <row r="2115" spans="1:10" s="498" customFormat="1" ht="15.75" thickBot="1" x14ac:dyDescent="0.3">
      <c r="A2115" s="530">
        <v>2112</v>
      </c>
      <c r="B2115" s="565" t="s">
        <v>5672</v>
      </c>
      <c r="C2115" s="566" t="s">
        <v>5673</v>
      </c>
      <c r="D2115" s="563" t="s">
        <v>5674</v>
      </c>
      <c r="E2115" s="567">
        <v>23020</v>
      </c>
      <c r="F2115" s="567">
        <v>23020</v>
      </c>
      <c r="G2115" s="564">
        <f t="shared" si="64"/>
        <v>0</v>
      </c>
      <c r="H2115" s="564">
        <v>23020</v>
      </c>
      <c r="I2115" s="564">
        <v>23020</v>
      </c>
      <c r="J2115" s="564">
        <f t="shared" si="65"/>
        <v>0</v>
      </c>
    </row>
    <row r="2116" spans="1:10" s="498" customFormat="1" ht="15.75" thickBot="1" x14ac:dyDescent="0.3">
      <c r="A2116" s="530">
        <v>2113</v>
      </c>
      <c r="B2116" s="565" t="s">
        <v>5672</v>
      </c>
      <c r="C2116" s="566" t="s">
        <v>5675</v>
      </c>
      <c r="D2116" s="563" t="s">
        <v>5676</v>
      </c>
      <c r="E2116" s="567">
        <v>23020.01</v>
      </c>
      <c r="F2116" s="567">
        <v>23020.01</v>
      </c>
      <c r="G2116" s="564">
        <f t="shared" ref="G2116:G2177" si="66">E2116-F2116</f>
        <v>0</v>
      </c>
      <c r="H2116" s="564">
        <v>23020.01</v>
      </c>
      <c r="I2116" s="564">
        <v>23020.01</v>
      </c>
      <c r="J2116" s="564">
        <f t="shared" ref="J2116:J2177" si="67">H2116-I2116</f>
        <v>0</v>
      </c>
    </row>
    <row r="2117" spans="1:10" s="498" customFormat="1" ht="15.75" thickBot="1" x14ac:dyDescent="0.3">
      <c r="A2117" s="530">
        <v>2114</v>
      </c>
      <c r="B2117" s="565" t="s">
        <v>5677</v>
      </c>
      <c r="C2117" s="566" t="s">
        <v>5678</v>
      </c>
      <c r="D2117" s="563" t="s">
        <v>5679</v>
      </c>
      <c r="E2117" s="567">
        <v>22800</v>
      </c>
      <c r="F2117" s="567">
        <v>22800</v>
      </c>
      <c r="G2117" s="564">
        <f t="shared" si="66"/>
        <v>0</v>
      </c>
      <c r="H2117" s="564">
        <v>0</v>
      </c>
      <c r="I2117" s="564">
        <v>0</v>
      </c>
      <c r="J2117" s="564">
        <f t="shared" si="67"/>
        <v>0</v>
      </c>
    </row>
    <row r="2118" spans="1:10" s="498" customFormat="1" ht="15.75" thickBot="1" x14ac:dyDescent="0.3">
      <c r="A2118" s="530">
        <v>2115</v>
      </c>
      <c r="B2118" s="565" t="s">
        <v>1368</v>
      </c>
      <c r="C2118" s="566" t="s">
        <v>5680</v>
      </c>
      <c r="D2118" s="563" t="s">
        <v>5681</v>
      </c>
      <c r="E2118" s="567">
        <v>5183</v>
      </c>
      <c r="F2118" s="567">
        <v>5183</v>
      </c>
      <c r="G2118" s="564">
        <f t="shared" si="66"/>
        <v>0</v>
      </c>
      <c r="H2118" s="564">
        <v>5183</v>
      </c>
      <c r="I2118" s="564">
        <v>5183</v>
      </c>
      <c r="J2118" s="564">
        <f t="shared" si="67"/>
        <v>0</v>
      </c>
    </row>
    <row r="2119" spans="1:10" s="498" customFormat="1" ht="15.75" thickBot="1" x14ac:dyDescent="0.3">
      <c r="A2119" s="530">
        <v>2116</v>
      </c>
      <c r="B2119" s="565" t="s">
        <v>5682</v>
      </c>
      <c r="C2119" s="566" t="s">
        <v>5683</v>
      </c>
      <c r="D2119" s="563" t="s">
        <v>5684</v>
      </c>
      <c r="E2119" s="567">
        <v>20256</v>
      </c>
      <c r="F2119" s="567">
        <v>20256</v>
      </c>
      <c r="G2119" s="564">
        <f t="shared" si="66"/>
        <v>0</v>
      </c>
      <c r="H2119" s="564">
        <v>20256</v>
      </c>
      <c r="I2119" s="564">
        <v>20256</v>
      </c>
      <c r="J2119" s="564">
        <f t="shared" si="67"/>
        <v>0</v>
      </c>
    </row>
    <row r="2120" spans="1:10" s="498" customFormat="1" ht="15.75" thickBot="1" x14ac:dyDescent="0.3">
      <c r="A2120" s="530">
        <v>2117</v>
      </c>
      <c r="B2120" s="565" t="s">
        <v>5685</v>
      </c>
      <c r="C2120" s="566" t="s">
        <v>5686</v>
      </c>
      <c r="D2120" s="563" t="s">
        <v>5687</v>
      </c>
      <c r="E2120" s="567">
        <v>48520</v>
      </c>
      <c r="F2120" s="567">
        <v>48520</v>
      </c>
      <c r="G2120" s="564">
        <f t="shared" si="66"/>
        <v>0</v>
      </c>
      <c r="H2120" s="564">
        <v>48520</v>
      </c>
      <c r="I2120" s="564">
        <v>48520</v>
      </c>
      <c r="J2120" s="564">
        <f t="shared" si="67"/>
        <v>0</v>
      </c>
    </row>
    <row r="2121" spans="1:10" s="498" customFormat="1" ht="15.75" thickBot="1" x14ac:dyDescent="0.3">
      <c r="A2121" s="530">
        <v>2118</v>
      </c>
      <c r="B2121" s="565" t="s">
        <v>5688</v>
      </c>
      <c r="C2121" s="566" t="s">
        <v>5689</v>
      </c>
      <c r="D2121" s="563" t="s">
        <v>5690</v>
      </c>
      <c r="E2121" s="567">
        <v>41500</v>
      </c>
      <c r="F2121" s="567">
        <v>41500</v>
      </c>
      <c r="G2121" s="564">
        <f t="shared" si="66"/>
        <v>0</v>
      </c>
      <c r="H2121" s="564">
        <v>41500</v>
      </c>
      <c r="I2121" s="564">
        <v>41500</v>
      </c>
      <c r="J2121" s="564">
        <f t="shared" si="67"/>
        <v>0</v>
      </c>
    </row>
    <row r="2122" spans="1:10" s="498" customFormat="1" ht="15.75" thickBot="1" x14ac:dyDescent="0.3">
      <c r="A2122" s="530">
        <v>2119</v>
      </c>
      <c r="B2122" s="565" t="s">
        <v>5688</v>
      </c>
      <c r="C2122" s="566" t="s">
        <v>5691</v>
      </c>
      <c r="D2122" s="563" t="s">
        <v>5692</v>
      </c>
      <c r="E2122" s="567">
        <v>41500</v>
      </c>
      <c r="F2122" s="567">
        <v>41500</v>
      </c>
      <c r="G2122" s="564">
        <f t="shared" si="66"/>
        <v>0</v>
      </c>
      <c r="H2122" s="564">
        <v>41500</v>
      </c>
      <c r="I2122" s="564">
        <v>41500</v>
      </c>
      <c r="J2122" s="564">
        <f t="shared" si="67"/>
        <v>0</v>
      </c>
    </row>
    <row r="2123" spans="1:10" s="498" customFormat="1" ht="15.75" thickBot="1" x14ac:dyDescent="0.3">
      <c r="A2123" s="530">
        <v>2120</v>
      </c>
      <c r="B2123" s="565" t="s">
        <v>5693</v>
      </c>
      <c r="C2123" s="566" t="s">
        <v>5694</v>
      </c>
      <c r="D2123" s="563" t="s">
        <v>5695</v>
      </c>
      <c r="E2123" s="567">
        <v>82899</v>
      </c>
      <c r="F2123" s="567">
        <v>82899</v>
      </c>
      <c r="G2123" s="564">
        <f t="shared" si="66"/>
        <v>0</v>
      </c>
      <c r="H2123" s="564">
        <v>70803</v>
      </c>
      <c r="I2123" s="564">
        <v>70803</v>
      </c>
      <c r="J2123" s="564">
        <f t="shared" si="67"/>
        <v>0</v>
      </c>
    </row>
    <row r="2124" spans="1:10" s="498" customFormat="1" ht="15.75" thickBot="1" x14ac:dyDescent="0.3">
      <c r="A2124" s="530">
        <v>2121</v>
      </c>
      <c r="B2124" s="565" t="s">
        <v>2036</v>
      </c>
      <c r="C2124" s="566" t="s">
        <v>5696</v>
      </c>
      <c r="D2124" s="563" t="s">
        <v>5697</v>
      </c>
      <c r="E2124" s="567">
        <v>17819</v>
      </c>
      <c r="F2124" s="567">
        <v>17819</v>
      </c>
      <c r="G2124" s="564">
        <f t="shared" si="66"/>
        <v>0</v>
      </c>
      <c r="H2124" s="564">
        <v>17819</v>
      </c>
      <c r="I2124" s="564">
        <v>17819</v>
      </c>
      <c r="J2124" s="564">
        <f t="shared" si="67"/>
        <v>0</v>
      </c>
    </row>
    <row r="2125" spans="1:10" s="498" customFormat="1" ht="15.75" thickBot="1" x14ac:dyDescent="0.3">
      <c r="A2125" s="530">
        <v>2122</v>
      </c>
      <c r="B2125" s="565" t="s">
        <v>5698</v>
      </c>
      <c r="C2125" s="566" t="s">
        <v>5699</v>
      </c>
      <c r="D2125" s="563" t="s">
        <v>5700</v>
      </c>
      <c r="E2125" s="567">
        <v>11811</v>
      </c>
      <c r="F2125" s="567">
        <v>11811</v>
      </c>
      <c r="G2125" s="564">
        <f t="shared" si="66"/>
        <v>0</v>
      </c>
      <c r="H2125" s="564">
        <v>6057</v>
      </c>
      <c r="I2125" s="564">
        <v>6057</v>
      </c>
      <c r="J2125" s="564">
        <f t="shared" si="67"/>
        <v>0</v>
      </c>
    </row>
    <row r="2126" spans="1:10" s="498" customFormat="1" ht="15.75" thickBot="1" x14ac:dyDescent="0.3">
      <c r="A2126" s="530">
        <v>2123</v>
      </c>
      <c r="B2126" s="565" t="s">
        <v>5701</v>
      </c>
      <c r="C2126" s="566" t="s">
        <v>5702</v>
      </c>
      <c r="D2126" s="563" t="s">
        <v>5703</v>
      </c>
      <c r="E2126" s="567">
        <v>43540</v>
      </c>
      <c r="F2126" s="567">
        <v>43540</v>
      </c>
      <c r="G2126" s="564">
        <f t="shared" si="66"/>
        <v>0</v>
      </c>
      <c r="H2126" s="564">
        <v>0</v>
      </c>
      <c r="I2126" s="564">
        <v>0</v>
      </c>
      <c r="J2126" s="564">
        <f t="shared" si="67"/>
        <v>0</v>
      </c>
    </row>
    <row r="2127" spans="1:10" s="498" customFormat="1" ht="15.75" thickBot="1" x14ac:dyDescent="0.3">
      <c r="A2127" s="530">
        <v>2124</v>
      </c>
      <c r="B2127" s="565" t="s">
        <v>5704</v>
      </c>
      <c r="C2127" s="566" t="s">
        <v>5705</v>
      </c>
      <c r="D2127" s="563" t="s">
        <v>5706</v>
      </c>
      <c r="E2127" s="567">
        <v>17027</v>
      </c>
      <c r="F2127" s="567">
        <v>17027</v>
      </c>
      <c r="G2127" s="564">
        <f t="shared" si="66"/>
        <v>0</v>
      </c>
      <c r="H2127" s="564">
        <v>0</v>
      </c>
      <c r="I2127" s="564">
        <v>0</v>
      </c>
      <c r="J2127" s="564">
        <f t="shared" si="67"/>
        <v>0</v>
      </c>
    </row>
    <row r="2128" spans="1:10" s="498" customFormat="1" ht="15.75" thickBot="1" x14ac:dyDescent="0.3">
      <c r="A2128" s="530">
        <v>2125</v>
      </c>
      <c r="B2128" s="565" t="s">
        <v>5704</v>
      </c>
      <c r="C2128" s="566" t="s">
        <v>5707</v>
      </c>
      <c r="D2128" s="563" t="s">
        <v>5708</v>
      </c>
      <c r="E2128" s="567">
        <v>17027</v>
      </c>
      <c r="F2128" s="567">
        <v>17027</v>
      </c>
      <c r="G2128" s="564">
        <f t="shared" si="66"/>
        <v>0</v>
      </c>
      <c r="H2128" s="564">
        <v>0</v>
      </c>
      <c r="I2128" s="564">
        <v>0</v>
      </c>
      <c r="J2128" s="564">
        <f t="shared" si="67"/>
        <v>0</v>
      </c>
    </row>
    <row r="2129" spans="1:10" s="498" customFormat="1" ht="15.75" thickBot="1" x14ac:dyDescent="0.3">
      <c r="A2129" s="530">
        <v>2126</v>
      </c>
      <c r="B2129" s="565" t="s">
        <v>5704</v>
      </c>
      <c r="C2129" s="566" t="s">
        <v>5709</v>
      </c>
      <c r="D2129" s="563" t="s">
        <v>5710</v>
      </c>
      <c r="E2129" s="567">
        <v>17027</v>
      </c>
      <c r="F2129" s="567">
        <v>17027</v>
      </c>
      <c r="G2129" s="564">
        <f t="shared" si="66"/>
        <v>0</v>
      </c>
      <c r="H2129" s="564">
        <v>0</v>
      </c>
      <c r="I2129" s="564">
        <v>0</v>
      </c>
      <c r="J2129" s="564">
        <f t="shared" si="67"/>
        <v>0</v>
      </c>
    </row>
    <row r="2130" spans="1:10" s="498" customFormat="1" ht="15.75" thickBot="1" x14ac:dyDescent="0.3">
      <c r="A2130" s="530">
        <v>2127</v>
      </c>
      <c r="B2130" s="565" t="s">
        <v>5704</v>
      </c>
      <c r="C2130" s="566" t="s">
        <v>5711</v>
      </c>
      <c r="D2130" s="563" t="s">
        <v>5712</v>
      </c>
      <c r="E2130" s="567">
        <v>17027</v>
      </c>
      <c r="F2130" s="567">
        <v>17027</v>
      </c>
      <c r="G2130" s="564">
        <f t="shared" si="66"/>
        <v>0</v>
      </c>
      <c r="H2130" s="564">
        <v>0</v>
      </c>
      <c r="I2130" s="564">
        <v>0</v>
      </c>
      <c r="J2130" s="564">
        <f t="shared" si="67"/>
        <v>0</v>
      </c>
    </row>
    <row r="2131" spans="1:10" s="498" customFormat="1" ht="15.75" thickBot="1" x14ac:dyDescent="0.3">
      <c r="A2131" s="530">
        <v>2128</v>
      </c>
      <c r="B2131" s="565" t="s">
        <v>5713</v>
      </c>
      <c r="C2131" s="566" t="s">
        <v>5714</v>
      </c>
      <c r="D2131" s="563" t="s">
        <v>5715</v>
      </c>
      <c r="E2131" s="567">
        <v>16160</v>
      </c>
      <c r="F2131" s="567">
        <v>16160</v>
      </c>
      <c r="G2131" s="564">
        <f t="shared" si="66"/>
        <v>0</v>
      </c>
      <c r="H2131" s="564">
        <v>0</v>
      </c>
      <c r="I2131" s="564">
        <v>0</v>
      </c>
      <c r="J2131" s="564">
        <f t="shared" si="67"/>
        <v>0</v>
      </c>
    </row>
    <row r="2132" spans="1:10" s="498" customFormat="1" ht="15.75" thickBot="1" x14ac:dyDescent="0.3">
      <c r="A2132" s="530">
        <v>2129</v>
      </c>
      <c r="B2132" s="565" t="s">
        <v>5713</v>
      </c>
      <c r="C2132" s="566" t="s">
        <v>5716</v>
      </c>
      <c r="D2132" s="563" t="s">
        <v>5717</v>
      </c>
      <c r="E2132" s="567">
        <v>16160</v>
      </c>
      <c r="F2132" s="567">
        <v>16160</v>
      </c>
      <c r="G2132" s="564">
        <f t="shared" si="66"/>
        <v>0</v>
      </c>
      <c r="H2132" s="564">
        <v>0</v>
      </c>
      <c r="I2132" s="564">
        <v>0</v>
      </c>
      <c r="J2132" s="564">
        <f t="shared" si="67"/>
        <v>0</v>
      </c>
    </row>
    <row r="2133" spans="1:10" s="498" customFormat="1" ht="15.75" thickBot="1" x14ac:dyDescent="0.3">
      <c r="A2133" s="530">
        <v>2130</v>
      </c>
      <c r="B2133" s="565" t="s">
        <v>5713</v>
      </c>
      <c r="C2133" s="566" t="s">
        <v>5718</v>
      </c>
      <c r="D2133" s="563" t="s">
        <v>5719</v>
      </c>
      <c r="E2133" s="567">
        <v>16160</v>
      </c>
      <c r="F2133" s="567">
        <v>16160</v>
      </c>
      <c r="G2133" s="564">
        <f t="shared" si="66"/>
        <v>0</v>
      </c>
      <c r="H2133" s="564">
        <v>0</v>
      </c>
      <c r="I2133" s="564">
        <v>0</v>
      </c>
      <c r="J2133" s="564">
        <f t="shared" si="67"/>
        <v>0</v>
      </c>
    </row>
    <row r="2134" spans="1:10" s="498" customFormat="1" ht="15.75" thickBot="1" x14ac:dyDescent="0.3">
      <c r="A2134" s="530">
        <v>2131</v>
      </c>
      <c r="B2134" s="565" t="s">
        <v>5713</v>
      </c>
      <c r="C2134" s="566" t="s">
        <v>5720</v>
      </c>
      <c r="D2134" s="563" t="s">
        <v>5721</v>
      </c>
      <c r="E2134" s="567">
        <v>16160</v>
      </c>
      <c r="F2134" s="567">
        <v>16160</v>
      </c>
      <c r="G2134" s="564">
        <f t="shared" si="66"/>
        <v>0</v>
      </c>
      <c r="H2134" s="564">
        <v>0</v>
      </c>
      <c r="I2134" s="564">
        <v>0</v>
      </c>
      <c r="J2134" s="564">
        <f t="shared" si="67"/>
        <v>0</v>
      </c>
    </row>
    <row r="2135" spans="1:10" s="498" customFormat="1" ht="15.75" thickBot="1" x14ac:dyDescent="0.3">
      <c r="A2135" s="530">
        <v>2132</v>
      </c>
      <c r="B2135" s="565" t="s">
        <v>5713</v>
      </c>
      <c r="C2135" s="566" t="s">
        <v>5722</v>
      </c>
      <c r="D2135" s="563" t="s">
        <v>5723</v>
      </c>
      <c r="E2135" s="567">
        <v>16160</v>
      </c>
      <c r="F2135" s="567">
        <v>16160</v>
      </c>
      <c r="G2135" s="564">
        <f t="shared" si="66"/>
        <v>0</v>
      </c>
      <c r="H2135" s="564">
        <v>0</v>
      </c>
      <c r="I2135" s="564">
        <v>0</v>
      </c>
      <c r="J2135" s="564">
        <f t="shared" si="67"/>
        <v>0</v>
      </c>
    </row>
    <row r="2136" spans="1:10" s="498" customFormat="1" ht="15.75" thickBot="1" x14ac:dyDescent="0.3">
      <c r="A2136" s="530">
        <v>2133</v>
      </c>
      <c r="B2136" s="565" t="s">
        <v>5713</v>
      </c>
      <c r="C2136" s="566" t="s">
        <v>5724</v>
      </c>
      <c r="D2136" s="563" t="s">
        <v>5725</v>
      </c>
      <c r="E2136" s="567">
        <v>16160</v>
      </c>
      <c r="F2136" s="567">
        <v>16160</v>
      </c>
      <c r="G2136" s="564">
        <f t="shared" si="66"/>
        <v>0</v>
      </c>
      <c r="H2136" s="564">
        <v>0</v>
      </c>
      <c r="I2136" s="564">
        <v>0</v>
      </c>
      <c r="J2136" s="564">
        <f t="shared" si="67"/>
        <v>0</v>
      </c>
    </row>
    <row r="2137" spans="1:10" s="498" customFormat="1" ht="15.75" thickBot="1" x14ac:dyDescent="0.3">
      <c r="A2137" s="530">
        <v>2134</v>
      </c>
      <c r="B2137" s="565" t="s">
        <v>5713</v>
      </c>
      <c r="C2137" s="566" t="s">
        <v>5726</v>
      </c>
      <c r="D2137" s="563" t="s">
        <v>5727</v>
      </c>
      <c r="E2137" s="567">
        <v>16160</v>
      </c>
      <c r="F2137" s="567">
        <v>16160</v>
      </c>
      <c r="G2137" s="564">
        <f t="shared" si="66"/>
        <v>0</v>
      </c>
      <c r="H2137" s="564">
        <v>0</v>
      </c>
      <c r="I2137" s="564">
        <v>0</v>
      </c>
      <c r="J2137" s="564">
        <f t="shared" si="67"/>
        <v>0</v>
      </c>
    </row>
    <row r="2138" spans="1:10" s="498" customFormat="1" ht="15.75" thickBot="1" x14ac:dyDescent="0.3">
      <c r="A2138" s="530">
        <v>2135</v>
      </c>
      <c r="B2138" s="565" t="s">
        <v>5728</v>
      </c>
      <c r="C2138" s="566" t="s">
        <v>5729</v>
      </c>
      <c r="D2138" s="563" t="s">
        <v>5730</v>
      </c>
      <c r="E2138" s="567">
        <v>3265</v>
      </c>
      <c r="F2138" s="567">
        <v>3265</v>
      </c>
      <c r="G2138" s="564">
        <f t="shared" si="66"/>
        <v>0</v>
      </c>
      <c r="H2138" s="564">
        <v>0</v>
      </c>
      <c r="I2138" s="564">
        <v>0</v>
      </c>
      <c r="J2138" s="564">
        <f t="shared" si="67"/>
        <v>0</v>
      </c>
    </row>
    <row r="2139" spans="1:10" s="498" customFormat="1" ht="15.75" thickBot="1" x14ac:dyDescent="0.3">
      <c r="A2139" s="530">
        <v>2136</v>
      </c>
      <c r="B2139" s="565" t="s">
        <v>5356</v>
      </c>
      <c r="C2139" s="566" t="s">
        <v>5731</v>
      </c>
      <c r="D2139" s="563" t="s">
        <v>5732</v>
      </c>
      <c r="E2139" s="567">
        <v>3101</v>
      </c>
      <c r="F2139" s="567">
        <v>3101</v>
      </c>
      <c r="G2139" s="564">
        <f t="shared" si="66"/>
        <v>0</v>
      </c>
      <c r="H2139" s="564">
        <v>0</v>
      </c>
      <c r="I2139" s="564">
        <v>0</v>
      </c>
      <c r="J2139" s="564">
        <f t="shared" si="67"/>
        <v>0</v>
      </c>
    </row>
    <row r="2140" spans="1:10" s="498" customFormat="1" ht="15.75" thickBot="1" x14ac:dyDescent="0.3">
      <c r="A2140" s="530">
        <v>2137</v>
      </c>
      <c r="B2140" s="565" t="s">
        <v>5356</v>
      </c>
      <c r="C2140" s="566" t="s">
        <v>5733</v>
      </c>
      <c r="D2140" s="563" t="s">
        <v>5734</v>
      </c>
      <c r="E2140" s="567">
        <v>3101</v>
      </c>
      <c r="F2140" s="567">
        <v>3101</v>
      </c>
      <c r="G2140" s="564">
        <f t="shared" si="66"/>
        <v>0</v>
      </c>
      <c r="H2140" s="564">
        <v>0</v>
      </c>
      <c r="I2140" s="564">
        <v>0</v>
      </c>
      <c r="J2140" s="564">
        <f t="shared" si="67"/>
        <v>0</v>
      </c>
    </row>
    <row r="2141" spans="1:10" s="498" customFormat="1" ht="15.75" thickBot="1" x14ac:dyDescent="0.3">
      <c r="A2141" s="530">
        <v>2138</v>
      </c>
      <c r="B2141" s="565" t="s">
        <v>5735</v>
      </c>
      <c r="C2141" s="566" t="s">
        <v>5736</v>
      </c>
      <c r="D2141" s="563" t="s">
        <v>5737</v>
      </c>
      <c r="E2141" s="567">
        <v>16990</v>
      </c>
      <c r="F2141" s="567">
        <v>16990</v>
      </c>
      <c r="G2141" s="564">
        <f t="shared" si="66"/>
        <v>0</v>
      </c>
      <c r="H2141" s="564">
        <v>0</v>
      </c>
      <c r="I2141" s="564">
        <v>0</v>
      </c>
      <c r="J2141" s="564">
        <f t="shared" si="67"/>
        <v>0</v>
      </c>
    </row>
    <row r="2142" spans="1:10" s="498" customFormat="1" ht="15.75" thickBot="1" x14ac:dyDescent="0.3">
      <c r="A2142" s="530">
        <v>2139</v>
      </c>
      <c r="B2142" s="565" t="s">
        <v>5738</v>
      </c>
      <c r="C2142" s="566" t="s">
        <v>5739</v>
      </c>
      <c r="D2142" s="563" t="s">
        <v>5740</v>
      </c>
      <c r="E2142" s="567">
        <v>2440</v>
      </c>
      <c r="F2142" s="567">
        <v>2440</v>
      </c>
      <c r="G2142" s="564">
        <f t="shared" si="66"/>
        <v>0</v>
      </c>
      <c r="H2142" s="564">
        <v>0</v>
      </c>
      <c r="I2142" s="564">
        <v>0</v>
      </c>
      <c r="J2142" s="564">
        <f t="shared" si="67"/>
        <v>0</v>
      </c>
    </row>
    <row r="2143" spans="1:10" s="498" customFormat="1" ht="15.75" thickBot="1" x14ac:dyDescent="0.3">
      <c r="A2143" s="530">
        <v>2140</v>
      </c>
      <c r="B2143" s="565" t="s">
        <v>5738</v>
      </c>
      <c r="C2143" s="566" t="s">
        <v>5741</v>
      </c>
      <c r="D2143" s="563" t="s">
        <v>5742</v>
      </c>
      <c r="E2143" s="567">
        <v>2440</v>
      </c>
      <c r="F2143" s="567">
        <v>2440</v>
      </c>
      <c r="G2143" s="564">
        <f t="shared" si="66"/>
        <v>0</v>
      </c>
      <c r="H2143" s="564">
        <v>0</v>
      </c>
      <c r="I2143" s="564">
        <v>0</v>
      </c>
      <c r="J2143" s="564">
        <f t="shared" si="67"/>
        <v>0</v>
      </c>
    </row>
    <row r="2144" spans="1:10" s="498" customFormat="1" ht="15.75" thickBot="1" x14ac:dyDescent="0.3">
      <c r="A2144" s="530">
        <v>2141</v>
      </c>
      <c r="B2144" s="565" t="s">
        <v>5738</v>
      </c>
      <c r="C2144" s="566" t="s">
        <v>5743</v>
      </c>
      <c r="D2144" s="563" t="s">
        <v>5744</v>
      </c>
      <c r="E2144" s="567">
        <v>2440</v>
      </c>
      <c r="F2144" s="567">
        <v>2440</v>
      </c>
      <c r="G2144" s="564">
        <f t="shared" si="66"/>
        <v>0</v>
      </c>
      <c r="H2144" s="564">
        <v>0</v>
      </c>
      <c r="I2144" s="564">
        <v>0</v>
      </c>
      <c r="J2144" s="564">
        <f t="shared" si="67"/>
        <v>0</v>
      </c>
    </row>
    <row r="2145" spans="1:10" s="498" customFormat="1" ht="15.75" thickBot="1" x14ac:dyDescent="0.3">
      <c r="A2145" s="530">
        <v>2142</v>
      </c>
      <c r="B2145" s="565" t="s">
        <v>5738</v>
      </c>
      <c r="C2145" s="566" t="s">
        <v>5745</v>
      </c>
      <c r="D2145" s="563" t="s">
        <v>5746</v>
      </c>
      <c r="E2145" s="567">
        <v>2440</v>
      </c>
      <c r="F2145" s="567">
        <v>2440</v>
      </c>
      <c r="G2145" s="564">
        <f t="shared" si="66"/>
        <v>0</v>
      </c>
      <c r="H2145" s="564">
        <v>0</v>
      </c>
      <c r="I2145" s="564">
        <v>0</v>
      </c>
      <c r="J2145" s="564">
        <f t="shared" si="67"/>
        <v>0</v>
      </c>
    </row>
    <row r="2146" spans="1:10" s="498" customFormat="1" ht="15.75" thickBot="1" x14ac:dyDescent="0.3">
      <c r="A2146" s="530">
        <v>2143</v>
      </c>
      <c r="B2146" s="565" t="s">
        <v>5738</v>
      </c>
      <c r="C2146" s="566" t="s">
        <v>5747</v>
      </c>
      <c r="D2146" s="563" t="s">
        <v>5748</v>
      </c>
      <c r="E2146" s="567">
        <v>2440</v>
      </c>
      <c r="F2146" s="567">
        <v>2440</v>
      </c>
      <c r="G2146" s="564">
        <f t="shared" si="66"/>
        <v>0</v>
      </c>
      <c r="H2146" s="564">
        <v>0</v>
      </c>
      <c r="I2146" s="564">
        <v>0</v>
      </c>
      <c r="J2146" s="564">
        <f t="shared" si="67"/>
        <v>0</v>
      </c>
    </row>
    <row r="2147" spans="1:10" s="498" customFormat="1" ht="15.75" thickBot="1" x14ac:dyDescent="0.3">
      <c r="A2147" s="530">
        <v>2144</v>
      </c>
      <c r="B2147" s="565" t="s">
        <v>5738</v>
      </c>
      <c r="C2147" s="566" t="s">
        <v>5749</v>
      </c>
      <c r="D2147" s="563" t="s">
        <v>5750</v>
      </c>
      <c r="E2147" s="567">
        <v>2440</v>
      </c>
      <c r="F2147" s="567">
        <v>2440</v>
      </c>
      <c r="G2147" s="564">
        <f t="shared" si="66"/>
        <v>0</v>
      </c>
      <c r="H2147" s="564">
        <v>0</v>
      </c>
      <c r="I2147" s="564">
        <v>0</v>
      </c>
      <c r="J2147" s="564">
        <f t="shared" si="67"/>
        <v>0</v>
      </c>
    </row>
    <row r="2148" spans="1:10" s="498" customFormat="1" ht="15.75" thickBot="1" x14ac:dyDescent="0.3">
      <c r="A2148" s="530">
        <v>2145</v>
      </c>
      <c r="B2148" s="565" t="s">
        <v>5751</v>
      </c>
      <c r="C2148" s="566" t="s">
        <v>5752</v>
      </c>
      <c r="D2148" s="563" t="s">
        <v>5753</v>
      </c>
      <c r="E2148" s="567">
        <v>1119</v>
      </c>
      <c r="F2148" s="567">
        <v>1119</v>
      </c>
      <c r="G2148" s="564">
        <f t="shared" si="66"/>
        <v>0</v>
      </c>
      <c r="H2148" s="564">
        <v>0</v>
      </c>
      <c r="I2148" s="564">
        <v>0</v>
      </c>
      <c r="J2148" s="564">
        <f t="shared" si="67"/>
        <v>0</v>
      </c>
    </row>
    <row r="2149" spans="1:10" s="498" customFormat="1" ht="15.75" thickBot="1" x14ac:dyDescent="0.3">
      <c r="A2149" s="530">
        <v>2146</v>
      </c>
      <c r="B2149" s="565" t="s">
        <v>5751</v>
      </c>
      <c r="C2149" s="566" t="s">
        <v>5754</v>
      </c>
      <c r="D2149" s="563" t="s">
        <v>5755</v>
      </c>
      <c r="E2149" s="567">
        <v>1261</v>
      </c>
      <c r="F2149" s="567">
        <v>1261</v>
      </c>
      <c r="G2149" s="564">
        <f t="shared" si="66"/>
        <v>0</v>
      </c>
      <c r="H2149" s="564">
        <v>0</v>
      </c>
      <c r="I2149" s="564">
        <v>0</v>
      </c>
      <c r="J2149" s="564">
        <f t="shared" si="67"/>
        <v>0</v>
      </c>
    </row>
    <row r="2150" spans="1:10" s="498" customFormat="1" ht="15.75" thickBot="1" x14ac:dyDescent="0.3">
      <c r="A2150" s="530">
        <v>2147</v>
      </c>
      <c r="B2150" s="565" t="s">
        <v>5751</v>
      </c>
      <c r="C2150" s="566" t="s">
        <v>5756</v>
      </c>
      <c r="D2150" s="563" t="s">
        <v>5757</v>
      </c>
      <c r="E2150" s="567">
        <v>1261</v>
      </c>
      <c r="F2150" s="567">
        <v>1261</v>
      </c>
      <c r="G2150" s="564">
        <f t="shared" si="66"/>
        <v>0</v>
      </c>
      <c r="H2150" s="564">
        <v>0</v>
      </c>
      <c r="I2150" s="564">
        <v>0</v>
      </c>
      <c r="J2150" s="564">
        <f t="shared" si="67"/>
        <v>0</v>
      </c>
    </row>
    <row r="2151" spans="1:10" s="498" customFormat="1" ht="15.75" thickBot="1" x14ac:dyDescent="0.3">
      <c r="A2151" s="530">
        <v>2148</v>
      </c>
      <c r="B2151" s="565" t="s">
        <v>5758</v>
      </c>
      <c r="C2151" s="566" t="s">
        <v>5759</v>
      </c>
      <c r="D2151" s="563" t="s">
        <v>5760</v>
      </c>
      <c r="E2151" s="567">
        <v>5603</v>
      </c>
      <c r="F2151" s="567">
        <v>5603</v>
      </c>
      <c r="G2151" s="564">
        <f t="shared" si="66"/>
        <v>0</v>
      </c>
      <c r="H2151" s="564">
        <v>0</v>
      </c>
      <c r="I2151" s="564">
        <v>0</v>
      </c>
      <c r="J2151" s="564">
        <f t="shared" si="67"/>
        <v>0</v>
      </c>
    </row>
    <row r="2152" spans="1:10" s="498" customFormat="1" ht="15.75" thickBot="1" x14ac:dyDescent="0.3">
      <c r="A2152" s="530">
        <v>2149</v>
      </c>
      <c r="B2152" s="565" t="s">
        <v>5761</v>
      </c>
      <c r="C2152" s="566" t="s">
        <v>5762</v>
      </c>
      <c r="D2152" s="563" t="s">
        <v>5763</v>
      </c>
      <c r="E2152" s="567">
        <v>2040</v>
      </c>
      <c r="F2152" s="567">
        <v>2040</v>
      </c>
      <c r="G2152" s="564">
        <f t="shared" si="66"/>
        <v>0</v>
      </c>
      <c r="H2152" s="564">
        <v>0</v>
      </c>
      <c r="I2152" s="564">
        <v>0</v>
      </c>
      <c r="J2152" s="564">
        <f t="shared" si="67"/>
        <v>0</v>
      </c>
    </row>
    <row r="2153" spans="1:10" s="498" customFormat="1" ht="15.75" thickBot="1" x14ac:dyDescent="0.3">
      <c r="A2153" s="530">
        <v>2150</v>
      </c>
      <c r="B2153" s="565" t="s">
        <v>5761</v>
      </c>
      <c r="C2153" s="566" t="s">
        <v>5764</v>
      </c>
      <c r="D2153" s="563" t="s">
        <v>5765</v>
      </c>
      <c r="E2153" s="567">
        <v>1990</v>
      </c>
      <c r="F2153" s="567">
        <v>1990</v>
      </c>
      <c r="G2153" s="564">
        <f t="shared" si="66"/>
        <v>0</v>
      </c>
      <c r="H2153" s="564">
        <v>0</v>
      </c>
      <c r="I2153" s="564">
        <v>0</v>
      </c>
      <c r="J2153" s="564">
        <f t="shared" si="67"/>
        <v>0</v>
      </c>
    </row>
    <row r="2154" spans="1:10" s="498" customFormat="1" ht="15.75" thickBot="1" x14ac:dyDescent="0.3">
      <c r="A2154" s="530">
        <v>2151</v>
      </c>
      <c r="B2154" s="565" t="s">
        <v>5766</v>
      </c>
      <c r="C2154" s="566" t="s">
        <v>5767</v>
      </c>
      <c r="D2154" s="563" t="s">
        <v>5768</v>
      </c>
      <c r="E2154" s="567">
        <v>2025</v>
      </c>
      <c r="F2154" s="567">
        <v>2025</v>
      </c>
      <c r="G2154" s="564">
        <f t="shared" si="66"/>
        <v>0</v>
      </c>
      <c r="H2154" s="564">
        <v>0</v>
      </c>
      <c r="I2154" s="564">
        <v>0</v>
      </c>
      <c r="J2154" s="564">
        <f t="shared" si="67"/>
        <v>0</v>
      </c>
    </row>
    <row r="2155" spans="1:10" s="498" customFormat="1" ht="15.75" thickBot="1" x14ac:dyDescent="0.3">
      <c r="A2155" s="530">
        <v>2152</v>
      </c>
      <c r="B2155" s="565" t="s">
        <v>5766</v>
      </c>
      <c r="C2155" s="566" t="s">
        <v>5769</v>
      </c>
      <c r="D2155" s="563" t="s">
        <v>5770</v>
      </c>
      <c r="E2155" s="567">
        <v>2025</v>
      </c>
      <c r="F2155" s="567">
        <v>2025</v>
      </c>
      <c r="G2155" s="564">
        <f t="shared" si="66"/>
        <v>0</v>
      </c>
      <c r="H2155" s="564">
        <v>0</v>
      </c>
      <c r="I2155" s="564">
        <v>0</v>
      </c>
      <c r="J2155" s="564">
        <f t="shared" si="67"/>
        <v>0</v>
      </c>
    </row>
    <row r="2156" spans="1:10" s="498" customFormat="1" ht="15.75" thickBot="1" x14ac:dyDescent="0.3">
      <c r="A2156" s="530">
        <v>2153</v>
      </c>
      <c r="B2156" s="565" t="s">
        <v>5766</v>
      </c>
      <c r="C2156" s="566" t="s">
        <v>5771</v>
      </c>
      <c r="D2156" s="563" t="s">
        <v>5772</v>
      </c>
      <c r="E2156" s="567">
        <v>2025</v>
      </c>
      <c r="F2156" s="567">
        <v>2025</v>
      </c>
      <c r="G2156" s="564">
        <f t="shared" si="66"/>
        <v>0</v>
      </c>
      <c r="H2156" s="564">
        <v>0</v>
      </c>
      <c r="I2156" s="564">
        <v>0</v>
      </c>
      <c r="J2156" s="564">
        <f t="shared" si="67"/>
        <v>0</v>
      </c>
    </row>
    <row r="2157" spans="1:10" s="498" customFormat="1" ht="15.75" thickBot="1" x14ac:dyDescent="0.3">
      <c r="A2157" s="530">
        <v>2154</v>
      </c>
      <c r="B2157" s="565" t="s">
        <v>5773</v>
      </c>
      <c r="C2157" s="566" t="s">
        <v>5774</v>
      </c>
      <c r="D2157" s="563" t="s">
        <v>5775</v>
      </c>
      <c r="E2157" s="567">
        <v>11000</v>
      </c>
      <c r="F2157" s="567">
        <v>11000</v>
      </c>
      <c r="G2157" s="564">
        <f t="shared" si="66"/>
        <v>0</v>
      </c>
      <c r="H2157" s="564">
        <v>0</v>
      </c>
      <c r="I2157" s="564">
        <v>0</v>
      </c>
      <c r="J2157" s="564">
        <f t="shared" si="67"/>
        <v>0</v>
      </c>
    </row>
    <row r="2158" spans="1:10" s="498" customFormat="1" ht="15.75" thickBot="1" x14ac:dyDescent="0.3">
      <c r="A2158" s="530">
        <v>2155</v>
      </c>
      <c r="B2158" s="565" t="s">
        <v>5143</v>
      </c>
      <c r="C2158" s="566" t="s">
        <v>5776</v>
      </c>
      <c r="D2158" s="563" t="s">
        <v>5777</v>
      </c>
      <c r="E2158" s="567">
        <v>2594</v>
      </c>
      <c r="F2158" s="567">
        <v>2594</v>
      </c>
      <c r="G2158" s="564">
        <f t="shared" si="66"/>
        <v>0</v>
      </c>
      <c r="H2158" s="564">
        <v>0</v>
      </c>
      <c r="I2158" s="564">
        <v>0</v>
      </c>
      <c r="J2158" s="564">
        <f t="shared" si="67"/>
        <v>0</v>
      </c>
    </row>
    <row r="2159" spans="1:10" s="498" customFormat="1" ht="15.75" thickBot="1" x14ac:dyDescent="0.3">
      <c r="A2159" s="530">
        <v>2156</v>
      </c>
      <c r="B2159" s="565" t="s">
        <v>5143</v>
      </c>
      <c r="C2159" s="566" t="s">
        <v>5778</v>
      </c>
      <c r="D2159" s="563" t="s">
        <v>5779</v>
      </c>
      <c r="E2159" s="567">
        <v>2594</v>
      </c>
      <c r="F2159" s="567">
        <v>2594</v>
      </c>
      <c r="G2159" s="564">
        <f t="shared" si="66"/>
        <v>0</v>
      </c>
      <c r="H2159" s="564">
        <v>0</v>
      </c>
      <c r="I2159" s="564">
        <v>0</v>
      </c>
      <c r="J2159" s="564">
        <f t="shared" si="67"/>
        <v>0</v>
      </c>
    </row>
    <row r="2160" spans="1:10" s="498" customFormat="1" ht="15.75" thickBot="1" x14ac:dyDescent="0.3">
      <c r="A2160" s="530">
        <v>2157</v>
      </c>
      <c r="B2160" s="565" t="s">
        <v>5780</v>
      </c>
      <c r="C2160" s="566" t="s">
        <v>5781</v>
      </c>
      <c r="D2160" s="563" t="s">
        <v>5782</v>
      </c>
      <c r="E2160" s="567">
        <v>2590</v>
      </c>
      <c r="F2160" s="567">
        <v>2590</v>
      </c>
      <c r="G2160" s="564">
        <f t="shared" si="66"/>
        <v>0</v>
      </c>
      <c r="H2160" s="564">
        <v>0</v>
      </c>
      <c r="I2160" s="564">
        <v>0</v>
      </c>
      <c r="J2160" s="564">
        <f t="shared" si="67"/>
        <v>0</v>
      </c>
    </row>
    <row r="2161" spans="1:10" s="498" customFormat="1" ht="15.75" thickBot="1" x14ac:dyDescent="0.3">
      <c r="A2161" s="530">
        <v>2158</v>
      </c>
      <c r="B2161" s="565" t="s">
        <v>5780</v>
      </c>
      <c r="C2161" s="566" t="s">
        <v>5783</v>
      </c>
      <c r="D2161" s="563" t="s">
        <v>5784</v>
      </c>
      <c r="E2161" s="567">
        <v>2590</v>
      </c>
      <c r="F2161" s="567">
        <v>2590</v>
      </c>
      <c r="G2161" s="564">
        <f t="shared" si="66"/>
        <v>0</v>
      </c>
      <c r="H2161" s="564">
        <v>0</v>
      </c>
      <c r="I2161" s="564">
        <v>0</v>
      </c>
      <c r="J2161" s="564">
        <f t="shared" si="67"/>
        <v>0</v>
      </c>
    </row>
    <row r="2162" spans="1:10" s="498" customFormat="1" ht="15.75" thickBot="1" x14ac:dyDescent="0.3">
      <c r="A2162" s="530">
        <v>2159</v>
      </c>
      <c r="B2162" s="565" t="s">
        <v>5780</v>
      </c>
      <c r="C2162" s="566" t="s">
        <v>5785</v>
      </c>
      <c r="D2162" s="563" t="s">
        <v>5786</v>
      </c>
      <c r="E2162" s="567">
        <v>2590</v>
      </c>
      <c r="F2162" s="567">
        <v>2590</v>
      </c>
      <c r="G2162" s="564">
        <f t="shared" si="66"/>
        <v>0</v>
      </c>
      <c r="H2162" s="564">
        <v>0</v>
      </c>
      <c r="I2162" s="564">
        <v>0</v>
      </c>
      <c r="J2162" s="564">
        <f t="shared" si="67"/>
        <v>0</v>
      </c>
    </row>
    <row r="2163" spans="1:10" s="498" customFormat="1" ht="15.75" thickBot="1" x14ac:dyDescent="0.3">
      <c r="A2163" s="530">
        <v>2160</v>
      </c>
      <c r="B2163" s="565" t="s">
        <v>5780</v>
      </c>
      <c r="C2163" s="566" t="s">
        <v>5787</v>
      </c>
      <c r="D2163" s="563" t="s">
        <v>5788</v>
      </c>
      <c r="E2163" s="567">
        <v>2590</v>
      </c>
      <c r="F2163" s="567">
        <v>2590</v>
      </c>
      <c r="G2163" s="564">
        <f t="shared" si="66"/>
        <v>0</v>
      </c>
      <c r="H2163" s="564">
        <v>0</v>
      </c>
      <c r="I2163" s="564">
        <v>0</v>
      </c>
      <c r="J2163" s="564">
        <f t="shared" si="67"/>
        <v>0</v>
      </c>
    </row>
    <row r="2164" spans="1:10" s="498" customFormat="1" ht="15.75" thickBot="1" x14ac:dyDescent="0.3">
      <c r="A2164" s="530">
        <v>2161</v>
      </c>
      <c r="B2164" s="565" t="s">
        <v>5789</v>
      </c>
      <c r="C2164" s="566" t="s">
        <v>5790</v>
      </c>
      <c r="D2164" s="563" t="s">
        <v>5791</v>
      </c>
      <c r="E2164" s="567">
        <v>3970</v>
      </c>
      <c r="F2164" s="567">
        <v>3970</v>
      </c>
      <c r="G2164" s="564">
        <f t="shared" si="66"/>
        <v>0</v>
      </c>
      <c r="H2164" s="564">
        <v>0</v>
      </c>
      <c r="I2164" s="564">
        <v>0</v>
      </c>
      <c r="J2164" s="564">
        <f t="shared" si="67"/>
        <v>0</v>
      </c>
    </row>
    <row r="2165" spans="1:10" s="498" customFormat="1" ht="15.75" thickBot="1" x14ac:dyDescent="0.3">
      <c r="A2165" s="530">
        <v>2162</v>
      </c>
      <c r="B2165" s="565" t="s">
        <v>5792</v>
      </c>
      <c r="C2165" s="566" t="s">
        <v>5793</v>
      </c>
      <c r="D2165" s="563" t="s">
        <v>5794</v>
      </c>
      <c r="E2165" s="567">
        <v>14700</v>
      </c>
      <c r="F2165" s="567">
        <v>14700</v>
      </c>
      <c r="G2165" s="564">
        <f t="shared" si="66"/>
        <v>0</v>
      </c>
      <c r="H2165" s="564">
        <v>0</v>
      </c>
      <c r="I2165" s="564">
        <v>0</v>
      </c>
      <c r="J2165" s="564">
        <f t="shared" si="67"/>
        <v>0</v>
      </c>
    </row>
    <row r="2166" spans="1:10" s="498" customFormat="1" ht="15.75" thickBot="1" x14ac:dyDescent="0.3">
      <c r="A2166" s="530">
        <v>2163</v>
      </c>
      <c r="B2166" s="565" t="s">
        <v>5795</v>
      </c>
      <c r="C2166" s="566" t="s">
        <v>5796</v>
      </c>
      <c r="D2166" s="563" t="s">
        <v>5797</v>
      </c>
      <c r="E2166" s="567">
        <v>11375</v>
      </c>
      <c r="F2166" s="567">
        <v>11375</v>
      </c>
      <c r="G2166" s="564">
        <f t="shared" si="66"/>
        <v>0</v>
      </c>
      <c r="H2166" s="564">
        <v>0</v>
      </c>
      <c r="I2166" s="564">
        <v>0</v>
      </c>
      <c r="J2166" s="564">
        <f t="shared" si="67"/>
        <v>0</v>
      </c>
    </row>
    <row r="2167" spans="1:10" s="498" customFormat="1" ht="15.75" thickBot="1" x14ac:dyDescent="0.3">
      <c r="A2167" s="530">
        <v>2164</v>
      </c>
      <c r="B2167" s="565" t="s">
        <v>5798</v>
      </c>
      <c r="C2167" s="566" t="s">
        <v>5799</v>
      </c>
      <c r="D2167" s="563" t="s">
        <v>5800</v>
      </c>
      <c r="E2167" s="567">
        <v>15672</v>
      </c>
      <c r="F2167" s="567">
        <v>15672</v>
      </c>
      <c r="G2167" s="564">
        <f t="shared" si="66"/>
        <v>0</v>
      </c>
      <c r="H2167" s="564">
        <v>0</v>
      </c>
      <c r="I2167" s="564">
        <v>0</v>
      </c>
      <c r="J2167" s="564">
        <f t="shared" si="67"/>
        <v>0</v>
      </c>
    </row>
    <row r="2168" spans="1:10" s="498" customFormat="1" ht="15.75" thickBot="1" x14ac:dyDescent="0.3">
      <c r="A2168" s="530">
        <v>2165</v>
      </c>
      <c r="B2168" s="565" t="s">
        <v>5801</v>
      </c>
      <c r="C2168" s="566" t="s">
        <v>5802</v>
      </c>
      <c r="D2168" s="563" t="s">
        <v>5803</v>
      </c>
      <c r="E2168" s="567">
        <v>50096</v>
      </c>
      <c r="F2168" s="567">
        <v>50096</v>
      </c>
      <c r="G2168" s="564">
        <f t="shared" si="66"/>
        <v>0</v>
      </c>
      <c r="H2168" s="564">
        <v>0</v>
      </c>
      <c r="I2168" s="564">
        <v>0</v>
      </c>
      <c r="J2168" s="564">
        <f t="shared" si="67"/>
        <v>0</v>
      </c>
    </row>
    <row r="2169" spans="1:10" s="498" customFormat="1" ht="15.75" thickBot="1" x14ac:dyDescent="0.3">
      <c r="A2169" s="530">
        <v>2166</v>
      </c>
      <c r="B2169" s="565" t="s">
        <v>5804</v>
      </c>
      <c r="C2169" s="566" t="s">
        <v>5805</v>
      </c>
      <c r="D2169" s="563" t="s">
        <v>5806</v>
      </c>
      <c r="E2169" s="567">
        <v>99813</v>
      </c>
      <c r="F2169" s="567">
        <v>99813</v>
      </c>
      <c r="G2169" s="564">
        <f t="shared" si="66"/>
        <v>0</v>
      </c>
      <c r="H2169" s="564">
        <v>0</v>
      </c>
      <c r="I2169" s="564">
        <v>0</v>
      </c>
      <c r="J2169" s="564">
        <f t="shared" si="67"/>
        <v>0</v>
      </c>
    </row>
    <row r="2170" spans="1:10" s="498" customFormat="1" ht="15.75" thickBot="1" x14ac:dyDescent="0.3">
      <c r="A2170" s="530">
        <v>2167</v>
      </c>
      <c r="B2170" s="565" t="s">
        <v>5236</v>
      </c>
      <c r="C2170" s="566" t="s">
        <v>5807</v>
      </c>
      <c r="D2170" s="563" t="s">
        <v>5808</v>
      </c>
      <c r="E2170" s="567">
        <v>14000</v>
      </c>
      <c r="F2170" s="567">
        <v>14000</v>
      </c>
      <c r="G2170" s="564">
        <f t="shared" si="66"/>
        <v>0</v>
      </c>
      <c r="H2170" s="564">
        <v>0</v>
      </c>
      <c r="I2170" s="564">
        <v>0</v>
      </c>
      <c r="J2170" s="564">
        <f t="shared" si="67"/>
        <v>0</v>
      </c>
    </row>
    <row r="2171" spans="1:10" s="498" customFormat="1" ht="15.75" thickBot="1" x14ac:dyDescent="0.3">
      <c r="A2171" s="530">
        <v>2168</v>
      </c>
      <c r="B2171" s="565" t="s">
        <v>5524</v>
      </c>
      <c r="C2171" s="566" t="s">
        <v>5809</v>
      </c>
      <c r="D2171" s="563" t="s">
        <v>5810</v>
      </c>
      <c r="E2171" s="567">
        <v>46008</v>
      </c>
      <c r="F2171" s="567">
        <v>46008</v>
      </c>
      <c r="G2171" s="564">
        <f t="shared" si="66"/>
        <v>0</v>
      </c>
      <c r="H2171" s="564">
        <v>0</v>
      </c>
      <c r="I2171" s="564">
        <v>0</v>
      </c>
      <c r="J2171" s="564">
        <f t="shared" si="67"/>
        <v>0</v>
      </c>
    </row>
    <row r="2172" spans="1:10" s="498" customFormat="1" ht="15.75" thickBot="1" x14ac:dyDescent="0.3">
      <c r="A2172" s="530">
        <v>2169</v>
      </c>
      <c r="B2172" s="565" t="s">
        <v>5217</v>
      </c>
      <c r="C2172" s="566" t="s">
        <v>5811</v>
      </c>
      <c r="D2172" s="563" t="s">
        <v>5812</v>
      </c>
      <c r="E2172" s="567">
        <v>1335</v>
      </c>
      <c r="F2172" s="567">
        <v>1335</v>
      </c>
      <c r="G2172" s="564">
        <f t="shared" si="66"/>
        <v>0</v>
      </c>
      <c r="H2172" s="564">
        <v>0</v>
      </c>
      <c r="I2172" s="564">
        <v>0</v>
      </c>
      <c r="J2172" s="564">
        <f t="shared" si="67"/>
        <v>0</v>
      </c>
    </row>
    <row r="2173" spans="1:10" s="498" customFormat="1" ht="15.75" thickBot="1" x14ac:dyDescent="0.3">
      <c r="A2173" s="530">
        <v>2170</v>
      </c>
      <c r="B2173" s="565" t="s">
        <v>5592</v>
      </c>
      <c r="C2173" s="566" t="s">
        <v>5813</v>
      </c>
      <c r="D2173" s="563" t="s">
        <v>5814</v>
      </c>
      <c r="E2173" s="567">
        <v>86751</v>
      </c>
      <c r="F2173" s="567">
        <v>86751</v>
      </c>
      <c r="G2173" s="564">
        <f t="shared" si="66"/>
        <v>0</v>
      </c>
      <c r="H2173" s="564">
        <v>0</v>
      </c>
      <c r="I2173" s="564">
        <v>0</v>
      </c>
      <c r="J2173" s="564">
        <f t="shared" si="67"/>
        <v>0</v>
      </c>
    </row>
    <row r="2174" spans="1:10" s="498" customFormat="1" ht="15.75" thickBot="1" x14ac:dyDescent="0.3">
      <c r="A2174" s="530">
        <v>2171</v>
      </c>
      <c r="B2174" s="565" t="s">
        <v>5815</v>
      </c>
      <c r="C2174" s="566" t="s">
        <v>5816</v>
      </c>
      <c r="D2174" s="563" t="s">
        <v>5817</v>
      </c>
      <c r="E2174" s="567">
        <v>21008</v>
      </c>
      <c r="F2174" s="567">
        <v>21008</v>
      </c>
      <c r="G2174" s="564">
        <f t="shared" si="66"/>
        <v>0</v>
      </c>
      <c r="H2174" s="564">
        <v>0</v>
      </c>
      <c r="I2174" s="564">
        <v>0</v>
      </c>
      <c r="J2174" s="564">
        <f t="shared" si="67"/>
        <v>0</v>
      </c>
    </row>
    <row r="2175" spans="1:10" s="498" customFormat="1" ht="15.75" thickBot="1" x14ac:dyDescent="0.3">
      <c r="A2175" s="530">
        <v>2172</v>
      </c>
      <c r="B2175" s="565" t="s">
        <v>5818</v>
      </c>
      <c r="C2175" s="566" t="s">
        <v>5819</v>
      </c>
      <c r="D2175" s="563" t="s">
        <v>5820</v>
      </c>
      <c r="E2175" s="567">
        <v>4067</v>
      </c>
      <c r="F2175" s="567">
        <v>4067</v>
      </c>
      <c r="G2175" s="564">
        <f t="shared" si="66"/>
        <v>0</v>
      </c>
      <c r="H2175" s="564">
        <v>0</v>
      </c>
      <c r="I2175" s="564">
        <v>0</v>
      </c>
      <c r="J2175" s="564">
        <f t="shared" si="67"/>
        <v>0</v>
      </c>
    </row>
    <row r="2176" spans="1:10" s="498" customFormat="1" ht="15.75" thickBot="1" x14ac:dyDescent="0.3">
      <c r="A2176" s="530">
        <v>2173</v>
      </c>
      <c r="B2176" s="568" t="s">
        <v>3952</v>
      </c>
      <c r="C2176" s="569">
        <v>411100003237</v>
      </c>
      <c r="D2176" s="570" t="s">
        <v>5821</v>
      </c>
      <c r="E2176" s="571">
        <v>125413.94</v>
      </c>
      <c r="F2176" s="571">
        <v>125413.94</v>
      </c>
      <c r="G2176" s="564">
        <f t="shared" si="66"/>
        <v>0</v>
      </c>
      <c r="H2176" s="571">
        <v>125413.94</v>
      </c>
      <c r="I2176" s="571">
        <v>125413.94</v>
      </c>
      <c r="J2176" s="564">
        <f t="shared" si="67"/>
        <v>0</v>
      </c>
    </row>
    <row r="2177" spans="1:10" s="499" customFormat="1" ht="15.75" thickBot="1" x14ac:dyDescent="0.3">
      <c r="A2177" s="530">
        <v>2174</v>
      </c>
      <c r="B2177" s="568" t="s">
        <v>3952</v>
      </c>
      <c r="C2177" s="569">
        <v>411100003239</v>
      </c>
      <c r="D2177" s="570" t="s">
        <v>5822</v>
      </c>
      <c r="E2177" s="571">
        <v>581145.07999999996</v>
      </c>
      <c r="F2177" s="571">
        <v>581145.07999999996</v>
      </c>
      <c r="G2177" s="564">
        <f t="shared" si="66"/>
        <v>0</v>
      </c>
      <c r="H2177" s="571">
        <v>581145.07999999996</v>
      </c>
      <c r="I2177" s="571">
        <v>581145.07999999996</v>
      </c>
      <c r="J2177" s="564">
        <f t="shared" si="67"/>
        <v>0</v>
      </c>
    </row>
    <row r="2178" spans="1:10" s="499" customFormat="1" ht="15.75" thickBot="1" x14ac:dyDescent="0.3">
      <c r="A2178" s="831" t="s">
        <v>245</v>
      </c>
      <c r="B2178" s="832"/>
      <c r="C2178" s="832"/>
      <c r="D2178" s="833"/>
      <c r="E2178" s="572">
        <f t="shared" ref="E2178:J2178" si="68">SUM(E4:E2177)</f>
        <v>76509789.370000005</v>
      </c>
      <c r="F2178" s="572">
        <f t="shared" si="68"/>
        <v>76174232.519999996</v>
      </c>
      <c r="G2178" s="572">
        <f t="shared" si="68"/>
        <v>335556.85</v>
      </c>
      <c r="H2178" s="572">
        <f t="shared" si="68"/>
        <v>71315877.939999998</v>
      </c>
      <c r="I2178" s="572">
        <f t="shared" si="68"/>
        <v>70999894.879999995</v>
      </c>
      <c r="J2178" s="572">
        <f t="shared" si="68"/>
        <v>315983.06</v>
      </c>
    </row>
    <row r="2179" spans="1:10" s="499" customFormat="1" ht="15.75" thickBot="1" x14ac:dyDescent="0.3">
      <c r="A2179" s="555"/>
      <c r="B2179" s="556"/>
      <c r="C2179" s="556"/>
      <c r="D2179" s="557"/>
      <c r="E2179" s="558"/>
      <c r="F2179" s="559"/>
      <c r="G2179" s="560"/>
      <c r="H2179" s="558"/>
      <c r="I2179" s="559"/>
      <c r="J2179" s="560"/>
    </row>
    <row r="2180" spans="1:10" s="499" customFormat="1" ht="15.75" thickBot="1" x14ac:dyDescent="0.3">
      <c r="A2180" s="530">
        <v>1</v>
      </c>
      <c r="B2180" s="565" t="s">
        <v>281</v>
      </c>
      <c r="C2180" s="566" t="s">
        <v>5823</v>
      </c>
      <c r="D2180" s="563" t="s">
        <v>5824</v>
      </c>
      <c r="E2180" s="567">
        <v>93189.64</v>
      </c>
      <c r="F2180" s="567">
        <v>93189.64</v>
      </c>
      <c r="G2180" s="564">
        <f t="shared" ref="G2180:G2186" si="69">E2180-F2180</f>
        <v>0</v>
      </c>
      <c r="H2180" s="564">
        <v>0</v>
      </c>
      <c r="I2180" s="564">
        <v>0</v>
      </c>
      <c r="J2180" s="564">
        <f t="shared" ref="J2180:J2186" si="70">H2180-I2180</f>
        <v>0</v>
      </c>
    </row>
    <row r="2181" spans="1:10" s="499" customFormat="1" ht="15.75" thickBot="1" x14ac:dyDescent="0.3">
      <c r="A2181" s="530">
        <v>2</v>
      </c>
      <c r="B2181" s="565" t="s">
        <v>281</v>
      </c>
      <c r="C2181" s="566" t="s">
        <v>5825</v>
      </c>
      <c r="D2181" s="563" t="s">
        <v>5826</v>
      </c>
      <c r="E2181" s="567">
        <v>79138.52</v>
      </c>
      <c r="F2181" s="567">
        <v>79138.52</v>
      </c>
      <c r="G2181" s="564">
        <f t="shared" si="69"/>
        <v>0</v>
      </c>
      <c r="H2181" s="564">
        <v>0</v>
      </c>
      <c r="I2181" s="564">
        <v>0</v>
      </c>
      <c r="J2181" s="564">
        <f t="shared" si="70"/>
        <v>0</v>
      </c>
    </row>
    <row r="2182" spans="1:10" s="499" customFormat="1" ht="15.75" thickBot="1" x14ac:dyDescent="0.3">
      <c r="A2182" s="530">
        <v>3</v>
      </c>
      <c r="B2182" s="565" t="s">
        <v>280</v>
      </c>
      <c r="C2182" s="566" t="s">
        <v>5827</v>
      </c>
      <c r="D2182" s="563" t="s">
        <v>5828</v>
      </c>
      <c r="E2182" s="567">
        <v>94516.24</v>
      </c>
      <c r="F2182" s="567">
        <v>94516.24</v>
      </c>
      <c r="G2182" s="564">
        <f t="shared" si="69"/>
        <v>0</v>
      </c>
      <c r="H2182" s="564">
        <v>0</v>
      </c>
      <c r="I2182" s="564">
        <v>0</v>
      </c>
      <c r="J2182" s="564">
        <f t="shared" si="70"/>
        <v>0</v>
      </c>
    </row>
    <row r="2183" spans="1:10" s="499" customFormat="1" ht="15.75" thickBot="1" x14ac:dyDescent="0.3">
      <c r="A2183" s="530">
        <v>4</v>
      </c>
      <c r="B2183" s="565" t="s">
        <v>282</v>
      </c>
      <c r="C2183" s="566" t="s">
        <v>5829</v>
      </c>
      <c r="D2183" s="563" t="s">
        <v>5830</v>
      </c>
      <c r="E2183" s="567">
        <v>12587.54</v>
      </c>
      <c r="F2183" s="567">
        <v>11988.13</v>
      </c>
      <c r="G2183" s="564">
        <f t="shared" si="69"/>
        <v>599.41</v>
      </c>
      <c r="H2183" s="564">
        <v>0</v>
      </c>
      <c r="I2183" s="564">
        <v>0</v>
      </c>
      <c r="J2183" s="564">
        <f t="shared" si="70"/>
        <v>0</v>
      </c>
    </row>
    <row r="2184" spans="1:10" s="499" customFormat="1" ht="15.75" thickBot="1" x14ac:dyDescent="0.3">
      <c r="A2184" s="530">
        <v>5</v>
      </c>
      <c r="B2184" s="565" t="s">
        <v>281</v>
      </c>
      <c r="C2184" s="566" t="s">
        <v>5831</v>
      </c>
      <c r="D2184" s="563" t="s">
        <v>5832</v>
      </c>
      <c r="E2184" s="567">
        <v>70136.78</v>
      </c>
      <c r="F2184" s="567">
        <v>70136.78</v>
      </c>
      <c r="G2184" s="564">
        <f t="shared" si="69"/>
        <v>0</v>
      </c>
      <c r="H2184" s="564">
        <v>0</v>
      </c>
      <c r="I2184" s="564">
        <v>0</v>
      </c>
      <c r="J2184" s="564">
        <f t="shared" si="70"/>
        <v>0</v>
      </c>
    </row>
    <row r="2185" spans="1:10" s="499" customFormat="1" ht="15.75" thickBot="1" x14ac:dyDescent="0.3">
      <c r="A2185" s="530">
        <v>6</v>
      </c>
      <c r="B2185" s="565" t="s">
        <v>281</v>
      </c>
      <c r="C2185" s="566" t="s">
        <v>5833</v>
      </c>
      <c r="D2185" s="563" t="s">
        <v>5834</v>
      </c>
      <c r="E2185" s="567">
        <v>22458.53</v>
      </c>
      <c r="F2185" s="567">
        <v>22458.53</v>
      </c>
      <c r="G2185" s="564">
        <f t="shared" si="69"/>
        <v>0</v>
      </c>
      <c r="H2185" s="564">
        <v>0</v>
      </c>
      <c r="I2185" s="564">
        <v>0</v>
      </c>
      <c r="J2185" s="564">
        <f t="shared" si="70"/>
        <v>0</v>
      </c>
    </row>
    <row r="2186" spans="1:10" s="499" customFormat="1" ht="15.75" thickBot="1" x14ac:dyDescent="0.3">
      <c r="A2186" s="530">
        <v>7</v>
      </c>
      <c r="B2186" s="565" t="s">
        <v>281</v>
      </c>
      <c r="C2186" s="566" t="s">
        <v>5835</v>
      </c>
      <c r="D2186" s="563" t="s">
        <v>5836</v>
      </c>
      <c r="E2186" s="567">
        <v>78625.87</v>
      </c>
      <c r="F2186" s="567">
        <v>76753.83</v>
      </c>
      <c r="G2186" s="564">
        <f t="shared" si="69"/>
        <v>1872.04</v>
      </c>
      <c r="H2186" s="564">
        <v>0</v>
      </c>
      <c r="I2186" s="564">
        <v>0</v>
      </c>
      <c r="J2186" s="564">
        <f t="shared" si="70"/>
        <v>0</v>
      </c>
    </row>
    <row r="2187" spans="1:10" s="499" customFormat="1" ht="15.75" thickBot="1" x14ac:dyDescent="0.3">
      <c r="A2187" s="831" t="s">
        <v>5837</v>
      </c>
      <c r="B2187" s="832"/>
      <c r="C2187" s="832"/>
      <c r="D2187" s="832"/>
      <c r="E2187" s="572">
        <f>E2180+E2181+E2182+E2183+E2184+E2185+E2186</f>
        <v>450653.12</v>
      </c>
      <c r="F2187" s="572">
        <f t="shared" ref="F2187:G2187" si="71">F2180+F2181+F2182+F2183+F2184+F2185+F2186</f>
        <v>448181.67</v>
      </c>
      <c r="G2187" s="572">
        <f t="shared" si="71"/>
        <v>2471.4499999999998</v>
      </c>
      <c r="H2187" s="572">
        <f>H2180+H2181+H2182+H2183+H2184+H2185+H2186</f>
        <v>0</v>
      </c>
      <c r="I2187" s="572">
        <f t="shared" ref="I2187:J2187" si="72">I2180+I2181+I2182+I2183+I2184+I2185+I2186</f>
        <v>0</v>
      </c>
      <c r="J2187" s="572">
        <f t="shared" si="72"/>
        <v>0</v>
      </c>
    </row>
    <row r="2188" spans="1:10" s="499" customFormat="1" x14ac:dyDescent="0.25">
      <c r="A2188" s="555"/>
      <c r="B2188" s="556"/>
      <c r="C2188" s="556"/>
      <c r="D2188" s="557"/>
      <c r="E2188" s="558"/>
      <c r="F2188" s="559"/>
      <c r="G2188" s="560"/>
      <c r="H2188" s="558"/>
      <c r="I2188" s="559"/>
      <c r="J2188" s="560"/>
    </row>
    <row r="2189" spans="1:10" s="499" customFormat="1" x14ac:dyDescent="0.25">
      <c r="A2189" s="573">
        <v>1</v>
      </c>
      <c r="B2189" s="574" t="s">
        <v>5838</v>
      </c>
      <c r="C2189" s="574" t="s">
        <v>5839</v>
      </c>
      <c r="D2189" s="574" t="s">
        <v>5840</v>
      </c>
      <c r="E2189" s="575">
        <v>51827.71</v>
      </c>
      <c r="F2189" s="575">
        <v>51827.71</v>
      </c>
      <c r="G2189" s="575">
        <f>E2189-F2189</f>
        <v>0</v>
      </c>
      <c r="H2189" s="575">
        <v>51827.71</v>
      </c>
      <c r="I2189" s="575">
        <v>51827.71</v>
      </c>
      <c r="J2189" s="576">
        <f>H2189-I2189</f>
        <v>0</v>
      </c>
    </row>
    <row r="2190" spans="1:10" s="499" customFormat="1" x14ac:dyDescent="0.25">
      <c r="A2190" s="573">
        <v>2</v>
      </c>
      <c r="B2190" s="574" t="s">
        <v>5838</v>
      </c>
      <c r="C2190" s="574" t="s">
        <v>5841</v>
      </c>
      <c r="D2190" s="574" t="s">
        <v>5842</v>
      </c>
      <c r="E2190" s="575">
        <v>51827.71</v>
      </c>
      <c r="F2190" s="575">
        <v>51827.71</v>
      </c>
      <c r="G2190" s="575">
        <f t="shared" ref="G2190:G2217" si="73">E2190-F2190</f>
        <v>0</v>
      </c>
      <c r="H2190" s="575">
        <v>51827.71</v>
      </c>
      <c r="I2190" s="575">
        <v>51827.71</v>
      </c>
      <c r="J2190" s="576">
        <f t="shared" ref="J2190:J2217" si="74">H2190-I2190</f>
        <v>0</v>
      </c>
    </row>
    <row r="2191" spans="1:10" s="499" customFormat="1" x14ac:dyDescent="0.25">
      <c r="A2191" s="573">
        <v>3</v>
      </c>
      <c r="B2191" s="574" t="s">
        <v>5838</v>
      </c>
      <c r="C2191" s="574" t="s">
        <v>5843</v>
      </c>
      <c r="D2191" s="574" t="s">
        <v>5844</v>
      </c>
      <c r="E2191" s="575">
        <v>51827.71</v>
      </c>
      <c r="F2191" s="575">
        <v>51827.71</v>
      </c>
      <c r="G2191" s="575">
        <f t="shared" si="73"/>
        <v>0</v>
      </c>
      <c r="H2191" s="575">
        <v>51827.71</v>
      </c>
      <c r="I2191" s="575">
        <v>51827.71</v>
      </c>
      <c r="J2191" s="576">
        <f t="shared" si="74"/>
        <v>0</v>
      </c>
    </row>
    <row r="2192" spans="1:10" s="499" customFormat="1" x14ac:dyDescent="0.25">
      <c r="A2192" s="573">
        <v>4</v>
      </c>
      <c r="B2192" s="574" t="s">
        <v>5838</v>
      </c>
      <c r="C2192" s="574" t="s">
        <v>5845</v>
      </c>
      <c r="D2192" s="574" t="s">
        <v>5846</v>
      </c>
      <c r="E2192" s="575">
        <v>51827.71</v>
      </c>
      <c r="F2192" s="575">
        <v>51827.71</v>
      </c>
      <c r="G2192" s="575">
        <f t="shared" si="73"/>
        <v>0</v>
      </c>
      <c r="H2192" s="575">
        <v>51827.71</v>
      </c>
      <c r="I2192" s="575">
        <v>51827.71</v>
      </c>
      <c r="J2192" s="576">
        <f t="shared" si="74"/>
        <v>0</v>
      </c>
    </row>
    <row r="2193" spans="1:10" s="499" customFormat="1" x14ac:dyDescent="0.25">
      <c r="A2193" s="573">
        <v>5</v>
      </c>
      <c r="B2193" s="574" t="s">
        <v>5838</v>
      </c>
      <c r="C2193" s="574" t="s">
        <v>5847</v>
      </c>
      <c r="D2193" s="574" t="s">
        <v>5848</v>
      </c>
      <c r="E2193" s="575">
        <v>51827.71</v>
      </c>
      <c r="F2193" s="575">
        <v>51827.71</v>
      </c>
      <c r="G2193" s="575">
        <f t="shared" si="73"/>
        <v>0</v>
      </c>
      <c r="H2193" s="575">
        <v>51827.71</v>
      </c>
      <c r="I2193" s="575">
        <v>51827.71</v>
      </c>
      <c r="J2193" s="576">
        <f t="shared" si="74"/>
        <v>0</v>
      </c>
    </row>
    <row r="2194" spans="1:10" s="499" customFormat="1" x14ac:dyDescent="0.25">
      <c r="A2194" s="573">
        <v>6</v>
      </c>
      <c r="B2194" s="574" t="s">
        <v>5838</v>
      </c>
      <c r="C2194" s="574" t="s">
        <v>5849</v>
      </c>
      <c r="D2194" s="574" t="s">
        <v>5850</v>
      </c>
      <c r="E2194" s="575">
        <v>51827.71</v>
      </c>
      <c r="F2194" s="575">
        <v>51827.71</v>
      </c>
      <c r="G2194" s="575">
        <f t="shared" si="73"/>
        <v>0</v>
      </c>
      <c r="H2194" s="575">
        <v>51827.71</v>
      </c>
      <c r="I2194" s="575">
        <v>51827.71</v>
      </c>
      <c r="J2194" s="576">
        <f t="shared" si="74"/>
        <v>0</v>
      </c>
    </row>
    <row r="2195" spans="1:10" s="499" customFormat="1" x14ac:dyDescent="0.25">
      <c r="A2195" s="573">
        <v>10</v>
      </c>
      <c r="B2195" s="574" t="s">
        <v>5838</v>
      </c>
      <c r="C2195" s="574" t="s">
        <v>5851</v>
      </c>
      <c r="D2195" s="574" t="s">
        <v>5852</v>
      </c>
      <c r="E2195" s="575">
        <v>51827.71</v>
      </c>
      <c r="F2195" s="575">
        <v>51827.71</v>
      </c>
      <c r="G2195" s="575">
        <f t="shared" si="73"/>
        <v>0</v>
      </c>
      <c r="H2195" s="575">
        <v>51827.71</v>
      </c>
      <c r="I2195" s="575">
        <v>51827.71</v>
      </c>
      <c r="J2195" s="576">
        <f t="shared" si="74"/>
        <v>0</v>
      </c>
    </row>
    <row r="2196" spans="1:10" s="499" customFormat="1" x14ac:dyDescent="0.25">
      <c r="A2196" s="573">
        <v>11</v>
      </c>
      <c r="B2196" s="574" t="s">
        <v>5838</v>
      </c>
      <c r="C2196" s="574" t="s">
        <v>5853</v>
      </c>
      <c r="D2196" s="574" t="s">
        <v>5854</v>
      </c>
      <c r="E2196" s="575">
        <v>51827.71</v>
      </c>
      <c r="F2196" s="575">
        <v>51827.71</v>
      </c>
      <c r="G2196" s="575">
        <f t="shared" si="73"/>
        <v>0</v>
      </c>
      <c r="H2196" s="575">
        <v>51827.71</v>
      </c>
      <c r="I2196" s="575">
        <v>51827.71</v>
      </c>
      <c r="J2196" s="576">
        <f t="shared" si="74"/>
        <v>0</v>
      </c>
    </row>
    <row r="2197" spans="1:10" s="499" customFormat="1" x14ac:dyDescent="0.25">
      <c r="A2197" s="573">
        <v>12</v>
      </c>
      <c r="B2197" s="574" t="s">
        <v>5838</v>
      </c>
      <c r="C2197" s="574" t="s">
        <v>5855</v>
      </c>
      <c r="D2197" s="574" t="s">
        <v>5856</v>
      </c>
      <c r="E2197" s="575">
        <v>51827.71</v>
      </c>
      <c r="F2197" s="575">
        <v>51827.71</v>
      </c>
      <c r="G2197" s="575">
        <f t="shared" si="73"/>
        <v>0</v>
      </c>
      <c r="H2197" s="575">
        <v>51827.71</v>
      </c>
      <c r="I2197" s="575">
        <v>51827.71</v>
      </c>
      <c r="J2197" s="576">
        <f t="shared" si="74"/>
        <v>0</v>
      </c>
    </row>
    <row r="2198" spans="1:10" s="499" customFormat="1" x14ac:dyDescent="0.25">
      <c r="A2198" s="573">
        <v>14</v>
      </c>
      <c r="B2198" s="574" t="s">
        <v>5857</v>
      </c>
      <c r="C2198" s="574" t="s">
        <v>5858</v>
      </c>
      <c r="D2198" s="574" t="s">
        <v>5859</v>
      </c>
      <c r="E2198" s="575">
        <v>46797.89</v>
      </c>
      <c r="F2198" s="575">
        <v>46797.89</v>
      </c>
      <c r="G2198" s="575">
        <f t="shared" si="73"/>
        <v>0</v>
      </c>
      <c r="H2198" s="575">
        <v>46797.89</v>
      </c>
      <c r="I2198" s="575">
        <v>46797.89</v>
      </c>
      <c r="J2198" s="576">
        <f t="shared" si="74"/>
        <v>0</v>
      </c>
    </row>
    <row r="2199" spans="1:10" s="499" customFormat="1" x14ac:dyDescent="0.25">
      <c r="A2199" s="573">
        <v>15</v>
      </c>
      <c r="B2199" s="574" t="s">
        <v>5857</v>
      </c>
      <c r="C2199" s="574" t="s">
        <v>5860</v>
      </c>
      <c r="D2199" s="574" t="s">
        <v>5861</v>
      </c>
      <c r="E2199" s="575">
        <v>46797.89</v>
      </c>
      <c r="F2199" s="575">
        <v>46797.89</v>
      </c>
      <c r="G2199" s="575">
        <f t="shared" si="73"/>
        <v>0</v>
      </c>
      <c r="H2199" s="575">
        <v>46797.89</v>
      </c>
      <c r="I2199" s="575">
        <v>46797.89</v>
      </c>
      <c r="J2199" s="576">
        <f t="shared" si="74"/>
        <v>0</v>
      </c>
    </row>
    <row r="2200" spans="1:10" s="499" customFormat="1" x14ac:dyDescent="0.25">
      <c r="A2200" s="573">
        <v>16</v>
      </c>
      <c r="B2200" s="574" t="s">
        <v>5862</v>
      </c>
      <c r="C2200" s="574" t="s">
        <v>5863</v>
      </c>
      <c r="D2200" s="574" t="s">
        <v>5864</v>
      </c>
      <c r="E2200" s="575">
        <v>40709.5</v>
      </c>
      <c r="F2200" s="575">
        <v>40709.5</v>
      </c>
      <c r="G2200" s="575">
        <f t="shared" si="73"/>
        <v>0</v>
      </c>
      <c r="H2200" s="575">
        <v>40709.5</v>
      </c>
      <c r="I2200" s="575">
        <v>40709.5</v>
      </c>
      <c r="J2200" s="576">
        <f t="shared" si="74"/>
        <v>0</v>
      </c>
    </row>
    <row r="2201" spans="1:10" s="499" customFormat="1" x14ac:dyDescent="0.25">
      <c r="A2201" s="573">
        <v>17</v>
      </c>
      <c r="B2201" s="574" t="s">
        <v>5862</v>
      </c>
      <c r="C2201" s="574" t="s">
        <v>5865</v>
      </c>
      <c r="D2201" s="574" t="s">
        <v>5866</v>
      </c>
      <c r="E2201" s="575">
        <v>40709.5</v>
      </c>
      <c r="F2201" s="575">
        <v>40709.5</v>
      </c>
      <c r="G2201" s="575">
        <f t="shared" si="73"/>
        <v>0</v>
      </c>
      <c r="H2201" s="575">
        <v>40709.5</v>
      </c>
      <c r="I2201" s="575">
        <v>40709.5</v>
      </c>
      <c r="J2201" s="576">
        <f t="shared" si="74"/>
        <v>0</v>
      </c>
    </row>
    <row r="2202" spans="1:10" s="499" customFormat="1" x14ac:dyDescent="0.25">
      <c r="A2202" s="573">
        <v>18</v>
      </c>
      <c r="B2202" s="574" t="s">
        <v>5862</v>
      </c>
      <c r="C2202" s="574" t="s">
        <v>5867</v>
      </c>
      <c r="D2202" s="574" t="s">
        <v>5868</v>
      </c>
      <c r="E2202" s="575">
        <v>40709.5</v>
      </c>
      <c r="F2202" s="575">
        <v>40709.5</v>
      </c>
      <c r="G2202" s="575">
        <f t="shared" si="73"/>
        <v>0</v>
      </c>
      <c r="H2202" s="575">
        <v>40709.5</v>
      </c>
      <c r="I2202" s="575">
        <v>40709.5</v>
      </c>
      <c r="J2202" s="576">
        <f t="shared" si="74"/>
        <v>0</v>
      </c>
    </row>
    <row r="2203" spans="1:10" s="499" customFormat="1" x14ac:dyDescent="0.25">
      <c r="A2203" s="573">
        <v>19</v>
      </c>
      <c r="B2203" s="574" t="s">
        <v>5862</v>
      </c>
      <c r="C2203" s="574" t="s">
        <v>5869</v>
      </c>
      <c r="D2203" s="574" t="s">
        <v>5870</v>
      </c>
      <c r="E2203" s="575">
        <v>40709.51</v>
      </c>
      <c r="F2203" s="575">
        <v>40709.51</v>
      </c>
      <c r="G2203" s="575">
        <f t="shared" si="73"/>
        <v>0</v>
      </c>
      <c r="H2203" s="575">
        <v>40709.51</v>
      </c>
      <c r="I2203" s="575">
        <v>40709.51</v>
      </c>
      <c r="J2203" s="576">
        <f t="shared" si="74"/>
        <v>0</v>
      </c>
    </row>
    <row r="2204" spans="1:10" s="499" customFormat="1" x14ac:dyDescent="0.25">
      <c r="A2204" s="573">
        <v>20</v>
      </c>
      <c r="B2204" s="574" t="s">
        <v>5862</v>
      </c>
      <c r="C2204" s="574" t="s">
        <v>5871</v>
      </c>
      <c r="D2204" s="574" t="s">
        <v>5872</v>
      </c>
      <c r="E2204" s="575">
        <v>40709.5</v>
      </c>
      <c r="F2204" s="575">
        <v>40709.5</v>
      </c>
      <c r="G2204" s="575">
        <f t="shared" si="73"/>
        <v>0</v>
      </c>
      <c r="H2204" s="575">
        <v>40709.5</v>
      </c>
      <c r="I2204" s="575">
        <v>40709.5</v>
      </c>
      <c r="J2204" s="576">
        <f t="shared" si="74"/>
        <v>0</v>
      </c>
    </row>
    <row r="2205" spans="1:10" s="499" customFormat="1" x14ac:dyDescent="0.25">
      <c r="A2205" s="573">
        <v>21</v>
      </c>
      <c r="B2205" s="574" t="s">
        <v>5862</v>
      </c>
      <c r="C2205" s="574" t="s">
        <v>5873</v>
      </c>
      <c r="D2205" s="574" t="s">
        <v>5874</v>
      </c>
      <c r="E2205" s="575">
        <v>40709.5</v>
      </c>
      <c r="F2205" s="575">
        <v>40709.5</v>
      </c>
      <c r="G2205" s="575">
        <f t="shared" si="73"/>
        <v>0</v>
      </c>
      <c r="H2205" s="575">
        <v>40709.5</v>
      </c>
      <c r="I2205" s="575">
        <v>40709.5</v>
      </c>
      <c r="J2205" s="576">
        <f t="shared" si="74"/>
        <v>0</v>
      </c>
    </row>
    <row r="2206" spans="1:10" s="499" customFormat="1" x14ac:dyDescent="0.25">
      <c r="A2206" s="573">
        <v>22</v>
      </c>
      <c r="B2206" s="574" t="s">
        <v>5862</v>
      </c>
      <c r="C2206" s="574" t="s">
        <v>5875</v>
      </c>
      <c r="D2206" s="574" t="s">
        <v>5876</v>
      </c>
      <c r="E2206" s="575">
        <v>40709.5</v>
      </c>
      <c r="F2206" s="575">
        <v>40709.5</v>
      </c>
      <c r="G2206" s="575">
        <f t="shared" si="73"/>
        <v>0</v>
      </c>
      <c r="H2206" s="575">
        <v>40709.5</v>
      </c>
      <c r="I2206" s="575">
        <v>40709.5</v>
      </c>
      <c r="J2206" s="576">
        <f t="shared" si="74"/>
        <v>0</v>
      </c>
    </row>
    <row r="2207" spans="1:10" s="499" customFormat="1" x14ac:dyDescent="0.25">
      <c r="A2207" s="573">
        <v>23</v>
      </c>
      <c r="B2207" s="574" t="s">
        <v>5877</v>
      </c>
      <c r="C2207" s="574" t="s">
        <v>5878</v>
      </c>
      <c r="D2207" s="574" t="s">
        <v>5879</v>
      </c>
      <c r="E2207" s="575">
        <v>46381</v>
      </c>
      <c r="F2207" s="575">
        <v>46381</v>
      </c>
      <c r="G2207" s="575">
        <f t="shared" si="73"/>
        <v>0</v>
      </c>
      <c r="H2207" s="575">
        <v>46381</v>
      </c>
      <c r="I2207" s="575">
        <v>46381</v>
      </c>
      <c r="J2207" s="576">
        <f t="shared" si="74"/>
        <v>0</v>
      </c>
    </row>
    <row r="2208" spans="1:10" s="499" customFormat="1" x14ac:dyDescent="0.25">
      <c r="A2208" s="573">
        <v>24</v>
      </c>
      <c r="B2208" s="574" t="s">
        <v>5877</v>
      </c>
      <c r="C2208" s="574" t="s">
        <v>5880</v>
      </c>
      <c r="D2208" s="574" t="s">
        <v>5881</v>
      </c>
      <c r="E2208" s="575">
        <v>46381</v>
      </c>
      <c r="F2208" s="575">
        <v>46381</v>
      </c>
      <c r="G2208" s="575">
        <f t="shared" si="73"/>
        <v>0</v>
      </c>
      <c r="H2208" s="575">
        <v>46381</v>
      </c>
      <c r="I2208" s="575">
        <v>46381</v>
      </c>
      <c r="J2208" s="576">
        <f t="shared" si="74"/>
        <v>0</v>
      </c>
    </row>
    <row r="2209" spans="1:10" s="499" customFormat="1" x14ac:dyDescent="0.25">
      <c r="A2209" s="573">
        <v>25</v>
      </c>
      <c r="B2209" s="574" t="s">
        <v>5877</v>
      </c>
      <c r="C2209" s="574" t="s">
        <v>5882</v>
      </c>
      <c r="D2209" s="574" t="s">
        <v>5883</v>
      </c>
      <c r="E2209" s="575">
        <v>46381</v>
      </c>
      <c r="F2209" s="575">
        <v>46381</v>
      </c>
      <c r="G2209" s="575">
        <f t="shared" si="73"/>
        <v>0</v>
      </c>
      <c r="H2209" s="575">
        <v>46381</v>
      </c>
      <c r="I2209" s="575">
        <v>46381</v>
      </c>
      <c r="J2209" s="576">
        <f t="shared" si="74"/>
        <v>0</v>
      </c>
    </row>
    <row r="2210" spans="1:10" s="499" customFormat="1" x14ac:dyDescent="0.25">
      <c r="A2210" s="573">
        <v>26</v>
      </c>
      <c r="B2210" s="574" t="s">
        <v>5877</v>
      </c>
      <c r="C2210" s="574" t="s">
        <v>5884</v>
      </c>
      <c r="D2210" s="574" t="s">
        <v>5885</v>
      </c>
      <c r="E2210" s="575">
        <v>46381</v>
      </c>
      <c r="F2210" s="575">
        <v>46381</v>
      </c>
      <c r="G2210" s="575">
        <f t="shared" si="73"/>
        <v>0</v>
      </c>
      <c r="H2210" s="575">
        <v>46381</v>
      </c>
      <c r="I2210" s="575">
        <v>46381</v>
      </c>
      <c r="J2210" s="576">
        <f t="shared" si="74"/>
        <v>0</v>
      </c>
    </row>
    <row r="2211" spans="1:10" s="499" customFormat="1" x14ac:dyDescent="0.25">
      <c r="A2211" s="573">
        <v>27</v>
      </c>
      <c r="B2211" s="574" t="s">
        <v>5877</v>
      </c>
      <c r="C2211" s="574" t="s">
        <v>5886</v>
      </c>
      <c r="D2211" s="574" t="s">
        <v>5887</v>
      </c>
      <c r="E2211" s="575">
        <v>46381</v>
      </c>
      <c r="F2211" s="575">
        <v>46381</v>
      </c>
      <c r="G2211" s="575">
        <f t="shared" si="73"/>
        <v>0</v>
      </c>
      <c r="H2211" s="575">
        <v>46381</v>
      </c>
      <c r="I2211" s="575">
        <v>46381</v>
      </c>
      <c r="J2211" s="576">
        <f t="shared" si="74"/>
        <v>0</v>
      </c>
    </row>
    <row r="2212" spans="1:10" s="499" customFormat="1" x14ac:dyDescent="0.25">
      <c r="A2212" s="573">
        <v>28</v>
      </c>
      <c r="B2212" s="574" t="s">
        <v>5877</v>
      </c>
      <c r="C2212" s="574" t="s">
        <v>5888</v>
      </c>
      <c r="D2212" s="574" t="s">
        <v>5889</v>
      </c>
      <c r="E2212" s="575">
        <v>46381</v>
      </c>
      <c r="F2212" s="575">
        <v>46381</v>
      </c>
      <c r="G2212" s="575">
        <f t="shared" si="73"/>
        <v>0</v>
      </c>
      <c r="H2212" s="575">
        <v>46381</v>
      </c>
      <c r="I2212" s="575">
        <v>46381</v>
      </c>
      <c r="J2212" s="576">
        <f t="shared" si="74"/>
        <v>0</v>
      </c>
    </row>
    <row r="2213" spans="1:10" s="499" customFormat="1" x14ac:dyDescent="0.25">
      <c r="A2213" s="573">
        <v>29</v>
      </c>
      <c r="B2213" s="574" t="s">
        <v>5877</v>
      </c>
      <c r="C2213" s="574" t="s">
        <v>5890</v>
      </c>
      <c r="D2213" s="574" t="s">
        <v>5891</v>
      </c>
      <c r="E2213" s="575">
        <v>46381</v>
      </c>
      <c r="F2213" s="575">
        <v>46381</v>
      </c>
      <c r="G2213" s="575">
        <f t="shared" si="73"/>
        <v>0</v>
      </c>
      <c r="H2213" s="575">
        <v>46381</v>
      </c>
      <c r="I2213" s="575">
        <v>46381</v>
      </c>
      <c r="J2213" s="576">
        <f t="shared" si="74"/>
        <v>0</v>
      </c>
    </row>
    <row r="2214" spans="1:10" s="499" customFormat="1" x14ac:dyDescent="0.25">
      <c r="A2214" s="573">
        <v>30</v>
      </c>
      <c r="B2214" s="574" t="s">
        <v>5877</v>
      </c>
      <c r="C2214" s="574" t="s">
        <v>5892</v>
      </c>
      <c r="D2214" s="574" t="s">
        <v>5893</v>
      </c>
      <c r="E2214" s="575">
        <v>44108.83</v>
      </c>
      <c r="F2214" s="575">
        <v>44108.83</v>
      </c>
      <c r="G2214" s="575">
        <f t="shared" si="73"/>
        <v>0</v>
      </c>
      <c r="H2214" s="575">
        <v>44108.83</v>
      </c>
      <c r="I2214" s="575">
        <v>44108.83</v>
      </c>
      <c r="J2214" s="576">
        <f t="shared" si="74"/>
        <v>0</v>
      </c>
    </row>
    <row r="2215" spans="1:10" s="499" customFormat="1" x14ac:dyDescent="0.25">
      <c r="A2215" s="573">
        <v>31</v>
      </c>
      <c r="B2215" s="574" t="s">
        <v>5877</v>
      </c>
      <c r="C2215" s="574" t="s">
        <v>5894</v>
      </c>
      <c r="D2215" s="574" t="s">
        <v>5895</v>
      </c>
      <c r="E2215" s="575">
        <v>44108.83</v>
      </c>
      <c r="F2215" s="575">
        <v>44108.83</v>
      </c>
      <c r="G2215" s="575">
        <f t="shared" si="73"/>
        <v>0</v>
      </c>
      <c r="H2215" s="575">
        <v>44108.83</v>
      </c>
      <c r="I2215" s="575">
        <v>44108.83</v>
      </c>
      <c r="J2215" s="576">
        <f t="shared" si="74"/>
        <v>0</v>
      </c>
    </row>
    <row r="2216" spans="1:10" s="499" customFormat="1" x14ac:dyDescent="0.25">
      <c r="A2216" s="573">
        <v>32</v>
      </c>
      <c r="B2216" s="574" t="s">
        <v>5877</v>
      </c>
      <c r="C2216" s="574" t="s">
        <v>5896</v>
      </c>
      <c r="D2216" s="574" t="s">
        <v>5897</v>
      </c>
      <c r="E2216" s="575">
        <v>44108.84</v>
      </c>
      <c r="F2216" s="575">
        <v>44108.84</v>
      </c>
      <c r="G2216" s="575">
        <f t="shared" si="73"/>
        <v>0</v>
      </c>
      <c r="H2216" s="575">
        <v>44108.84</v>
      </c>
      <c r="I2216" s="575">
        <v>44108.84</v>
      </c>
      <c r="J2216" s="576">
        <f t="shared" si="74"/>
        <v>0</v>
      </c>
    </row>
    <row r="2217" spans="1:10" s="499" customFormat="1" x14ac:dyDescent="0.25">
      <c r="A2217" s="573">
        <v>33</v>
      </c>
      <c r="B2217" s="574" t="s">
        <v>5877</v>
      </c>
      <c r="C2217" s="574" t="s">
        <v>5898</v>
      </c>
      <c r="D2217" s="574" t="s">
        <v>5899</v>
      </c>
      <c r="E2217" s="575">
        <v>44108.81</v>
      </c>
      <c r="F2217" s="575">
        <v>44108.81</v>
      </c>
      <c r="G2217" s="575">
        <f t="shared" si="73"/>
        <v>0</v>
      </c>
      <c r="H2217" s="575">
        <v>44108.81</v>
      </c>
      <c r="I2217" s="575">
        <v>44108.81</v>
      </c>
      <c r="J2217" s="576">
        <f t="shared" si="74"/>
        <v>0</v>
      </c>
    </row>
    <row r="2218" spans="1:10" x14ac:dyDescent="0.25">
      <c r="A2218" s="834" t="s">
        <v>246</v>
      </c>
      <c r="B2218" s="834"/>
      <c r="C2218" s="834"/>
      <c r="D2218" s="834"/>
      <c r="E2218" s="577">
        <f t="shared" ref="E2218:J2218" si="75">SUM(E2189:E2217)</f>
        <v>1346113.99</v>
      </c>
      <c r="F2218" s="577">
        <f t="shared" si="75"/>
        <v>1346113.99</v>
      </c>
      <c r="G2218" s="576">
        <f t="shared" si="75"/>
        <v>0</v>
      </c>
      <c r="H2218" s="577">
        <f t="shared" si="75"/>
        <v>1346113.99</v>
      </c>
      <c r="I2218" s="577">
        <f t="shared" si="75"/>
        <v>1346113.99</v>
      </c>
      <c r="J2218" s="576">
        <f t="shared" si="75"/>
        <v>0</v>
      </c>
    </row>
    <row r="2219" spans="1:10" x14ac:dyDescent="0.25">
      <c r="A2219" s="556"/>
      <c r="B2219" s="556"/>
      <c r="C2219" s="556"/>
      <c r="D2219" s="556"/>
      <c r="E2219" s="578"/>
      <c r="F2219" s="579"/>
      <c r="G2219" s="580"/>
      <c r="H2219" s="578"/>
      <c r="I2219" s="579"/>
      <c r="J2219" s="580"/>
    </row>
    <row r="2220" spans="1:10" x14ac:dyDescent="0.25">
      <c r="A2220" s="581">
        <v>1</v>
      </c>
      <c r="B2220" s="582" t="s">
        <v>5900</v>
      </c>
      <c r="C2220" s="582" t="s">
        <v>5901</v>
      </c>
      <c r="D2220" s="582" t="s">
        <v>5902</v>
      </c>
      <c r="E2220" s="572">
        <v>55804.04</v>
      </c>
      <c r="F2220" s="572">
        <v>42628.07</v>
      </c>
      <c r="G2220" s="572">
        <v>13175.97</v>
      </c>
      <c r="H2220" s="572">
        <v>55804.04</v>
      </c>
      <c r="I2220" s="572">
        <v>42628.07</v>
      </c>
      <c r="J2220" s="572">
        <v>13175.97</v>
      </c>
    </row>
    <row r="2221" spans="1:10" x14ac:dyDescent="0.25">
      <c r="A2221" s="581">
        <v>2</v>
      </c>
      <c r="B2221" s="582" t="s">
        <v>5903</v>
      </c>
      <c r="C2221" s="582" t="s">
        <v>5904</v>
      </c>
      <c r="D2221" s="582" t="s">
        <v>5905</v>
      </c>
      <c r="E2221" s="572">
        <v>45750</v>
      </c>
      <c r="F2221" s="572">
        <v>45750</v>
      </c>
      <c r="G2221" s="572">
        <v>0</v>
      </c>
      <c r="H2221" s="572">
        <v>45750</v>
      </c>
      <c r="I2221" s="572">
        <v>45750</v>
      </c>
      <c r="J2221" s="572">
        <v>0</v>
      </c>
    </row>
    <row r="2222" spans="1:10" x14ac:dyDescent="0.25">
      <c r="A2222" s="581">
        <v>3</v>
      </c>
      <c r="B2222" s="582" t="s">
        <v>5903</v>
      </c>
      <c r="C2222" s="582" t="s">
        <v>5906</v>
      </c>
      <c r="D2222" s="582" t="s">
        <v>5907</v>
      </c>
      <c r="E2222" s="572">
        <v>45750</v>
      </c>
      <c r="F2222" s="572">
        <v>45750</v>
      </c>
      <c r="G2222" s="572">
        <v>0</v>
      </c>
      <c r="H2222" s="572">
        <v>45750</v>
      </c>
      <c r="I2222" s="572">
        <v>45750</v>
      </c>
      <c r="J2222" s="572">
        <v>0</v>
      </c>
    </row>
    <row r="2223" spans="1:10" x14ac:dyDescent="0.25">
      <c r="A2223" s="581">
        <v>4</v>
      </c>
      <c r="B2223" s="582" t="s">
        <v>5903</v>
      </c>
      <c r="C2223" s="582" t="s">
        <v>5908</v>
      </c>
      <c r="D2223" s="582" t="s">
        <v>5909</v>
      </c>
      <c r="E2223" s="572">
        <v>45750</v>
      </c>
      <c r="F2223" s="572">
        <v>45750</v>
      </c>
      <c r="G2223" s="572">
        <v>0</v>
      </c>
      <c r="H2223" s="572">
        <v>45750</v>
      </c>
      <c r="I2223" s="572">
        <v>45750</v>
      </c>
      <c r="J2223" s="572">
        <v>0</v>
      </c>
    </row>
    <row r="2224" spans="1:10" x14ac:dyDescent="0.25">
      <c r="A2224" s="581">
        <v>5</v>
      </c>
      <c r="B2224" s="582" t="s">
        <v>5903</v>
      </c>
      <c r="C2224" s="582" t="s">
        <v>5910</v>
      </c>
      <c r="D2224" s="582" t="s">
        <v>5911</v>
      </c>
      <c r="E2224" s="572">
        <v>45750</v>
      </c>
      <c r="F2224" s="572">
        <v>45750</v>
      </c>
      <c r="G2224" s="572">
        <v>0</v>
      </c>
      <c r="H2224" s="572">
        <v>45750</v>
      </c>
      <c r="I2224" s="572">
        <v>45750</v>
      </c>
      <c r="J2224" s="572">
        <v>0</v>
      </c>
    </row>
    <row r="2225" spans="1:10" x14ac:dyDescent="0.25">
      <c r="A2225" s="581">
        <v>6</v>
      </c>
      <c r="B2225" s="582" t="s">
        <v>5912</v>
      </c>
      <c r="C2225" s="582" t="s">
        <v>5913</v>
      </c>
      <c r="D2225" s="582" t="s">
        <v>5914</v>
      </c>
      <c r="E2225" s="572">
        <v>83128.86</v>
      </c>
      <c r="F2225" s="572">
        <v>83128.86</v>
      </c>
      <c r="G2225" s="572">
        <v>0</v>
      </c>
      <c r="H2225" s="572">
        <v>83128.86</v>
      </c>
      <c r="I2225" s="572">
        <v>83128.86</v>
      </c>
      <c r="J2225" s="572">
        <v>0</v>
      </c>
    </row>
    <row r="2226" spans="1:10" x14ac:dyDescent="0.25">
      <c r="A2226" s="581">
        <v>7</v>
      </c>
      <c r="B2226" s="582" t="s">
        <v>5915</v>
      </c>
      <c r="C2226" s="582" t="s">
        <v>5916</v>
      </c>
      <c r="D2226" s="582" t="s">
        <v>5917</v>
      </c>
      <c r="E2226" s="572">
        <v>99493.759999999995</v>
      </c>
      <c r="F2226" s="572">
        <v>40759.660000000003</v>
      </c>
      <c r="G2226" s="572">
        <v>58734.1</v>
      </c>
      <c r="H2226" s="572">
        <v>99493.759999999995</v>
      </c>
      <c r="I2226" s="572">
        <v>34835.65</v>
      </c>
      <c r="J2226" s="572">
        <v>64658.11</v>
      </c>
    </row>
    <row r="2227" spans="1:10" x14ac:dyDescent="0.25">
      <c r="A2227" s="581">
        <v>8</v>
      </c>
      <c r="B2227" s="582" t="s">
        <v>5915</v>
      </c>
      <c r="C2227" s="582" t="s">
        <v>5918</v>
      </c>
      <c r="D2227" s="582" t="s">
        <v>5919</v>
      </c>
      <c r="E2227" s="572">
        <v>99493.74</v>
      </c>
      <c r="F2227" s="572">
        <v>40759.65</v>
      </c>
      <c r="G2227" s="572">
        <v>58734.09</v>
      </c>
      <c r="H2227" s="572">
        <v>99493.74</v>
      </c>
      <c r="I2227" s="572">
        <v>34835.65</v>
      </c>
      <c r="J2227" s="572">
        <v>64658.09</v>
      </c>
    </row>
    <row r="2228" spans="1:10" x14ac:dyDescent="0.25">
      <c r="A2228" s="581">
        <v>9</v>
      </c>
      <c r="B2228" s="582" t="s">
        <v>5915</v>
      </c>
      <c r="C2228" s="582" t="s">
        <v>5920</v>
      </c>
      <c r="D2228" s="582" t="s">
        <v>5921</v>
      </c>
      <c r="E2228" s="572">
        <v>99493.75</v>
      </c>
      <c r="F2228" s="572">
        <v>40759.660000000003</v>
      </c>
      <c r="G2228" s="572">
        <v>58734.09</v>
      </c>
      <c r="H2228" s="572">
        <v>99493.75</v>
      </c>
      <c r="I2228" s="572">
        <v>34835.65</v>
      </c>
      <c r="J2228" s="572">
        <v>64658.1</v>
      </c>
    </row>
    <row r="2229" spans="1:10" x14ac:dyDescent="0.25">
      <c r="A2229" s="581">
        <v>10</v>
      </c>
      <c r="B2229" s="582" t="s">
        <v>5915</v>
      </c>
      <c r="C2229" s="582" t="s">
        <v>5922</v>
      </c>
      <c r="D2229" s="582" t="s">
        <v>5923</v>
      </c>
      <c r="E2229" s="572">
        <v>99493.75</v>
      </c>
      <c r="F2229" s="572">
        <v>40759.660000000003</v>
      </c>
      <c r="G2229" s="572">
        <v>58734.09</v>
      </c>
      <c r="H2229" s="572">
        <v>99493.75</v>
      </c>
      <c r="I2229" s="572">
        <v>34835.65</v>
      </c>
      <c r="J2229" s="572">
        <v>64658.1</v>
      </c>
    </row>
    <row r="2230" spans="1:10" x14ac:dyDescent="0.25">
      <c r="A2230" s="581">
        <v>11</v>
      </c>
      <c r="B2230" s="582" t="s">
        <v>5915</v>
      </c>
      <c r="C2230" s="582" t="s">
        <v>5924</v>
      </c>
      <c r="D2230" s="582" t="s">
        <v>5925</v>
      </c>
      <c r="E2230" s="572">
        <v>99493.75</v>
      </c>
      <c r="F2230" s="572">
        <v>40759.660000000003</v>
      </c>
      <c r="G2230" s="572">
        <v>58734.09</v>
      </c>
      <c r="H2230" s="572">
        <v>99493.75</v>
      </c>
      <c r="I2230" s="572">
        <v>34835.65</v>
      </c>
      <c r="J2230" s="572">
        <v>64658.1</v>
      </c>
    </row>
    <row r="2231" spans="1:10" x14ac:dyDescent="0.25">
      <c r="A2231" s="581">
        <v>12</v>
      </c>
      <c r="B2231" s="582" t="s">
        <v>5915</v>
      </c>
      <c r="C2231" s="582" t="s">
        <v>5926</v>
      </c>
      <c r="D2231" s="582" t="s">
        <v>5927</v>
      </c>
      <c r="E2231" s="572">
        <v>99493.74</v>
      </c>
      <c r="F2231" s="572">
        <v>40759.65</v>
      </c>
      <c r="G2231" s="572">
        <v>58734.09</v>
      </c>
      <c r="H2231" s="572">
        <v>99493.74</v>
      </c>
      <c r="I2231" s="572">
        <v>34835.65</v>
      </c>
      <c r="J2231" s="572">
        <v>64658.09</v>
      </c>
    </row>
    <row r="2232" spans="1:10" x14ac:dyDescent="0.25">
      <c r="A2232" s="581">
        <v>13</v>
      </c>
      <c r="B2232" s="582" t="s">
        <v>5915</v>
      </c>
      <c r="C2232" s="582" t="s">
        <v>5928</v>
      </c>
      <c r="D2232" s="582" t="s">
        <v>5929</v>
      </c>
      <c r="E2232" s="572">
        <v>99493.74</v>
      </c>
      <c r="F2232" s="572">
        <v>40759.65</v>
      </c>
      <c r="G2232" s="572">
        <v>58734.09</v>
      </c>
      <c r="H2232" s="572">
        <v>99493.74</v>
      </c>
      <c r="I2232" s="572">
        <v>34835.65</v>
      </c>
      <c r="J2232" s="572">
        <v>64658.09</v>
      </c>
    </row>
    <row r="2233" spans="1:10" x14ac:dyDescent="0.25">
      <c r="A2233" s="581">
        <v>14</v>
      </c>
      <c r="B2233" s="582" t="s">
        <v>5915</v>
      </c>
      <c r="C2233" s="582" t="s">
        <v>5930</v>
      </c>
      <c r="D2233" s="582" t="s">
        <v>5931</v>
      </c>
      <c r="E2233" s="572">
        <v>99493.75</v>
      </c>
      <c r="F2233" s="572">
        <v>40759.660000000003</v>
      </c>
      <c r="G2233" s="572">
        <v>58734.09</v>
      </c>
      <c r="H2233" s="572">
        <v>99493.75</v>
      </c>
      <c r="I2233" s="572">
        <v>34835.65</v>
      </c>
      <c r="J2233" s="572">
        <v>64658.1</v>
      </c>
    </row>
    <row r="2234" spans="1:10" x14ac:dyDescent="0.25">
      <c r="A2234" s="581">
        <v>15</v>
      </c>
      <c r="B2234" s="582" t="s">
        <v>5932</v>
      </c>
      <c r="C2234" s="582" t="s">
        <v>5933</v>
      </c>
      <c r="D2234" s="582" t="s">
        <v>5934</v>
      </c>
      <c r="E2234" s="572">
        <v>41264</v>
      </c>
      <c r="F2234" s="572">
        <v>41264</v>
      </c>
      <c r="G2234" s="572">
        <v>0</v>
      </c>
      <c r="H2234" s="572">
        <v>41264</v>
      </c>
      <c r="I2234" s="572">
        <v>41264</v>
      </c>
      <c r="J2234" s="572">
        <v>0</v>
      </c>
    </row>
    <row r="2235" spans="1:10" x14ac:dyDescent="0.25">
      <c r="A2235" s="581">
        <v>16</v>
      </c>
      <c r="B2235" s="582" t="s">
        <v>5932</v>
      </c>
      <c r="C2235" s="582" t="s">
        <v>5935</v>
      </c>
      <c r="D2235" s="582" t="s">
        <v>5936</v>
      </c>
      <c r="E2235" s="572">
        <v>41264</v>
      </c>
      <c r="F2235" s="572">
        <v>41264</v>
      </c>
      <c r="G2235" s="572">
        <v>0</v>
      </c>
      <c r="H2235" s="572">
        <v>41264</v>
      </c>
      <c r="I2235" s="572">
        <v>41264</v>
      </c>
      <c r="J2235" s="572">
        <v>0</v>
      </c>
    </row>
    <row r="2236" spans="1:10" x14ac:dyDescent="0.25">
      <c r="A2236" s="581">
        <v>17</v>
      </c>
      <c r="B2236" s="582" t="s">
        <v>5932</v>
      </c>
      <c r="C2236" s="582" t="s">
        <v>5937</v>
      </c>
      <c r="D2236" s="582" t="s">
        <v>5938</v>
      </c>
      <c r="E2236" s="572">
        <v>41264</v>
      </c>
      <c r="F2236" s="572">
        <v>41264</v>
      </c>
      <c r="G2236" s="572">
        <v>0</v>
      </c>
      <c r="H2236" s="572">
        <v>41264</v>
      </c>
      <c r="I2236" s="572">
        <v>41264</v>
      </c>
      <c r="J2236" s="572">
        <v>0</v>
      </c>
    </row>
    <row r="2237" spans="1:10" x14ac:dyDescent="0.25">
      <c r="A2237" s="581">
        <v>18</v>
      </c>
      <c r="B2237" s="582" t="s">
        <v>5932</v>
      </c>
      <c r="C2237" s="582" t="s">
        <v>5939</v>
      </c>
      <c r="D2237" s="582" t="s">
        <v>5940</v>
      </c>
      <c r="E2237" s="572">
        <v>41264</v>
      </c>
      <c r="F2237" s="572">
        <v>41264</v>
      </c>
      <c r="G2237" s="572">
        <v>0</v>
      </c>
      <c r="H2237" s="572">
        <v>41264</v>
      </c>
      <c r="I2237" s="572">
        <v>41264</v>
      </c>
      <c r="J2237" s="572">
        <v>0</v>
      </c>
    </row>
    <row r="2238" spans="1:10" x14ac:dyDescent="0.25">
      <c r="A2238" s="581">
        <v>19</v>
      </c>
      <c r="B2238" s="582" t="s">
        <v>5932</v>
      </c>
      <c r="C2238" s="582" t="s">
        <v>5941</v>
      </c>
      <c r="D2238" s="582" t="s">
        <v>5942</v>
      </c>
      <c r="E2238" s="572">
        <v>41264</v>
      </c>
      <c r="F2238" s="572">
        <v>41264</v>
      </c>
      <c r="G2238" s="572">
        <v>0</v>
      </c>
      <c r="H2238" s="572">
        <v>41264</v>
      </c>
      <c r="I2238" s="572">
        <v>41264</v>
      </c>
      <c r="J2238" s="572">
        <v>0</v>
      </c>
    </row>
    <row r="2239" spans="1:10" x14ac:dyDescent="0.25">
      <c r="A2239" s="581">
        <v>20</v>
      </c>
      <c r="B2239" s="582" t="s">
        <v>5932</v>
      </c>
      <c r="C2239" s="582" t="s">
        <v>5943</v>
      </c>
      <c r="D2239" s="582" t="s">
        <v>5944</v>
      </c>
      <c r="E2239" s="572">
        <v>41264</v>
      </c>
      <c r="F2239" s="572">
        <v>41264</v>
      </c>
      <c r="G2239" s="572">
        <v>0</v>
      </c>
      <c r="H2239" s="572">
        <v>41264</v>
      </c>
      <c r="I2239" s="572">
        <v>41264</v>
      </c>
      <c r="J2239" s="572">
        <v>0</v>
      </c>
    </row>
    <row r="2240" spans="1:10" x14ac:dyDescent="0.25">
      <c r="A2240" s="581">
        <v>21</v>
      </c>
      <c r="B2240" s="582" t="s">
        <v>5932</v>
      </c>
      <c r="C2240" s="582" t="s">
        <v>5945</v>
      </c>
      <c r="D2240" s="582" t="s">
        <v>5946</v>
      </c>
      <c r="E2240" s="572">
        <v>41264</v>
      </c>
      <c r="F2240" s="572">
        <v>41264</v>
      </c>
      <c r="G2240" s="572">
        <v>0</v>
      </c>
      <c r="H2240" s="572">
        <v>41264</v>
      </c>
      <c r="I2240" s="572">
        <v>41264</v>
      </c>
      <c r="J2240" s="572">
        <v>0</v>
      </c>
    </row>
    <row r="2241" spans="1:10" x14ac:dyDescent="0.25">
      <c r="A2241" s="581">
        <v>22</v>
      </c>
      <c r="B2241" s="582" t="s">
        <v>5932</v>
      </c>
      <c r="C2241" s="582" t="s">
        <v>5947</v>
      </c>
      <c r="D2241" s="582" t="s">
        <v>5948</v>
      </c>
      <c r="E2241" s="572">
        <v>41264</v>
      </c>
      <c r="F2241" s="572">
        <v>41264</v>
      </c>
      <c r="G2241" s="572">
        <v>0</v>
      </c>
      <c r="H2241" s="572">
        <v>41264</v>
      </c>
      <c r="I2241" s="572">
        <v>41264</v>
      </c>
      <c r="J2241" s="572">
        <v>0</v>
      </c>
    </row>
    <row r="2242" spans="1:10" x14ac:dyDescent="0.25">
      <c r="A2242" s="581">
        <v>23</v>
      </c>
      <c r="B2242" s="582" t="s">
        <v>5932</v>
      </c>
      <c r="C2242" s="582" t="s">
        <v>5949</v>
      </c>
      <c r="D2242" s="582" t="s">
        <v>5950</v>
      </c>
      <c r="E2242" s="572">
        <v>41264</v>
      </c>
      <c r="F2242" s="572">
        <v>41264</v>
      </c>
      <c r="G2242" s="572">
        <v>0</v>
      </c>
      <c r="H2242" s="572">
        <v>41264</v>
      </c>
      <c r="I2242" s="572">
        <v>41264</v>
      </c>
      <c r="J2242" s="572">
        <v>0</v>
      </c>
    </row>
    <row r="2243" spans="1:10" x14ac:dyDescent="0.25">
      <c r="A2243" s="581">
        <v>24</v>
      </c>
      <c r="B2243" s="582" t="s">
        <v>5932</v>
      </c>
      <c r="C2243" s="582" t="s">
        <v>5951</v>
      </c>
      <c r="D2243" s="582" t="s">
        <v>5952</v>
      </c>
      <c r="E2243" s="572">
        <v>41264</v>
      </c>
      <c r="F2243" s="572">
        <v>41264</v>
      </c>
      <c r="G2243" s="572">
        <v>0</v>
      </c>
      <c r="H2243" s="572">
        <v>41264</v>
      </c>
      <c r="I2243" s="572">
        <v>41264</v>
      </c>
      <c r="J2243" s="572">
        <v>0</v>
      </c>
    </row>
    <row r="2244" spans="1:10" x14ac:dyDescent="0.25">
      <c r="A2244" s="581">
        <v>25</v>
      </c>
      <c r="B2244" s="582" t="s">
        <v>5932</v>
      </c>
      <c r="C2244" s="582" t="s">
        <v>5953</v>
      </c>
      <c r="D2244" s="582" t="s">
        <v>5954</v>
      </c>
      <c r="E2244" s="572">
        <v>41264</v>
      </c>
      <c r="F2244" s="572">
        <v>41264</v>
      </c>
      <c r="G2244" s="572">
        <v>0</v>
      </c>
      <c r="H2244" s="572">
        <v>41264</v>
      </c>
      <c r="I2244" s="572">
        <v>41264</v>
      </c>
      <c r="J2244" s="572">
        <v>0</v>
      </c>
    </row>
    <row r="2245" spans="1:10" x14ac:dyDescent="0.25">
      <c r="A2245" s="581">
        <v>26</v>
      </c>
      <c r="B2245" s="582" t="s">
        <v>5932</v>
      </c>
      <c r="C2245" s="582" t="s">
        <v>5955</v>
      </c>
      <c r="D2245" s="582" t="s">
        <v>5956</v>
      </c>
      <c r="E2245" s="572">
        <v>41264</v>
      </c>
      <c r="F2245" s="572">
        <v>41264</v>
      </c>
      <c r="G2245" s="572">
        <v>0</v>
      </c>
      <c r="H2245" s="572">
        <v>41264</v>
      </c>
      <c r="I2245" s="572">
        <v>41264</v>
      </c>
      <c r="J2245" s="572">
        <v>0</v>
      </c>
    </row>
    <row r="2246" spans="1:10" x14ac:dyDescent="0.25">
      <c r="A2246" s="581">
        <v>27</v>
      </c>
      <c r="B2246" s="582" t="s">
        <v>5932</v>
      </c>
      <c r="C2246" s="582" t="s">
        <v>5957</v>
      </c>
      <c r="D2246" s="582" t="s">
        <v>5958</v>
      </c>
      <c r="E2246" s="572">
        <v>41264</v>
      </c>
      <c r="F2246" s="572">
        <v>41264</v>
      </c>
      <c r="G2246" s="572">
        <v>0</v>
      </c>
      <c r="H2246" s="572">
        <v>41264</v>
      </c>
      <c r="I2246" s="572">
        <v>41264</v>
      </c>
      <c r="J2246" s="572">
        <v>0</v>
      </c>
    </row>
    <row r="2247" spans="1:10" x14ac:dyDescent="0.25">
      <c r="A2247" s="581">
        <v>28</v>
      </c>
      <c r="B2247" s="582" t="s">
        <v>5932</v>
      </c>
      <c r="C2247" s="582" t="s">
        <v>5959</v>
      </c>
      <c r="D2247" s="582" t="s">
        <v>5960</v>
      </c>
      <c r="E2247" s="572">
        <v>41264</v>
      </c>
      <c r="F2247" s="572">
        <v>41264</v>
      </c>
      <c r="G2247" s="572">
        <v>0</v>
      </c>
      <c r="H2247" s="572">
        <v>41264</v>
      </c>
      <c r="I2247" s="572">
        <v>41264</v>
      </c>
      <c r="J2247" s="572">
        <v>0</v>
      </c>
    </row>
    <row r="2248" spans="1:10" x14ac:dyDescent="0.25">
      <c r="A2248" s="581">
        <v>29</v>
      </c>
      <c r="B2248" s="582" t="s">
        <v>5932</v>
      </c>
      <c r="C2248" s="582" t="s">
        <v>5961</v>
      </c>
      <c r="D2248" s="582" t="s">
        <v>5962</v>
      </c>
      <c r="E2248" s="572">
        <v>41264</v>
      </c>
      <c r="F2248" s="572">
        <v>41264</v>
      </c>
      <c r="G2248" s="572">
        <v>0</v>
      </c>
      <c r="H2248" s="572">
        <v>41264</v>
      </c>
      <c r="I2248" s="572">
        <v>41264</v>
      </c>
      <c r="J2248" s="572">
        <v>0</v>
      </c>
    </row>
    <row r="2249" spans="1:10" x14ac:dyDescent="0.25">
      <c r="A2249" s="581">
        <v>30</v>
      </c>
      <c r="B2249" s="582" t="s">
        <v>5932</v>
      </c>
      <c r="C2249" s="582" t="s">
        <v>5963</v>
      </c>
      <c r="D2249" s="582" t="s">
        <v>5964</v>
      </c>
      <c r="E2249" s="572">
        <v>41264</v>
      </c>
      <c r="F2249" s="572">
        <v>41264</v>
      </c>
      <c r="G2249" s="572">
        <v>0</v>
      </c>
      <c r="H2249" s="572">
        <v>41264</v>
      </c>
      <c r="I2249" s="572">
        <v>41264</v>
      </c>
      <c r="J2249" s="572">
        <v>0</v>
      </c>
    </row>
    <row r="2250" spans="1:10" x14ac:dyDescent="0.25">
      <c r="A2250" s="581">
        <v>31</v>
      </c>
      <c r="B2250" s="582" t="s">
        <v>5932</v>
      </c>
      <c r="C2250" s="582" t="s">
        <v>5965</v>
      </c>
      <c r="D2250" s="582" t="s">
        <v>5966</v>
      </c>
      <c r="E2250" s="572">
        <v>41264</v>
      </c>
      <c r="F2250" s="572">
        <v>41264</v>
      </c>
      <c r="G2250" s="572">
        <v>0</v>
      </c>
      <c r="H2250" s="572">
        <v>41264</v>
      </c>
      <c r="I2250" s="572">
        <v>41264</v>
      </c>
      <c r="J2250" s="572">
        <v>0</v>
      </c>
    </row>
    <row r="2251" spans="1:10" x14ac:dyDescent="0.25">
      <c r="A2251" s="581">
        <v>32</v>
      </c>
      <c r="B2251" s="582" t="s">
        <v>5932</v>
      </c>
      <c r="C2251" s="582" t="s">
        <v>5967</v>
      </c>
      <c r="D2251" s="582" t="s">
        <v>5968</v>
      </c>
      <c r="E2251" s="572">
        <v>41264</v>
      </c>
      <c r="F2251" s="572">
        <v>41264</v>
      </c>
      <c r="G2251" s="572">
        <v>0</v>
      </c>
      <c r="H2251" s="572">
        <v>41264</v>
      </c>
      <c r="I2251" s="572">
        <v>41264</v>
      </c>
      <c r="J2251" s="572">
        <v>0</v>
      </c>
    </row>
    <row r="2252" spans="1:10" x14ac:dyDescent="0.25">
      <c r="A2252" s="581">
        <v>33</v>
      </c>
      <c r="B2252" s="582" t="s">
        <v>5932</v>
      </c>
      <c r="C2252" s="582" t="s">
        <v>5969</v>
      </c>
      <c r="D2252" s="582" t="s">
        <v>5970</v>
      </c>
      <c r="E2252" s="572">
        <v>41264</v>
      </c>
      <c r="F2252" s="572">
        <v>41264</v>
      </c>
      <c r="G2252" s="572">
        <v>0</v>
      </c>
      <c r="H2252" s="572">
        <v>41264</v>
      </c>
      <c r="I2252" s="572">
        <v>41264</v>
      </c>
      <c r="J2252" s="572">
        <v>0</v>
      </c>
    </row>
    <row r="2253" spans="1:10" x14ac:dyDescent="0.25">
      <c r="A2253" s="581">
        <v>34</v>
      </c>
      <c r="B2253" s="582" t="s">
        <v>5932</v>
      </c>
      <c r="C2253" s="582" t="s">
        <v>5971</v>
      </c>
      <c r="D2253" s="582" t="s">
        <v>5972</v>
      </c>
      <c r="E2253" s="572">
        <v>41264</v>
      </c>
      <c r="F2253" s="572">
        <v>41264</v>
      </c>
      <c r="G2253" s="572">
        <v>0</v>
      </c>
      <c r="H2253" s="572">
        <v>41264</v>
      </c>
      <c r="I2253" s="572">
        <v>41264</v>
      </c>
      <c r="J2253" s="572">
        <v>0</v>
      </c>
    </row>
    <row r="2254" spans="1:10" x14ac:dyDescent="0.25">
      <c r="A2254" s="581">
        <v>35</v>
      </c>
      <c r="B2254" s="582" t="s">
        <v>5932</v>
      </c>
      <c r="C2254" s="582" t="s">
        <v>5973</v>
      </c>
      <c r="D2254" s="582" t="s">
        <v>5974</v>
      </c>
      <c r="E2254" s="572">
        <v>41264</v>
      </c>
      <c r="F2254" s="572">
        <v>41264</v>
      </c>
      <c r="G2254" s="572">
        <v>0</v>
      </c>
      <c r="H2254" s="572">
        <v>41264</v>
      </c>
      <c r="I2254" s="572">
        <v>41264</v>
      </c>
      <c r="J2254" s="572">
        <v>0</v>
      </c>
    </row>
    <row r="2255" spans="1:10" x14ac:dyDescent="0.25">
      <c r="A2255" s="581">
        <v>36</v>
      </c>
      <c r="B2255" s="582" t="s">
        <v>5932</v>
      </c>
      <c r="C2255" s="582" t="s">
        <v>5975</v>
      </c>
      <c r="D2255" s="582" t="s">
        <v>5976</v>
      </c>
      <c r="E2255" s="572">
        <v>41264</v>
      </c>
      <c r="F2255" s="572">
        <v>41264</v>
      </c>
      <c r="G2255" s="572">
        <v>0</v>
      </c>
      <c r="H2255" s="572">
        <v>41264</v>
      </c>
      <c r="I2255" s="572">
        <v>41264</v>
      </c>
      <c r="J2255" s="572">
        <v>0</v>
      </c>
    </row>
    <row r="2256" spans="1:10" x14ac:dyDescent="0.25">
      <c r="A2256" s="581">
        <v>37</v>
      </c>
      <c r="B2256" s="582" t="s">
        <v>5932</v>
      </c>
      <c r="C2256" s="582" t="s">
        <v>5977</v>
      </c>
      <c r="D2256" s="582" t="s">
        <v>5978</v>
      </c>
      <c r="E2256" s="572">
        <v>41264</v>
      </c>
      <c r="F2256" s="572">
        <v>41264</v>
      </c>
      <c r="G2256" s="572">
        <v>0</v>
      </c>
      <c r="H2256" s="572">
        <v>41264</v>
      </c>
      <c r="I2256" s="572">
        <v>41264</v>
      </c>
      <c r="J2256" s="572">
        <v>0</v>
      </c>
    </row>
    <row r="2257" spans="1:10" x14ac:dyDescent="0.25">
      <c r="A2257" s="581">
        <v>38</v>
      </c>
      <c r="B2257" s="582" t="s">
        <v>5932</v>
      </c>
      <c r="C2257" s="582" t="s">
        <v>5979</v>
      </c>
      <c r="D2257" s="582" t="s">
        <v>5980</v>
      </c>
      <c r="E2257" s="572">
        <v>41264</v>
      </c>
      <c r="F2257" s="572">
        <v>41264</v>
      </c>
      <c r="G2257" s="572">
        <v>0</v>
      </c>
      <c r="H2257" s="572">
        <v>41264</v>
      </c>
      <c r="I2257" s="572">
        <v>41264</v>
      </c>
      <c r="J2257" s="572">
        <v>0</v>
      </c>
    </row>
    <row r="2258" spans="1:10" x14ac:dyDescent="0.25">
      <c r="A2258" s="581">
        <v>39</v>
      </c>
      <c r="B2258" s="582" t="s">
        <v>5981</v>
      </c>
      <c r="C2258" s="582" t="s">
        <v>5982</v>
      </c>
      <c r="D2258" s="582" t="s">
        <v>5983</v>
      </c>
      <c r="E2258" s="572">
        <v>68420</v>
      </c>
      <c r="F2258" s="572">
        <v>45613.32</v>
      </c>
      <c r="G2258" s="572">
        <v>22806.68</v>
      </c>
      <c r="H2258" s="572">
        <v>68420</v>
      </c>
      <c r="I2258" s="572">
        <v>45613.32</v>
      </c>
      <c r="J2258" s="572">
        <v>22806.68</v>
      </c>
    </row>
    <row r="2259" spans="1:10" x14ac:dyDescent="0.25">
      <c r="A2259" s="581">
        <v>40</v>
      </c>
      <c r="B2259" s="582" t="s">
        <v>5981</v>
      </c>
      <c r="C2259" s="582" t="s">
        <v>5984</v>
      </c>
      <c r="D2259" s="582" t="s">
        <v>5985</v>
      </c>
      <c r="E2259" s="572">
        <v>68420</v>
      </c>
      <c r="F2259" s="572">
        <v>45613.32</v>
      </c>
      <c r="G2259" s="572">
        <v>22806.68</v>
      </c>
      <c r="H2259" s="572">
        <v>68420</v>
      </c>
      <c r="I2259" s="572">
        <v>45613.32</v>
      </c>
      <c r="J2259" s="572">
        <v>22806.68</v>
      </c>
    </row>
    <row r="2260" spans="1:10" x14ac:dyDescent="0.25">
      <c r="A2260" s="581">
        <v>41</v>
      </c>
      <c r="B2260" s="582" t="s">
        <v>5981</v>
      </c>
      <c r="C2260" s="582" t="s">
        <v>5986</v>
      </c>
      <c r="D2260" s="582" t="s">
        <v>5987</v>
      </c>
      <c r="E2260" s="572">
        <v>68420</v>
      </c>
      <c r="F2260" s="572">
        <v>45613.32</v>
      </c>
      <c r="G2260" s="572">
        <v>22806.68</v>
      </c>
      <c r="H2260" s="572">
        <v>68420</v>
      </c>
      <c r="I2260" s="572">
        <v>45613.32</v>
      </c>
      <c r="J2260" s="572">
        <v>22806.68</v>
      </c>
    </row>
    <row r="2261" spans="1:10" x14ac:dyDescent="0.25">
      <c r="A2261" s="581">
        <v>42</v>
      </c>
      <c r="B2261" s="582" t="s">
        <v>5988</v>
      </c>
      <c r="C2261" s="582" t="s">
        <v>5989</v>
      </c>
      <c r="D2261" s="582" t="s">
        <v>5990</v>
      </c>
      <c r="E2261" s="572">
        <v>40220</v>
      </c>
      <c r="F2261" s="572">
        <v>26813.32</v>
      </c>
      <c r="G2261" s="572">
        <v>13406.68</v>
      </c>
      <c r="H2261" s="572">
        <v>40220</v>
      </c>
      <c r="I2261" s="572">
        <v>26813.32</v>
      </c>
      <c r="J2261" s="572">
        <v>13406.68</v>
      </c>
    </row>
    <row r="2262" spans="1:10" x14ac:dyDescent="0.25">
      <c r="A2262" s="581">
        <v>43</v>
      </c>
      <c r="B2262" s="582" t="s">
        <v>5988</v>
      </c>
      <c r="C2262" s="582" t="s">
        <v>5991</v>
      </c>
      <c r="D2262" s="582" t="s">
        <v>5992</v>
      </c>
      <c r="E2262" s="572">
        <v>40220</v>
      </c>
      <c r="F2262" s="572">
        <v>26813.32</v>
      </c>
      <c r="G2262" s="572">
        <v>13406.68</v>
      </c>
      <c r="H2262" s="572">
        <v>40220</v>
      </c>
      <c r="I2262" s="572">
        <v>26813.32</v>
      </c>
      <c r="J2262" s="572">
        <v>13406.68</v>
      </c>
    </row>
    <row r="2263" spans="1:10" x14ac:dyDescent="0.25">
      <c r="A2263" s="581">
        <v>44</v>
      </c>
      <c r="B2263" s="582" t="s">
        <v>5988</v>
      </c>
      <c r="C2263" s="582" t="s">
        <v>5993</v>
      </c>
      <c r="D2263" s="582" t="s">
        <v>5994</v>
      </c>
      <c r="E2263" s="572">
        <v>40220</v>
      </c>
      <c r="F2263" s="572">
        <v>26813.32</v>
      </c>
      <c r="G2263" s="572">
        <v>13406.68</v>
      </c>
      <c r="H2263" s="572">
        <v>40220</v>
      </c>
      <c r="I2263" s="572">
        <v>26813.32</v>
      </c>
      <c r="J2263" s="572">
        <v>13406.68</v>
      </c>
    </row>
    <row r="2264" spans="1:10" x14ac:dyDescent="0.25">
      <c r="A2264" s="581">
        <v>45</v>
      </c>
      <c r="B2264" s="582" t="s">
        <v>5988</v>
      </c>
      <c r="C2264" s="582" t="s">
        <v>5995</v>
      </c>
      <c r="D2264" s="582" t="s">
        <v>5996</v>
      </c>
      <c r="E2264" s="572">
        <v>40220</v>
      </c>
      <c r="F2264" s="572">
        <v>26813.32</v>
      </c>
      <c r="G2264" s="572">
        <v>13406.68</v>
      </c>
      <c r="H2264" s="572">
        <v>40220</v>
      </c>
      <c r="I2264" s="572">
        <v>26813.32</v>
      </c>
      <c r="J2264" s="572">
        <v>13406.68</v>
      </c>
    </row>
    <row r="2265" spans="1:10" x14ac:dyDescent="0.25">
      <c r="A2265" s="581">
        <v>46</v>
      </c>
      <c r="B2265" s="582" t="s">
        <v>5988</v>
      </c>
      <c r="C2265" s="582" t="s">
        <v>5997</v>
      </c>
      <c r="D2265" s="582" t="s">
        <v>5998</v>
      </c>
      <c r="E2265" s="572">
        <v>40220</v>
      </c>
      <c r="F2265" s="572">
        <v>26813.32</v>
      </c>
      <c r="G2265" s="572">
        <v>13406.68</v>
      </c>
      <c r="H2265" s="572">
        <v>40220</v>
      </c>
      <c r="I2265" s="572">
        <v>26813.32</v>
      </c>
      <c r="J2265" s="572">
        <v>13406.68</v>
      </c>
    </row>
    <row r="2266" spans="1:10" x14ac:dyDescent="0.25">
      <c r="A2266" s="581">
        <v>47</v>
      </c>
      <c r="B2266" s="582" t="s">
        <v>5999</v>
      </c>
      <c r="C2266" s="582" t="s">
        <v>6000</v>
      </c>
      <c r="D2266" s="582" t="s">
        <v>6001</v>
      </c>
      <c r="E2266" s="572">
        <v>42441.52</v>
      </c>
      <c r="F2266" s="572">
        <v>35367.93</v>
      </c>
      <c r="G2266" s="572">
        <v>7073.59</v>
      </c>
      <c r="H2266" s="572">
        <v>42441.52</v>
      </c>
      <c r="I2266" s="572">
        <v>35367.93</v>
      </c>
      <c r="J2266" s="572">
        <v>7073.59</v>
      </c>
    </row>
    <row r="2267" spans="1:10" x14ac:dyDescent="0.25">
      <c r="A2267" s="581">
        <v>48</v>
      </c>
      <c r="B2267" s="582" t="s">
        <v>5999</v>
      </c>
      <c r="C2267" s="582" t="s">
        <v>6002</v>
      </c>
      <c r="D2267" s="582" t="s">
        <v>6003</v>
      </c>
      <c r="E2267" s="572">
        <v>42441.52</v>
      </c>
      <c r="F2267" s="572">
        <v>35367.93</v>
      </c>
      <c r="G2267" s="572">
        <v>7073.59</v>
      </c>
      <c r="H2267" s="572">
        <v>42441.52</v>
      </c>
      <c r="I2267" s="572">
        <v>35367.93</v>
      </c>
      <c r="J2267" s="572">
        <v>7073.59</v>
      </c>
    </row>
    <row r="2268" spans="1:10" x14ac:dyDescent="0.25">
      <c r="A2268" s="581">
        <v>49</v>
      </c>
      <c r="B2268" s="582" t="s">
        <v>6004</v>
      </c>
      <c r="C2268" s="582" t="s">
        <v>6005</v>
      </c>
      <c r="D2268" s="582" t="s">
        <v>6006</v>
      </c>
      <c r="E2268" s="572">
        <v>57058.37</v>
      </c>
      <c r="F2268" s="572">
        <v>24453.599999999999</v>
      </c>
      <c r="G2268" s="572">
        <v>32604.77</v>
      </c>
      <c r="H2268" s="572">
        <v>57058.37</v>
      </c>
      <c r="I2268" s="572">
        <v>24453.599999999999</v>
      </c>
      <c r="J2268" s="572">
        <v>32604.77</v>
      </c>
    </row>
    <row r="2269" spans="1:10" x14ac:dyDescent="0.25">
      <c r="A2269" s="581">
        <v>50</v>
      </c>
      <c r="B2269" s="582" t="s">
        <v>6007</v>
      </c>
      <c r="C2269" s="582" t="s">
        <v>6008</v>
      </c>
      <c r="D2269" s="582" t="s">
        <v>6009</v>
      </c>
      <c r="E2269" s="572">
        <v>84595.8</v>
      </c>
      <c r="F2269" s="572">
        <v>36255.33</v>
      </c>
      <c r="G2269" s="572">
        <v>48340.47</v>
      </c>
      <c r="H2269" s="572">
        <v>84595.8</v>
      </c>
      <c r="I2269" s="572">
        <v>36255.33</v>
      </c>
      <c r="J2269" s="572">
        <v>48340.47</v>
      </c>
    </row>
    <row r="2270" spans="1:10" x14ac:dyDescent="0.25">
      <c r="A2270" s="581">
        <v>51</v>
      </c>
      <c r="B2270" s="582" t="s">
        <v>6007</v>
      </c>
      <c r="C2270" s="582" t="s">
        <v>6010</v>
      </c>
      <c r="D2270" s="582" t="s">
        <v>6011</v>
      </c>
      <c r="E2270" s="572">
        <v>84595.76</v>
      </c>
      <c r="F2270" s="572">
        <v>36255.33</v>
      </c>
      <c r="G2270" s="572">
        <v>48340.43</v>
      </c>
      <c r="H2270" s="572">
        <v>84595.76</v>
      </c>
      <c r="I2270" s="572">
        <v>36255.33</v>
      </c>
      <c r="J2270" s="572">
        <v>48340.43</v>
      </c>
    </row>
    <row r="2271" spans="1:10" x14ac:dyDescent="0.25">
      <c r="A2271" s="581">
        <v>52</v>
      </c>
      <c r="B2271" s="582" t="s">
        <v>6007</v>
      </c>
      <c r="C2271" s="582" t="s">
        <v>6012</v>
      </c>
      <c r="D2271" s="582" t="s">
        <v>6013</v>
      </c>
      <c r="E2271" s="572">
        <v>84595.76</v>
      </c>
      <c r="F2271" s="572">
        <v>36255.33</v>
      </c>
      <c r="G2271" s="572">
        <v>48340.43</v>
      </c>
      <c r="H2271" s="572">
        <v>84595.76</v>
      </c>
      <c r="I2271" s="572">
        <v>36255.33</v>
      </c>
      <c r="J2271" s="572">
        <v>48340.43</v>
      </c>
    </row>
    <row r="2272" spans="1:10" x14ac:dyDescent="0.25">
      <c r="A2272" s="581">
        <v>53</v>
      </c>
      <c r="B2272" s="582" t="s">
        <v>6007</v>
      </c>
      <c r="C2272" s="582" t="s">
        <v>6014</v>
      </c>
      <c r="D2272" s="582" t="s">
        <v>6015</v>
      </c>
      <c r="E2272" s="572">
        <v>84595.76</v>
      </c>
      <c r="F2272" s="572">
        <v>36255.33</v>
      </c>
      <c r="G2272" s="572">
        <v>48340.43</v>
      </c>
      <c r="H2272" s="572">
        <v>84595.76</v>
      </c>
      <c r="I2272" s="572">
        <v>36255.33</v>
      </c>
      <c r="J2272" s="572">
        <v>48340.43</v>
      </c>
    </row>
    <row r="2273" spans="1:10" x14ac:dyDescent="0.25">
      <c r="A2273" s="581">
        <v>54</v>
      </c>
      <c r="B2273" s="582" t="s">
        <v>6007</v>
      </c>
      <c r="C2273" s="582" t="s">
        <v>6016</v>
      </c>
      <c r="D2273" s="582" t="s">
        <v>6017</v>
      </c>
      <c r="E2273" s="572">
        <v>84595.75</v>
      </c>
      <c r="F2273" s="572">
        <v>36255.33</v>
      </c>
      <c r="G2273" s="572">
        <v>48340.42</v>
      </c>
      <c r="H2273" s="572">
        <v>84595.75</v>
      </c>
      <c r="I2273" s="572">
        <v>36255.33</v>
      </c>
      <c r="J2273" s="572">
        <v>48340.42</v>
      </c>
    </row>
    <row r="2274" spans="1:10" x14ac:dyDescent="0.25">
      <c r="A2274" s="581">
        <v>55</v>
      </c>
      <c r="B2274" s="582" t="s">
        <v>6007</v>
      </c>
      <c r="C2274" s="582" t="s">
        <v>6018</v>
      </c>
      <c r="D2274" s="582" t="s">
        <v>6019</v>
      </c>
      <c r="E2274" s="572">
        <v>84595.76</v>
      </c>
      <c r="F2274" s="572">
        <v>36255.33</v>
      </c>
      <c r="G2274" s="572">
        <v>48340.43</v>
      </c>
      <c r="H2274" s="572">
        <v>84595.76</v>
      </c>
      <c r="I2274" s="572">
        <v>36255.33</v>
      </c>
      <c r="J2274" s="572">
        <v>48340.43</v>
      </c>
    </row>
    <row r="2275" spans="1:10" x14ac:dyDescent="0.25">
      <c r="A2275" s="581">
        <v>56</v>
      </c>
      <c r="B2275" s="582" t="s">
        <v>6020</v>
      </c>
      <c r="C2275" s="582" t="s">
        <v>6021</v>
      </c>
      <c r="D2275" s="582" t="s">
        <v>6022</v>
      </c>
      <c r="E2275" s="572">
        <v>72030.070000000007</v>
      </c>
      <c r="F2275" s="572">
        <v>54022.559999999998</v>
      </c>
      <c r="G2275" s="572">
        <v>18007.509999999998</v>
      </c>
      <c r="H2275" s="572">
        <v>72030.070000000007</v>
      </c>
      <c r="I2275" s="572">
        <v>54022.559999999998</v>
      </c>
      <c r="J2275" s="572">
        <v>18007.509999999998</v>
      </c>
    </row>
    <row r="2276" spans="1:10" x14ac:dyDescent="0.25">
      <c r="A2276" s="581">
        <v>57</v>
      </c>
      <c r="B2276" s="582" t="s">
        <v>6023</v>
      </c>
      <c r="C2276" s="582" t="s">
        <v>6024</v>
      </c>
      <c r="D2276" s="582" t="s">
        <v>6025</v>
      </c>
      <c r="E2276" s="572">
        <v>57058.36</v>
      </c>
      <c r="F2276" s="572">
        <v>57058.36</v>
      </c>
      <c r="G2276" s="572">
        <v>0</v>
      </c>
      <c r="H2276" s="572">
        <v>57058.36</v>
      </c>
      <c r="I2276" s="572">
        <v>57058.36</v>
      </c>
      <c r="J2276" s="572">
        <v>0</v>
      </c>
    </row>
    <row r="2277" spans="1:10" x14ac:dyDescent="0.25">
      <c r="A2277" s="581">
        <v>58</v>
      </c>
      <c r="B2277" s="582" t="s">
        <v>6007</v>
      </c>
      <c r="C2277" s="582" t="s">
        <v>6026</v>
      </c>
      <c r="D2277" s="582" t="s">
        <v>6027</v>
      </c>
      <c r="E2277" s="572">
        <v>84595.75</v>
      </c>
      <c r="F2277" s="572">
        <v>33234.050000000003</v>
      </c>
      <c r="G2277" s="572">
        <v>51361.7</v>
      </c>
      <c r="H2277" s="572">
        <v>84595.75</v>
      </c>
      <c r="I2277" s="572">
        <v>33234.050000000003</v>
      </c>
      <c r="J2277" s="572">
        <v>51361.7</v>
      </c>
    </row>
    <row r="2278" spans="1:10" x14ac:dyDescent="0.25">
      <c r="A2278" s="581">
        <v>59</v>
      </c>
      <c r="B2278" s="582" t="s">
        <v>6007</v>
      </c>
      <c r="C2278" s="582" t="s">
        <v>6028</v>
      </c>
      <c r="D2278" s="582" t="s">
        <v>6029</v>
      </c>
      <c r="E2278" s="572">
        <v>84595.77</v>
      </c>
      <c r="F2278" s="572">
        <v>33234.050000000003</v>
      </c>
      <c r="G2278" s="572">
        <v>51361.72</v>
      </c>
      <c r="H2278" s="572">
        <v>84595.77</v>
      </c>
      <c r="I2278" s="572">
        <v>33234.050000000003</v>
      </c>
      <c r="J2278" s="572">
        <v>51361.72</v>
      </c>
    </row>
    <row r="2279" spans="1:10" x14ac:dyDescent="0.25">
      <c r="A2279" s="581">
        <v>60</v>
      </c>
      <c r="B2279" s="582" t="s">
        <v>6007</v>
      </c>
      <c r="C2279" s="582" t="s">
        <v>6030</v>
      </c>
      <c r="D2279" s="582" t="s">
        <v>6031</v>
      </c>
      <c r="E2279" s="572">
        <v>84595.76</v>
      </c>
      <c r="F2279" s="572">
        <v>33234.050000000003</v>
      </c>
      <c r="G2279" s="572">
        <v>51361.71</v>
      </c>
      <c r="H2279" s="572">
        <v>84595.76</v>
      </c>
      <c r="I2279" s="572">
        <v>33234.050000000003</v>
      </c>
      <c r="J2279" s="572">
        <v>51361.71</v>
      </c>
    </row>
    <row r="2280" spans="1:10" x14ac:dyDescent="0.25">
      <c r="A2280" s="581">
        <v>61</v>
      </c>
      <c r="B2280" s="582" t="s">
        <v>6007</v>
      </c>
      <c r="C2280" s="582" t="s">
        <v>6032</v>
      </c>
      <c r="D2280" s="582" t="s">
        <v>6033</v>
      </c>
      <c r="E2280" s="572">
        <v>84595.76</v>
      </c>
      <c r="F2280" s="572">
        <v>33234.050000000003</v>
      </c>
      <c r="G2280" s="572">
        <v>51361.71</v>
      </c>
      <c r="H2280" s="572">
        <v>84595.76</v>
      </c>
      <c r="I2280" s="572">
        <v>33234.050000000003</v>
      </c>
      <c r="J2280" s="572">
        <v>51361.71</v>
      </c>
    </row>
    <row r="2281" spans="1:10" x14ac:dyDescent="0.25">
      <c r="A2281" s="581">
        <v>62</v>
      </c>
      <c r="B2281" s="582" t="s">
        <v>6007</v>
      </c>
      <c r="C2281" s="582" t="s">
        <v>6034</v>
      </c>
      <c r="D2281" s="582" t="s">
        <v>6035</v>
      </c>
      <c r="E2281" s="572">
        <v>84595.75</v>
      </c>
      <c r="F2281" s="572">
        <v>33234.050000000003</v>
      </c>
      <c r="G2281" s="572">
        <v>51361.7</v>
      </c>
      <c r="H2281" s="572">
        <v>84595.75</v>
      </c>
      <c r="I2281" s="572">
        <v>33234.050000000003</v>
      </c>
      <c r="J2281" s="572">
        <v>51361.7</v>
      </c>
    </row>
    <row r="2282" spans="1:10" x14ac:dyDescent="0.25">
      <c r="A2282" s="581">
        <v>63</v>
      </c>
      <c r="B2282" s="582" t="s">
        <v>6023</v>
      </c>
      <c r="C2282" s="582" t="s">
        <v>6036</v>
      </c>
      <c r="D2282" s="582" t="s">
        <v>6037</v>
      </c>
      <c r="E2282" s="572">
        <v>57058.35</v>
      </c>
      <c r="F2282" s="572">
        <v>57058.35</v>
      </c>
      <c r="G2282" s="572">
        <v>0</v>
      </c>
      <c r="H2282" s="572">
        <v>57058.35</v>
      </c>
      <c r="I2282" s="572">
        <v>57058.35</v>
      </c>
      <c r="J2282" s="572">
        <v>0</v>
      </c>
    </row>
    <row r="2283" spans="1:10" x14ac:dyDescent="0.25">
      <c r="A2283" s="581">
        <v>64</v>
      </c>
      <c r="B2283" s="582" t="s">
        <v>6038</v>
      </c>
      <c r="C2283" s="582" t="s">
        <v>6039</v>
      </c>
      <c r="D2283" s="582" t="s">
        <v>6040</v>
      </c>
      <c r="E2283" s="572">
        <v>44560.61</v>
      </c>
      <c r="F2283" s="572">
        <v>20688.849999999999</v>
      </c>
      <c r="G2283" s="572">
        <v>23871.759999999998</v>
      </c>
      <c r="H2283" s="572">
        <v>44560.61</v>
      </c>
      <c r="I2283" s="572">
        <v>20688.849999999999</v>
      </c>
      <c r="J2283" s="572">
        <v>23871.759999999998</v>
      </c>
    </row>
    <row r="2284" spans="1:10" x14ac:dyDescent="0.25">
      <c r="A2284" s="581">
        <v>65</v>
      </c>
      <c r="B2284" s="582" t="s">
        <v>6038</v>
      </c>
      <c r="C2284" s="582" t="s">
        <v>6041</v>
      </c>
      <c r="D2284" s="582" t="s">
        <v>6042</v>
      </c>
      <c r="E2284" s="572">
        <v>44560.61</v>
      </c>
      <c r="F2284" s="572">
        <v>20688.849999999999</v>
      </c>
      <c r="G2284" s="572">
        <v>23871.759999999998</v>
      </c>
      <c r="H2284" s="572">
        <v>44560.61</v>
      </c>
      <c r="I2284" s="572">
        <v>20688.849999999999</v>
      </c>
      <c r="J2284" s="572">
        <v>23871.759999999998</v>
      </c>
    </row>
    <row r="2285" spans="1:10" x14ac:dyDescent="0.25">
      <c r="A2285" s="581">
        <v>66</v>
      </c>
      <c r="B2285" s="582" t="s">
        <v>6038</v>
      </c>
      <c r="C2285" s="582" t="s">
        <v>6043</v>
      </c>
      <c r="D2285" s="582" t="s">
        <v>6044</v>
      </c>
      <c r="E2285" s="572">
        <v>44560.61</v>
      </c>
      <c r="F2285" s="572">
        <v>20688.849999999999</v>
      </c>
      <c r="G2285" s="572">
        <v>23871.759999999998</v>
      </c>
      <c r="H2285" s="572">
        <v>44560.61</v>
      </c>
      <c r="I2285" s="572">
        <v>20688.849999999999</v>
      </c>
      <c r="J2285" s="572">
        <v>23871.759999999998</v>
      </c>
    </row>
    <row r="2286" spans="1:10" x14ac:dyDescent="0.25">
      <c r="A2286" s="581">
        <v>67</v>
      </c>
      <c r="B2286" s="582" t="s">
        <v>6038</v>
      </c>
      <c r="C2286" s="582" t="s">
        <v>6045</v>
      </c>
      <c r="D2286" s="582" t="s">
        <v>6046</v>
      </c>
      <c r="E2286" s="572">
        <v>44560.61</v>
      </c>
      <c r="F2286" s="572">
        <v>20688.849999999999</v>
      </c>
      <c r="G2286" s="572">
        <v>23871.759999999998</v>
      </c>
      <c r="H2286" s="572">
        <v>44560.61</v>
      </c>
      <c r="I2286" s="572">
        <v>20688.849999999999</v>
      </c>
      <c r="J2286" s="572">
        <v>23871.759999999998</v>
      </c>
    </row>
    <row r="2287" spans="1:10" x14ac:dyDescent="0.25">
      <c r="A2287" s="581">
        <v>68</v>
      </c>
      <c r="B2287" s="582" t="s">
        <v>6038</v>
      </c>
      <c r="C2287" s="582" t="s">
        <v>6047</v>
      </c>
      <c r="D2287" s="582" t="s">
        <v>6048</v>
      </c>
      <c r="E2287" s="572">
        <v>44560.61</v>
      </c>
      <c r="F2287" s="572">
        <v>20688.849999999999</v>
      </c>
      <c r="G2287" s="572">
        <v>23871.759999999998</v>
      </c>
      <c r="H2287" s="572">
        <v>44560.61</v>
      </c>
      <c r="I2287" s="572">
        <v>20688.849999999999</v>
      </c>
      <c r="J2287" s="572">
        <v>23871.759999999998</v>
      </c>
    </row>
    <row r="2288" spans="1:10" x14ac:dyDescent="0.25">
      <c r="A2288" s="581">
        <v>69</v>
      </c>
      <c r="B2288" s="582" t="s">
        <v>6038</v>
      </c>
      <c r="C2288" s="582" t="s">
        <v>6049</v>
      </c>
      <c r="D2288" s="582" t="s">
        <v>6050</v>
      </c>
      <c r="E2288" s="572">
        <v>44560.61</v>
      </c>
      <c r="F2288" s="572">
        <v>20688.849999999999</v>
      </c>
      <c r="G2288" s="572">
        <v>23871.759999999998</v>
      </c>
      <c r="H2288" s="572">
        <v>44560.61</v>
      </c>
      <c r="I2288" s="572">
        <v>20688.849999999999</v>
      </c>
      <c r="J2288" s="572">
        <v>23871.759999999998</v>
      </c>
    </row>
    <row r="2289" spans="1:10" x14ac:dyDescent="0.25">
      <c r="A2289" s="581">
        <v>70</v>
      </c>
      <c r="B2289" s="582" t="s">
        <v>6038</v>
      </c>
      <c r="C2289" s="582" t="s">
        <v>6051</v>
      </c>
      <c r="D2289" s="582" t="s">
        <v>6052</v>
      </c>
      <c r="E2289" s="572">
        <v>44560.61</v>
      </c>
      <c r="F2289" s="572">
        <v>20688.849999999999</v>
      </c>
      <c r="G2289" s="572">
        <v>23871.759999999998</v>
      </c>
      <c r="H2289" s="572">
        <v>44560.61</v>
      </c>
      <c r="I2289" s="572">
        <v>20688.849999999999</v>
      </c>
      <c r="J2289" s="572">
        <v>23871.759999999998</v>
      </c>
    </row>
    <row r="2290" spans="1:10" x14ac:dyDescent="0.25">
      <c r="A2290" s="581">
        <v>71</v>
      </c>
      <c r="B2290" s="582" t="s">
        <v>6038</v>
      </c>
      <c r="C2290" s="582" t="s">
        <v>6053</v>
      </c>
      <c r="D2290" s="582" t="s">
        <v>6054</v>
      </c>
      <c r="E2290" s="572">
        <v>44560.61</v>
      </c>
      <c r="F2290" s="572">
        <v>20688.849999999999</v>
      </c>
      <c r="G2290" s="572">
        <v>23871.759999999998</v>
      </c>
      <c r="H2290" s="572">
        <v>44560.61</v>
      </c>
      <c r="I2290" s="572">
        <v>20688.849999999999</v>
      </c>
      <c r="J2290" s="572">
        <v>23871.759999999998</v>
      </c>
    </row>
    <row r="2291" spans="1:10" x14ac:dyDescent="0.25">
      <c r="A2291" s="581">
        <v>72</v>
      </c>
      <c r="B2291" s="582" t="s">
        <v>6038</v>
      </c>
      <c r="C2291" s="582" t="s">
        <v>6055</v>
      </c>
      <c r="D2291" s="582" t="s">
        <v>6056</v>
      </c>
      <c r="E2291" s="572">
        <v>44560.61</v>
      </c>
      <c r="F2291" s="572">
        <v>20688.849999999999</v>
      </c>
      <c r="G2291" s="572">
        <v>23871.759999999998</v>
      </c>
      <c r="H2291" s="572">
        <v>44560.61</v>
      </c>
      <c r="I2291" s="572">
        <v>20688.849999999999</v>
      </c>
      <c r="J2291" s="572">
        <v>23871.759999999998</v>
      </c>
    </row>
    <row r="2292" spans="1:10" x14ac:dyDescent="0.25">
      <c r="A2292" s="581">
        <v>73</v>
      </c>
      <c r="B2292" s="582" t="s">
        <v>6038</v>
      </c>
      <c r="C2292" s="582" t="s">
        <v>6057</v>
      </c>
      <c r="D2292" s="582" t="s">
        <v>6058</v>
      </c>
      <c r="E2292" s="572">
        <v>44560.62</v>
      </c>
      <c r="F2292" s="572">
        <v>20688.849999999999</v>
      </c>
      <c r="G2292" s="572">
        <v>23871.77</v>
      </c>
      <c r="H2292" s="572">
        <v>44560.62</v>
      </c>
      <c r="I2292" s="572">
        <v>20688.849999999999</v>
      </c>
      <c r="J2292" s="572">
        <v>23871.77</v>
      </c>
    </row>
    <row r="2293" spans="1:10" x14ac:dyDescent="0.25">
      <c r="A2293" s="581">
        <v>74</v>
      </c>
      <c r="B2293" s="582" t="s">
        <v>6038</v>
      </c>
      <c r="C2293" s="582" t="s">
        <v>6059</v>
      </c>
      <c r="D2293" s="582" t="s">
        <v>6060</v>
      </c>
      <c r="E2293" s="572">
        <v>44560.61</v>
      </c>
      <c r="F2293" s="572">
        <v>20688.849999999999</v>
      </c>
      <c r="G2293" s="572">
        <v>23871.759999999998</v>
      </c>
      <c r="H2293" s="572">
        <v>44560.61</v>
      </c>
      <c r="I2293" s="572">
        <v>20688.849999999999</v>
      </c>
      <c r="J2293" s="572">
        <v>23871.759999999998</v>
      </c>
    </row>
    <row r="2294" spans="1:10" x14ac:dyDescent="0.25">
      <c r="A2294" s="581">
        <v>75</v>
      </c>
      <c r="B2294" s="582" t="s">
        <v>6038</v>
      </c>
      <c r="C2294" s="582" t="s">
        <v>6061</v>
      </c>
      <c r="D2294" s="582" t="s">
        <v>6062</v>
      </c>
      <c r="E2294" s="572">
        <v>44560.61</v>
      </c>
      <c r="F2294" s="572">
        <v>20688.84</v>
      </c>
      <c r="G2294" s="572">
        <v>23871.77</v>
      </c>
      <c r="H2294" s="572">
        <v>44560.61</v>
      </c>
      <c r="I2294" s="572">
        <v>20688.84</v>
      </c>
      <c r="J2294" s="572">
        <v>23871.77</v>
      </c>
    </row>
    <row r="2295" spans="1:10" x14ac:dyDescent="0.25">
      <c r="A2295" s="581">
        <v>76</v>
      </c>
      <c r="B2295" s="582" t="s">
        <v>6038</v>
      </c>
      <c r="C2295" s="582" t="s">
        <v>6063</v>
      </c>
      <c r="D2295" s="582" t="s">
        <v>6064</v>
      </c>
      <c r="E2295" s="572">
        <v>44560.61</v>
      </c>
      <c r="F2295" s="572">
        <v>20688.84</v>
      </c>
      <c r="G2295" s="572">
        <v>23871.77</v>
      </c>
      <c r="H2295" s="572">
        <v>44560.61</v>
      </c>
      <c r="I2295" s="572">
        <v>20688.84</v>
      </c>
      <c r="J2295" s="572">
        <v>23871.77</v>
      </c>
    </row>
    <row r="2296" spans="1:10" x14ac:dyDescent="0.25">
      <c r="A2296" s="581">
        <v>77</v>
      </c>
      <c r="B2296" s="582" t="s">
        <v>6038</v>
      </c>
      <c r="C2296" s="582" t="s">
        <v>6065</v>
      </c>
      <c r="D2296" s="582" t="s">
        <v>6066</v>
      </c>
      <c r="E2296" s="572">
        <v>44560.61</v>
      </c>
      <c r="F2296" s="572">
        <v>20688.84</v>
      </c>
      <c r="G2296" s="572">
        <v>23871.77</v>
      </c>
      <c r="H2296" s="572">
        <v>44560.61</v>
      </c>
      <c r="I2296" s="572">
        <v>20688.84</v>
      </c>
      <c r="J2296" s="572">
        <v>23871.77</v>
      </c>
    </row>
    <row r="2297" spans="1:10" x14ac:dyDescent="0.25">
      <c r="A2297" s="581">
        <v>78</v>
      </c>
      <c r="B2297" s="582" t="s">
        <v>6038</v>
      </c>
      <c r="C2297" s="582" t="s">
        <v>6067</v>
      </c>
      <c r="D2297" s="582" t="s">
        <v>6068</v>
      </c>
      <c r="E2297" s="572">
        <v>44560.61</v>
      </c>
      <c r="F2297" s="572">
        <v>20688.84</v>
      </c>
      <c r="G2297" s="572">
        <v>23871.77</v>
      </c>
      <c r="H2297" s="572">
        <v>44560.61</v>
      </c>
      <c r="I2297" s="572">
        <v>20688.84</v>
      </c>
      <c r="J2297" s="572">
        <v>23871.77</v>
      </c>
    </row>
    <row r="2298" spans="1:10" x14ac:dyDescent="0.25">
      <c r="A2298" s="581">
        <v>79</v>
      </c>
      <c r="B2298" s="582" t="s">
        <v>6038</v>
      </c>
      <c r="C2298" s="582" t="s">
        <v>6069</v>
      </c>
      <c r="D2298" s="582" t="s">
        <v>6070</v>
      </c>
      <c r="E2298" s="572">
        <v>44560.61</v>
      </c>
      <c r="F2298" s="572">
        <v>20688.84</v>
      </c>
      <c r="G2298" s="572">
        <v>23871.77</v>
      </c>
      <c r="H2298" s="572">
        <v>44560.61</v>
      </c>
      <c r="I2298" s="572">
        <v>20688.84</v>
      </c>
      <c r="J2298" s="572">
        <v>23871.77</v>
      </c>
    </row>
    <row r="2299" spans="1:10" x14ac:dyDescent="0.25">
      <c r="A2299" s="581">
        <v>80</v>
      </c>
      <c r="B2299" s="582" t="s">
        <v>6038</v>
      </c>
      <c r="C2299" s="582" t="s">
        <v>6071</v>
      </c>
      <c r="D2299" s="582" t="s">
        <v>6072</v>
      </c>
      <c r="E2299" s="572">
        <v>44560.61</v>
      </c>
      <c r="F2299" s="572">
        <v>20688.84</v>
      </c>
      <c r="G2299" s="572">
        <v>23871.77</v>
      </c>
      <c r="H2299" s="572">
        <v>44560.61</v>
      </c>
      <c r="I2299" s="572">
        <v>20688.84</v>
      </c>
      <c r="J2299" s="572">
        <v>23871.77</v>
      </c>
    </row>
    <row r="2300" spans="1:10" x14ac:dyDescent="0.25">
      <c r="A2300" s="581">
        <v>81</v>
      </c>
      <c r="B2300" s="582" t="s">
        <v>6038</v>
      </c>
      <c r="C2300" s="582" t="s">
        <v>6073</v>
      </c>
      <c r="D2300" s="582" t="s">
        <v>6074</v>
      </c>
      <c r="E2300" s="572">
        <v>44560.61</v>
      </c>
      <c r="F2300" s="572">
        <v>20688.84</v>
      </c>
      <c r="G2300" s="572">
        <v>23871.77</v>
      </c>
      <c r="H2300" s="572">
        <v>44560.61</v>
      </c>
      <c r="I2300" s="572">
        <v>20688.84</v>
      </c>
      <c r="J2300" s="572">
        <v>23871.77</v>
      </c>
    </row>
    <row r="2301" spans="1:10" x14ac:dyDescent="0.25">
      <c r="A2301" s="581">
        <v>82</v>
      </c>
      <c r="B2301" s="582" t="s">
        <v>6038</v>
      </c>
      <c r="C2301" s="582" t="s">
        <v>6075</v>
      </c>
      <c r="D2301" s="582" t="s">
        <v>6076</v>
      </c>
      <c r="E2301" s="572">
        <v>44560.61</v>
      </c>
      <c r="F2301" s="572">
        <v>20688.84</v>
      </c>
      <c r="G2301" s="572">
        <v>23871.77</v>
      </c>
      <c r="H2301" s="572">
        <v>44560.61</v>
      </c>
      <c r="I2301" s="572">
        <v>20688.84</v>
      </c>
      <c r="J2301" s="572">
        <v>23871.77</v>
      </c>
    </row>
    <row r="2302" spans="1:10" x14ac:dyDescent="0.25">
      <c r="A2302" s="581">
        <v>83</v>
      </c>
      <c r="B2302" s="582" t="s">
        <v>6038</v>
      </c>
      <c r="C2302" s="582" t="s">
        <v>6077</v>
      </c>
      <c r="D2302" s="582" t="s">
        <v>6078</v>
      </c>
      <c r="E2302" s="572">
        <v>44560.61</v>
      </c>
      <c r="F2302" s="572">
        <v>20688.84</v>
      </c>
      <c r="G2302" s="572">
        <v>23871.77</v>
      </c>
      <c r="H2302" s="572">
        <v>44560.61</v>
      </c>
      <c r="I2302" s="572">
        <v>20688.84</v>
      </c>
      <c r="J2302" s="572">
        <v>23871.77</v>
      </c>
    </row>
    <row r="2303" spans="1:10" x14ac:dyDescent="0.25">
      <c r="A2303" s="581">
        <v>84</v>
      </c>
      <c r="B2303" s="582" t="s">
        <v>6079</v>
      </c>
      <c r="C2303" s="582" t="s">
        <v>6080</v>
      </c>
      <c r="D2303" s="582" t="s">
        <v>6081</v>
      </c>
      <c r="E2303" s="572">
        <v>48540</v>
      </c>
      <c r="F2303" s="572">
        <v>41798.33</v>
      </c>
      <c r="G2303" s="572">
        <v>6741.67</v>
      </c>
      <c r="H2303" s="572">
        <v>48540</v>
      </c>
      <c r="I2303" s="572">
        <v>41798.33</v>
      </c>
      <c r="J2303" s="572">
        <v>6741.67</v>
      </c>
    </row>
    <row r="2304" spans="1:10" x14ac:dyDescent="0.25">
      <c r="A2304" s="581">
        <v>85</v>
      </c>
      <c r="B2304" s="582" t="s">
        <v>6079</v>
      </c>
      <c r="C2304" s="582" t="s">
        <v>6082</v>
      </c>
      <c r="D2304" s="582" t="s">
        <v>6083</v>
      </c>
      <c r="E2304" s="572">
        <v>48540</v>
      </c>
      <c r="F2304" s="572">
        <v>41798.33</v>
      </c>
      <c r="G2304" s="572">
        <v>6741.67</v>
      </c>
      <c r="H2304" s="572">
        <v>48540</v>
      </c>
      <c r="I2304" s="572">
        <v>41798.33</v>
      </c>
      <c r="J2304" s="572">
        <v>6741.67</v>
      </c>
    </row>
    <row r="2305" spans="1:10" x14ac:dyDescent="0.25">
      <c r="A2305" s="581">
        <v>86</v>
      </c>
      <c r="B2305" s="582" t="s">
        <v>6079</v>
      </c>
      <c r="C2305" s="582" t="s">
        <v>6084</v>
      </c>
      <c r="D2305" s="582" t="s">
        <v>6085</v>
      </c>
      <c r="E2305" s="572">
        <v>48540</v>
      </c>
      <c r="F2305" s="572">
        <v>41798.33</v>
      </c>
      <c r="G2305" s="572">
        <v>6741.67</v>
      </c>
      <c r="H2305" s="572">
        <v>48540</v>
      </c>
      <c r="I2305" s="572">
        <v>41798.33</v>
      </c>
      <c r="J2305" s="572">
        <v>6741.67</v>
      </c>
    </row>
    <row r="2306" spans="1:10" x14ac:dyDescent="0.25">
      <c r="A2306" s="581">
        <v>87</v>
      </c>
      <c r="B2306" s="582" t="s">
        <v>6079</v>
      </c>
      <c r="C2306" s="582" t="s">
        <v>6086</v>
      </c>
      <c r="D2306" s="582" t="s">
        <v>6087</v>
      </c>
      <c r="E2306" s="572">
        <v>48540</v>
      </c>
      <c r="F2306" s="572">
        <v>41798.33</v>
      </c>
      <c r="G2306" s="572">
        <v>6741.67</v>
      </c>
      <c r="H2306" s="572">
        <v>48540</v>
      </c>
      <c r="I2306" s="572">
        <v>41798.33</v>
      </c>
      <c r="J2306" s="572">
        <v>6741.67</v>
      </c>
    </row>
    <row r="2307" spans="1:10" x14ac:dyDescent="0.25">
      <c r="A2307" s="581">
        <v>88</v>
      </c>
      <c r="B2307" s="582" t="s">
        <v>6079</v>
      </c>
      <c r="C2307" s="582" t="s">
        <v>6088</v>
      </c>
      <c r="D2307" s="582" t="s">
        <v>6089</v>
      </c>
      <c r="E2307" s="572">
        <v>48540</v>
      </c>
      <c r="F2307" s="572">
        <v>41798.33</v>
      </c>
      <c r="G2307" s="572">
        <v>6741.67</v>
      </c>
      <c r="H2307" s="572">
        <v>48540</v>
      </c>
      <c r="I2307" s="572">
        <v>41798.33</v>
      </c>
      <c r="J2307" s="572">
        <v>6741.67</v>
      </c>
    </row>
    <row r="2308" spans="1:10" x14ac:dyDescent="0.25">
      <c r="A2308" s="581">
        <v>89</v>
      </c>
      <c r="B2308" s="582" t="s">
        <v>6038</v>
      </c>
      <c r="C2308" s="582" t="s">
        <v>6090</v>
      </c>
      <c r="D2308" s="582" t="s">
        <v>6091</v>
      </c>
      <c r="E2308" s="572">
        <v>44560.62</v>
      </c>
      <c r="F2308" s="572">
        <v>20688.849999999999</v>
      </c>
      <c r="G2308" s="572">
        <v>23871.77</v>
      </c>
      <c r="H2308" s="572">
        <v>44560.62</v>
      </c>
      <c r="I2308" s="572">
        <v>20688.849999999999</v>
      </c>
      <c r="J2308" s="572">
        <v>23871.77</v>
      </c>
    </row>
    <row r="2309" spans="1:10" x14ac:dyDescent="0.25">
      <c r="A2309" s="581">
        <v>90</v>
      </c>
      <c r="B2309" s="582" t="s">
        <v>6038</v>
      </c>
      <c r="C2309" s="582" t="s">
        <v>6092</v>
      </c>
      <c r="D2309" s="582" t="s">
        <v>6093</v>
      </c>
      <c r="E2309" s="572">
        <v>44560.62</v>
      </c>
      <c r="F2309" s="572">
        <v>20688.849999999999</v>
      </c>
      <c r="G2309" s="572">
        <v>23871.77</v>
      </c>
      <c r="H2309" s="572">
        <v>44560.62</v>
      </c>
      <c r="I2309" s="572">
        <v>20688.849999999999</v>
      </c>
      <c r="J2309" s="572">
        <v>23871.77</v>
      </c>
    </row>
    <row r="2310" spans="1:10" x14ac:dyDescent="0.25">
      <c r="A2310" s="581">
        <v>91</v>
      </c>
      <c r="B2310" s="582" t="s">
        <v>6038</v>
      </c>
      <c r="C2310" s="582" t="s">
        <v>6094</v>
      </c>
      <c r="D2310" s="582" t="s">
        <v>6095</v>
      </c>
      <c r="E2310" s="572">
        <v>44560.62</v>
      </c>
      <c r="F2310" s="572">
        <v>20688.849999999999</v>
      </c>
      <c r="G2310" s="572">
        <v>23871.77</v>
      </c>
      <c r="H2310" s="572">
        <v>44560.62</v>
      </c>
      <c r="I2310" s="572">
        <v>20688.849999999999</v>
      </c>
      <c r="J2310" s="572">
        <v>23871.77</v>
      </c>
    </row>
    <row r="2311" spans="1:10" x14ac:dyDescent="0.25">
      <c r="A2311" s="581">
        <v>92</v>
      </c>
      <c r="B2311" s="582" t="s">
        <v>6038</v>
      </c>
      <c r="C2311" s="582" t="s">
        <v>6096</v>
      </c>
      <c r="D2311" s="582" t="s">
        <v>6097</v>
      </c>
      <c r="E2311" s="572">
        <v>44560.61</v>
      </c>
      <c r="F2311" s="572">
        <v>20688.849999999999</v>
      </c>
      <c r="G2311" s="572">
        <v>23871.759999999998</v>
      </c>
      <c r="H2311" s="572">
        <v>44560.61</v>
      </c>
      <c r="I2311" s="572">
        <v>20688.849999999999</v>
      </c>
      <c r="J2311" s="572">
        <v>23871.759999999998</v>
      </c>
    </row>
    <row r="2312" spans="1:10" x14ac:dyDescent="0.25">
      <c r="A2312" s="581">
        <v>93</v>
      </c>
      <c r="B2312" s="582" t="s">
        <v>6038</v>
      </c>
      <c r="C2312" s="582" t="s">
        <v>6098</v>
      </c>
      <c r="D2312" s="582" t="s">
        <v>6099</v>
      </c>
      <c r="E2312" s="572">
        <v>44560.61</v>
      </c>
      <c r="F2312" s="572">
        <v>20688.849999999999</v>
      </c>
      <c r="G2312" s="572">
        <v>23871.759999999998</v>
      </c>
      <c r="H2312" s="572">
        <v>44560.61</v>
      </c>
      <c r="I2312" s="572">
        <v>20688.849999999999</v>
      </c>
      <c r="J2312" s="572">
        <v>23871.759999999998</v>
      </c>
    </row>
    <row r="2313" spans="1:10" x14ac:dyDescent="0.25">
      <c r="A2313" s="581">
        <v>94</v>
      </c>
      <c r="B2313" s="582" t="s">
        <v>6038</v>
      </c>
      <c r="C2313" s="582" t="s">
        <v>6100</v>
      </c>
      <c r="D2313" s="582" t="s">
        <v>6101</v>
      </c>
      <c r="E2313" s="572">
        <v>44560.61</v>
      </c>
      <c r="F2313" s="572">
        <v>20688.849999999999</v>
      </c>
      <c r="G2313" s="572">
        <v>23871.759999999998</v>
      </c>
      <c r="H2313" s="572">
        <v>44560.61</v>
      </c>
      <c r="I2313" s="572">
        <v>20688.849999999999</v>
      </c>
      <c r="J2313" s="572">
        <v>23871.759999999998</v>
      </c>
    </row>
    <row r="2314" spans="1:10" x14ac:dyDescent="0.25">
      <c r="A2314" s="581">
        <v>95</v>
      </c>
      <c r="B2314" s="582" t="s">
        <v>6038</v>
      </c>
      <c r="C2314" s="582" t="s">
        <v>6102</v>
      </c>
      <c r="D2314" s="582" t="s">
        <v>6103</v>
      </c>
      <c r="E2314" s="572">
        <v>44560.61</v>
      </c>
      <c r="F2314" s="572">
        <v>20688.849999999999</v>
      </c>
      <c r="G2314" s="572">
        <v>23871.759999999998</v>
      </c>
      <c r="H2314" s="572">
        <v>44560.61</v>
      </c>
      <c r="I2314" s="572">
        <v>20688.849999999999</v>
      </c>
      <c r="J2314" s="572">
        <v>23871.759999999998</v>
      </c>
    </row>
    <row r="2315" spans="1:10" x14ac:dyDescent="0.25">
      <c r="A2315" s="581">
        <v>96</v>
      </c>
      <c r="B2315" s="582" t="s">
        <v>6023</v>
      </c>
      <c r="C2315" s="582" t="s">
        <v>6104</v>
      </c>
      <c r="D2315" s="582" t="s">
        <v>6105</v>
      </c>
      <c r="E2315" s="572">
        <v>57058.34</v>
      </c>
      <c r="F2315" s="572">
        <v>57058.34</v>
      </c>
      <c r="G2315" s="572">
        <v>0</v>
      </c>
      <c r="H2315" s="572">
        <v>57058.34</v>
      </c>
      <c r="I2315" s="572">
        <v>57058.34</v>
      </c>
      <c r="J2315" s="572">
        <v>0</v>
      </c>
    </row>
    <row r="2316" spans="1:10" x14ac:dyDescent="0.25">
      <c r="A2316" s="581">
        <v>97</v>
      </c>
      <c r="B2316" s="582" t="s">
        <v>6038</v>
      </c>
      <c r="C2316" s="582" t="s">
        <v>6106</v>
      </c>
      <c r="D2316" s="582" t="s">
        <v>6107</v>
      </c>
      <c r="E2316" s="572">
        <v>44560.61</v>
      </c>
      <c r="F2316" s="572">
        <v>20688.849999999999</v>
      </c>
      <c r="G2316" s="572">
        <v>23871.759999999998</v>
      </c>
      <c r="H2316" s="572">
        <v>44560.61</v>
      </c>
      <c r="I2316" s="572">
        <v>20688.849999999999</v>
      </c>
      <c r="J2316" s="572">
        <v>23871.759999999998</v>
      </c>
    </row>
    <row r="2317" spans="1:10" x14ac:dyDescent="0.25">
      <c r="A2317" s="581">
        <v>98</v>
      </c>
      <c r="B2317" s="582" t="s">
        <v>6038</v>
      </c>
      <c r="C2317" s="582" t="s">
        <v>6108</v>
      </c>
      <c r="D2317" s="582" t="s">
        <v>6109</v>
      </c>
      <c r="E2317" s="572">
        <v>44560.61</v>
      </c>
      <c r="F2317" s="572">
        <v>20688.849999999999</v>
      </c>
      <c r="G2317" s="572">
        <v>23871.759999999998</v>
      </c>
      <c r="H2317" s="572">
        <v>44560.61</v>
      </c>
      <c r="I2317" s="572">
        <v>20688.849999999999</v>
      </c>
      <c r="J2317" s="572">
        <v>23871.759999999998</v>
      </c>
    </row>
    <row r="2318" spans="1:10" x14ac:dyDescent="0.25">
      <c r="A2318" s="581">
        <v>99</v>
      </c>
      <c r="B2318" s="582" t="s">
        <v>6038</v>
      </c>
      <c r="C2318" s="582" t="s">
        <v>6110</v>
      </c>
      <c r="D2318" s="582" t="s">
        <v>6111</v>
      </c>
      <c r="E2318" s="572">
        <v>44560.61</v>
      </c>
      <c r="F2318" s="572">
        <v>20688.849999999999</v>
      </c>
      <c r="G2318" s="572">
        <v>23871.759999999998</v>
      </c>
      <c r="H2318" s="572">
        <v>44560.61</v>
      </c>
      <c r="I2318" s="572">
        <v>20688.849999999999</v>
      </c>
      <c r="J2318" s="572">
        <v>23871.759999999998</v>
      </c>
    </row>
    <row r="2319" spans="1:10" x14ac:dyDescent="0.25">
      <c r="A2319" s="581">
        <v>100</v>
      </c>
      <c r="B2319" s="582" t="s">
        <v>6038</v>
      </c>
      <c r="C2319" s="582" t="s">
        <v>6112</v>
      </c>
      <c r="D2319" s="582" t="s">
        <v>6113</v>
      </c>
      <c r="E2319" s="572">
        <v>44560.61</v>
      </c>
      <c r="F2319" s="572">
        <v>20688.849999999999</v>
      </c>
      <c r="G2319" s="572">
        <v>23871.759999999998</v>
      </c>
      <c r="H2319" s="572">
        <v>44560.61</v>
      </c>
      <c r="I2319" s="572">
        <v>20688.849999999999</v>
      </c>
      <c r="J2319" s="572">
        <v>23871.759999999998</v>
      </c>
    </row>
    <row r="2320" spans="1:10" x14ac:dyDescent="0.25">
      <c r="A2320" s="581">
        <v>101</v>
      </c>
      <c r="B2320" s="582" t="s">
        <v>6038</v>
      </c>
      <c r="C2320" s="582" t="s">
        <v>6114</v>
      </c>
      <c r="D2320" s="582" t="s">
        <v>6115</v>
      </c>
      <c r="E2320" s="572">
        <v>44560.61</v>
      </c>
      <c r="F2320" s="572">
        <v>20688.849999999999</v>
      </c>
      <c r="G2320" s="572">
        <v>23871.759999999998</v>
      </c>
      <c r="H2320" s="572">
        <v>44560.61</v>
      </c>
      <c r="I2320" s="572">
        <v>20688.849999999999</v>
      </c>
      <c r="J2320" s="572">
        <v>23871.759999999998</v>
      </c>
    </row>
    <row r="2321" spans="1:10" x14ac:dyDescent="0.25">
      <c r="A2321" s="581">
        <v>102</v>
      </c>
      <c r="B2321" s="582" t="s">
        <v>6038</v>
      </c>
      <c r="C2321" s="582" t="s">
        <v>6116</v>
      </c>
      <c r="D2321" s="582" t="s">
        <v>6117</v>
      </c>
      <c r="E2321" s="572">
        <v>44560.61</v>
      </c>
      <c r="F2321" s="572">
        <v>20688.849999999999</v>
      </c>
      <c r="G2321" s="572">
        <v>23871.759999999998</v>
      </c>
      <c r="H2321" s="572">
        <v>44560.61</v>
      </c>
      <c r="I2321" s="572">
        <v>20688.849999999999</v>
      </c>
      <c r="J2321" s="572">
        <v>23871.759999999998</v>
      </c>
    </row>
    <row r="2322" spans="1:10" x14ac:dyDescent="0.25">
      <c r="A2322" s="581">
        <v>103</v>
      </c>
      <c r="B2322" s="582" t="s">
        <v>6023</v>
      </c>
      <c r="C2322" s="582" t="s">
        <v>6118</v>
      </c>
      <c r="D2322" s="582" t="s">
        <v>6119</v>
      </c>
      <c r="E2322" s="572">
        <v>57058.35</v>
      </c>
      <c r="F2322" s="572">
        <v>57058.35</v>
      </c>
      <c r="G2322" s="572">
        <v>0</v>
      </c>
      <c r="H2322" s="572">
        <v>57058.35</v>
      </c>
      <c r="I2322" s="572">
        <v>57058.35</v>
      </c>
      <c r="J2322" s="572">
        <v>0</v>
      </c>
    </row>
    <row r="2323" spans="1:10" x14ac:dyDescent="0.25">
      <c r="A2323" s="581">
        <v>104</v>
      </c>
      <c r="B2323" s="582" t="s">
        <v>6038</v>
      </c>
      <c r="C2323" s="582" t="s">
        <v>6120</v>
      </c>
      <c r="D2323" s="582" t="s">
        <v>6121</v>
      </c>
      <c r="E2323" s="572">
        <v>44560.61</v>
      </c>
      <c r="F2323" s="572">
        <v>20688.84</v>
      </c>
      <c r="G2323" s="572">
        <v>23871.77</v>
      </c>
      <c r="H2323" s="572">
        <v>44560.61</v>
      </c>
      <c r="I2323" s="572">
        <v>20688.84</v>
      </c>
      <c r="J2323" s="572">
        <v>23871.77</v>
      </c>
    </row>
    <row r="2324" spans="1:10" x14ac:dyDescent="0.25">
      <c r="A2324" s="581">
        <v>105</v>
      </c>
      <c r="B2324" s="582" t="s">
        <v>6038</v>
      </c>
      <c r="C2324" s="582" t="s">
        <v>6122</v>
      </c>
      <c r="D2324" s="582" t="s">
        <v>6123</v>
      </c>
      <c r="E2324" s="572">
        <v>44560.61</v>
      </c>
      <c r="F2324" s="572">
        <v>20688.84</v>
      </c>
      <c r="G2324" s="572">
        <v>23871.77</v>
      </c>
      <c r="H2324" s="572">
        <v>44560.61</v>
      </c>
      <c r="I2324" s="572">
        <v>20688.84</v>
      </c>
      <c r="J2324" s="572">
        <v>23871.77</v>
      </c>
    </row>
    <row r="2325" spans="1:10" x14ac:dyDescent="0.25">
      <c r="A2325" s="581">
        <v>106</v>
      </c>
      <c r="B2325" s="582" t="s">
        <v>6038</v>
      </c>
      <c r="C2325" s="582" t="s">
        <v>6124</v>
      </c>
      <c r="D2325" s="582" t="s">
        <v>6125</v>
      </c>
      <c r="E2325" s="572">
        <v>44560.61</v>
      </c>
      <c r="F2325" s="572">
        <v>20688.84</v>
      </c>
      <c r="G2325" s="572">
        <v>23871.77</v>
      </c>
      <c r="H2325" s="572">
        <v>44560.61</v>
      </c>
      <c r="I2325" s="572">
        <v>20688.84</v>
      </c>
      <c r="J2325" s="572">
        <v>23871.77</v>
      </c>
    </row>
    <row r="2326" spans="1:10" x14ac:dyDescent="0.25">
      <c r="A2326" s="581">
        <v>107</v>
      </c>
      <c r="B2326" s="582" t="s">
        <v>6007</v>
      </c>
      <c r="C2326" s="582" t="s">
        <v>6126</v>
      </c>
      <c r="D2326" s="582" t="s">
        <v>6127</v>
      </c>
      <c r="E2326" s="572">
        <v>84595.77</v>
      </c>
      <c r="F2326" s="572">
        <v>28198.59</v>
      </c>
      <c r="G2326" s="572">
        <v>56397.18</v>
      </c>
      <c r="H2326" s="572">
        <v>84595.77</v>
      </c>
      <c r="I2326" s="572">
        <v>28198.59</v>
      </c>
      <c r="J2326" s="572">
        <v>56397.18</v>
      </c>
    </row>
    <row r="2327" spans="1:10" x14ac:dyDescent="0.25">
      <c r="A2327" s="581">
        <v>108</v>
      </c>
      <c r="B2327" s="582" t="s">
        <v>6007</v>
      </c>
      <c r="C2327" s="582" t="s">
        <v>6128</v>
      </c>
      <c r="D2327" s="582" t="s">
        <v>6129</v>
      </c>
      <c r="E2327" s="572">
        <v>84595.77</v>
      </c>
      <c r="F2327" s="572">
        <v>27191.5</v>
      </c>
      <c r="G2327" s="572">
        <v>57404.27</v>
      </c>
      <c r="H2327" s="572">
        <v>84595.77</v>
      </c>
      <c r="I2327" s="572">
        <v>27191.5</v>
      </c>
      <c r="J2327" s="572">
        <v>57404.27</v>
      </c>
    </row>
    <row r="2328" spans="1:10" x14ac:dyDescent="0.25">
      <c r="A2328" s="581">
        <v>109</v>
      </c>
      <c r="B2328" s="582" t="s">
        <v>6038</v>
      </c>
      <c r="C2328" s="582" t="s">
        <v>6130</v>
      </c>
      <c r="D2328" s="582" t="s">
        <v>6131</v>
      </c>
      <c r="E2328" s="572">
        <v>44560.61</v>
      </c>
      <c r="F2328" s="572">
        <v>20688.849999999999</v>
      </c>
      <c r="G2328" s="572">
        <v>23871.759999999998</v>
      </c>
      <c r="H2328" s="572">
        <v>44560.61</v>
      </c>
      <c r="I2328" s="572">
        <v>20688.849999999999</v>
      </c>
      <c r="J2328" s="572">
        <v>23871.759999999998</v>
      </c>
    </row>
    <row r="2329" spans="1:10" x14ac:dyDescent="0.25">
      <c r="A2329" s="581">
        <v>110</v>
      </c>
      <c r="B2329" s="582" t="s">
        <v>6038</v>
      </c>
      <c r="C2329" s="582" t="s">
        <v>6132</v>
      </c>
      <c r="D2329" s="582" t="s">
        <v>6133</v>
      </c>
      <c r="E2329" s="572">
        <v>44560.62</v>
      </c>
      <c r="F2329" s="572">
        <v>20688.849999999999</v>
      </c>
      <c r="G2329" s="572">
        <v>23871.77</v>
      </c>
      <c r="H2329" s="572">
        <v>44560.62</v>
      </c>
      <c r="I2329" s="572">
        <v>20688.849999999999</v>
      </c>
      <c r="J2329" s="572">
        <v>23871.77</v>
      </c>
    </row>
    <row r="2330" spans="1:10" x14ac:dyDescent="0.25">
      <c r="A2330" s="581">
        <v>111</v>
      </c>
      <c r="B2330" s="582" t="s">
        <v>6038</v>
      </c>
      <c r="C2330" s="582" t="s">
        <v>6134</v>
      </c>
      <c r="D2330" s="582" t="s">
        <v>6135</v>
      </c>
      <c r="E2330" s="572">
        <v>44560.61</v>
      </c>
      <c r="F2330" s="572">
        <v>20688.849999999999</v>
      </c>
      <c r="G2330" s="572">
        <v>23871.759999999998</v>
      </c>
      <c r="H2330" s="572">
        <v>44560.61</v>
      </c>
      <c r="I2330" s="572">
        <v>20688.849999999999</v>
      </c>
      <c r="J2330" s="572">
        <v>23871.759999999998</v>
      </c>
    </row>
    <row r="2331" spans="1:10" x14ac:dyDescent="0.25">
      <c r="A2331" s="581">
        <v>112</v>
      </c>
      <c r="B2331" s="582" t="s">
        <v>6038</v>
      </c>
      <c r="C2331" s="582" t="s">
        <v>6136</v>
      </c>
      <c r="D2331" s="582" t="s">
        <v>6137</v>
      </c>
      <c r="E2331" s="572">
        <v>44560.61</v>
      </c>
      <c r="F2331" s="572">
        <v>20688.849999999999</v>
      </c>
      <c r="G2331" s="572">
        <v>23871.759999999998</v>
      </c>
      <c r="H2331" s="572">
        <v>44560.61</v>
      </c>
      <c r="I2331" s="572">
        <v>20688.849999999999</v>
      </c>
      <c r="J2331" s="572">
        <v>23871.759999999998</v>
      </c>
    </row>
    <row r="2332" spans="1:10" x14ac:dyDescent="0.25">
      <c r="A2332" s="581">
        <v>113</v>
      </c>
      <c r="B2332" s="582" t="s">
        <v>6038</v>
      </c>
      <c r="C2332" s="582" t="s">
        <v>6138</v>
      </c>
      <c r="D2332" s="582" t="s">
        <v>6139</v>
      </c>
      <c r="E2332" s="572">
        <v>44560.61</v>
      </c>
      <c r="F2332" s="572">
        <v>20688.849999999999</v>
      </c>
      <c r="G2332" s="572">
        <v>23871.759999999998</v>
      </c>
      <c r="H2332" s="572">
        <v>44560.61</v>
      </c>
      <c r="I2332" s="572">
        <v>20688.849999999999</v>
      </c>
      <c r="J2332" s="572">
        <v>23871.759999999998</v>
      </c>
    </row>
    <row r="2333" spans="1:10" x14ac:dyDescent="0.25">
      <c r="A2333" s="581">
        <v>114</v>
      </c>
      <c r="B2333" s="582" t="s">
        <v>6038</v>
      </c>
      <c r="C2333" s="582" t="s">
        <v>6140</v>
      </c>
      <c r="D2333" s="582" t="s">
        <v>6141</v>
      </c>
      <c r="E2333" s="572">
        <v>44560.61</v>
      </c>
      <c r="F2333" s="572">
        <v>20688.849999999999</v>
      </c>
      <c r="G2333" s="572">
        <v>23871.759999999998</v>
      </c>
      <c r="H2333" s="572">
        <v>44560.61</v>
      </c>
      <c r="I2333" s="572">
        <v>20688.849999999999</v>
      </c>
      <c r="J2333" s="572">
        <v>23871.759999999998</v>
      </c>
    </row>
    <row r="2334" spans="1:10" x14ac:dyDescent="0.25">
      <c r="A2334" s="581">
        <v>115</v>
      </c>
      <c r="B2334" s="582" t="s">
        <v>6007</v>
      </c>
      <c r="C2334" s="582" t="s">
        <v>6142</v>
      </c>
      <c r="D2334" s="582" t="s">
        <v>6143</v>
      </c>
      <c r="E2334" s="572">
        <v>84595.77</v>
      </c>
      <c r="F2334" s="572">
        <v>26184.41</v>
      </c>
      <c r="G2334" s="572">
        <v>58411.360000000001</v>
      </c>
      <c r="H2334" s="572">
        <v>84595.77</v>
      </c>
      <c r="I2334" s="572">
        <v>26184.41</v>
      </c>
      <c r="J2334" s="572">
        <v>58411.360000000001</v>
      </c>
    </row>
    <row r="2335" spans="1:10" x14ac:dyDescent="0.25">
      <c r="A2335" s="581">
        <v>116</v>
      </c>
      <c r="B2335" s="582" t="s">
        <v>6007</v>
      </c>
      <c r="C2335" s="582" t="s">
        <v>6144</v>
      </c>
      <c r="D2335" s="582" t="s">
        <v>6145</v>
      </c>
      <c r="E2335" s="572">
        <v>84595.77</v>
      </c>
      <c r="F2335" s="572">
        <v>26184.41</v>
      </c>
      <c r="G2335" s="572">
        <v>58411.360000000001</v>
      </c>
      <c r="H2335" s="572">
        <v>84595.77</v>
      </c>
      <c r="I2335" s="572">
        <v>26184.41</v>
      </c>
      <c r="J2335" s="572">
        <v>58411.360000000001</v>
      </c>
    </row>
    <row r="2336" spans="1:10" x14ac:dyDescent="0.25">
      <c r="A2336" s="581">
        <v>117</v>
      </c>
      <c r="B2336" s="582" t="s">
        <v>6038</v>
      </c>
      <c r="C2336" s="582" t="s">
        <v>6146</v>
      </c>
      <c r="D2336" s="582" t="s">
        <v>6147</v>
      </c>
      <c r="E2336" s="572">
        <v>44560.62</v>
      </c>
      <c r="F2336" s="572">
        <v>20688.849999999999</v>
      </c>
      <c r="G2336" s="572">
        <v>23871.77</v>
      </c>
      <c r="H2336" s="572">
        <v>44560.62</v>
      </c>
      <c r="I2336" s="572">
        <v>20688.849999999999</v>
      </c>
      <c r="J2336" s="572">
        <v>23871.77</v>
      </c>
    </row>
    <row r="2337" spans="1:10" x14ac:dyDescent="0.25">
      <c r="A2337" s="581">
        <v>118</v>
      </c>
      <c r="B2337" s="582" t="s">
        <v>6038</v>
      </c>
      <c r="C2337" s="582" t="s">
        <v>6148</v>
      </c>
      <c r="D2337" s="582" t="s">
        <v>6149</v>
      </c>
      <c r="E2337" s="572">
        <v>44560.61</v>
      </c>
      <c r="F2337" s="572">
        <v>20688.849999999999</v>
      </c>
      <c r="G2337" s="572">
        <v>23871.759999999998</v>
      </c>
      <c r="H2337" s="572">
        <v>44560.61</v>
      </c>
      <c r="I2337" s="572">
        <v>20688.849999999999</v>
      </c>
      <c r="J2337" s="572">
        <v>23871.759999999998</v>
      </c>
    </row>
    <row r="2338" spans="1:10" x14ac:dyDescent="0.25">
      <c r="A2338" s="581">
        <v>119</v>
      </c>
      <c r="B2338" s="582" t="s">
        <v>6038</v>
      </c>
      <c r="C2338" s="582" t="s">
        <v>6150</v>
      </c>
      <c r="D2338" s="582" t="s">
        <v>6151</v>
      </c>
      <c r="E2338" s="572">
        <v>44560.61</v>
      </c>
      <c r="F2338" s="572">
        <v>20688.849999999999</v>
      </c>
      <c r="G2338" s="572">
        <v>23871.759999999998</v>
      </c>
      <c r="H2338" s="572">
        <v>44560.61</v>
      </c>
      <c r="I2338" s="572">
        <v>20688.849999999999</v>
      </c>
      <c r="J2338" s="572">
        <v>23871.759999999998</v>
      </c>
    </row>
    <row r="2339" spans="1:10" x14ac:dyDescent="0.25">
      <c r="A2339" s="581">
        <v>120</v>
      </c>
      <c r="B2339" s="582" t="s">
        <v>6038</v>
      </c>
      <c r="C2339" s="582" t="s">
        <v>6152</v>
      </c>
      <c r="D2339" s="582" t="s">
        <v>6153</v>
      </c>
      <c r="E2339" s="572">
        <v>44560.61</v>
      </c>
      <c r="F2339" s="572">
        <v>20688.849999999999</v>
      </c>
      <c r="G2339" s="572">
        <v>23871.759999999998</v>
      </c>
      <c r="H2339" s="572">
        <v>44560.61</v>
      </c>
      <c r="I2339" s="572">
        <v>20688.849999999999</v>
      </c>
      <c r="J2339" s="572">
        <v>23871.759999999998</v>
      </c>
    </row>
    <row r="2340" spans="1:10" x14ac:dyDescent="0.25">
      <c r="A2340" s="581">
        <v>121</v>
      </c>
      <c r="B2340" s="582" t="s">
        <v>6038</v>
      </c>
      <c r="C2340" s="582" t="s">
        <v>6154</v>
      </c>
      <c r="D2340" s="582" t="s">
        <v>6155</v>
      </c>
      <c r="E2340" s="572">
        <v>44560.61</v>
      </c>
      <c r="F2340" s="572">
        <v>20688.849999999999</v>
      </c>
      <c r="G2340" s="572">
        <v>23871.759999999998</v>
      </c>
      <c r="H2340" s="572">
        <v>44560.61</v>
      </c>
      <c r="I2340" s="572">
        <v>20688.849999999999</v>
      </c>
      <c r="J2340" s="572">
        <v>23871.759999999998</v>
      </c>
    </row>
    <row r="2341" spans="1:10" x14ac:dyDescent="0.25">
      <c r="A2341" s="581">
        <v>122</v>
      </c>
      <c r="B2341" s="582" t="s">
        <v>6038</v>
      </c>
      <c r="C2341" s="582" t="s">
        <v>6156</v>
      </c>
      <c r="D2341" s="582" t="s">
        <v>6157</v>
      </c>
      <c r="E2341" s="572">
        <v>44560.61</v>
      </c>
      <c r="F2341" s="572">
        <v>20688.849999999999</v>
      </c>
      <c r="G2341" s="572">
        <v>23871.759999999998</v>
      </c>
      <c r="H2341" s="572">
        <v>44560.61</v>
      </c>
      <c r="I2341" s="572">
        <v>20688.849999999999</v>
      </c>
      <c r="J2341" s="572">
        <v>23871.759999999998</v>
      </c>
    </row>
    <row r="2342" spans="1:10" x14ac:dyDescent="0.25">
      <c r="A2342" s="581">
        <v>123</v>
      </c>
      <c r="B2342" s="582" t="s">
        <v>6038</v>
      </c>
      <c r="C2342" s="582" t="s">
        <v>6158</v>
      </c>
      <c r="D2342" s="582" t="s">
        <v>6159</v>
      </c>
      <c r="E2342" s="572">
        <v>44560.61</v>
      </c>
      <c r="F2342" s="572">
        <v>20688.84</v>
      </c>
      <c r="G2342" s="572">
        <v>23871.77</v>
      </c>
      <c r="H2342" s="572">
        <v>44560.61</v>
      </c>
      <c r="I2342" s="572">
        <v>20688.84</v>
      </c>
      <c r="J2342" s="572">
        <v>23871.77</v>
      </c>
    </row>
    <row r="2343" spans="1:10" x14ac:dyDescent="0.25">
      <c r="A2343" s="581">
        <v>124</v>
      </c>
      <c r="B2343" s="582" t="s">
        <v>6038</v>
      </c>
      <c r="C2343" s="582" t="s">
        <v>6160</v>
      </c>
      <c r="D2343" s="582" t="s">
        <v>6161</v>
      </c>
      <c r="E2343" s="572">
        <v>44560.61</v>
      </c>
      <c r="F2343" s="572">
        <v>20688.84</v>
      </c>
      <c r="G2343" s="572">
        <v>23871.77</v>
      </c>
      <c r="H2343" s="572">
        <v>44560.61</v>
      </c>
      <c r="I2343" s="572">
        <v>20688.84</v>
      </c>
      <c r="J2343" s="572">
        <v>23871.77</v>
      </c>
    </row>
    <row r="2344" spans="1:10" x14ac:dyDescent="0.25">
      <c r="A2344" s="581">
        <v>125</v>
      </c>
      <c r="B2344" s="582" t="s">
        <v>6023</v>
      </c>
      <c r="C2344" s="582" t="s">
        <v>6162</v>
      </c>
      <c r="D2344" s="582" t="s">
        <v>6163</v>
      </c>
      <c r="E2344" s="572">
        <v>57058.34</v>
      </c>
      <c r="F2344" s="572">
        <v>57058.34</v>
      </c>
      <c r="G2344" s="572">
        <v>0</v>
      </c>
      <c r="H2344" s="572">
        <v>57058.34</v>
      </c>
      <c r="I2344" s="572">
        <v>57058.34</v>
      </c>
      <c r="J2344" s="572">
        <v>0</v>
      </c>
    </row>
    <row r="2345" spans="1:10" x14ac:dyDescent="0.25">
      <c r="A2345" s="581">
        <v>126</v>
      </c>
      <c r="B2345" s="582" t="s">
        <v>6038</v>
      </c>
      <c r="C2345" s="582" t="s">
        <v>6164</v>
      </c>
      <c r="D2345" s="582" t="s">
        <v>6165</v>
      </c>
      <c r="E2345" s="572">
        <v>44560.62</v>
      </c>
      <c r="F2345" s="572">
        <v>20688.849999999999</v>
      </c>
      <c r="G2345" s="572">
        <v>23871.77</v>
      </c>
      <c r="H2345" s="572">
        <v>44560.62</v>
      </c>
      <c r="I2345" s="572">
        <v>20688.849999999999</v>
      </c>
      <c r="J2345" s="572">
        <v>23871.77</v>
      </c>
    </row>
    <row r="2346" spans="1:10" x14ac:dyDescent="0.25">
      <c r="A2346" s="581">
        <v>127</v>
      </c>
      <c r="B2346" s="582" t="s">
        <v>6038</v>
      </c>
      <c r="C2346" s="582" t="s">
        <v>6166</v>
      </c>
      <c r="D2346" s="582" t="s">
        <v>6167</v>
      </c>
      <c r="E2346" s="572">
        <v>44560.62</v>
      </c>
      <c r="F2346" s="572">
        <v>20688.849999999999</v>
      </c>
      <c r="G2346" s="572">
        <v>23871.77</v>
      </c>
      <c r="H2346" s="572">
        <v>44560.62</v>
      </c>
      <c r="I2346" s="572">
        <v>20688.849999999999</v>
      </c>
      <c r="J2346" s="572">
        <v>23871.77</v>
      </c>
    </row>
    <row r="2347" spans="1:10" x14ac:dyDescent="0.25">
      <c r="A2347" s="581">
        <v>128</v>
      </c>
      <c r="B2347" s="582" t="s">
        <v>6168</v>
      </c>
      <c r="C2347" s="582" t="s">
        <v>6169</v>
      </c>
      <c r="D2347" s="582" t="s">
        <v>6170</v>
      </c>
      <c r="E2347" s="572">
        <v>49726.69</v>
      </c>
      <c r="F2347" s="572">
        <v>39781.360000000001</v>
      </c>
      <c r="G2347" s="572">
        <v>9945.33</v>
      </c>
      <c r="H2347" s="572">
        <v>49726.69</v>
      </c>
      <c r="I2347" s="572">
        <v>39781.360000000001</v>
      </c>
      <c r="J2347" s="572">
        <v>9945.33</v>
      </c>
    </row>
    <row r="2348" spans="1:10" x14ac:dyDescent="0.25">
      <c r="A2348" s="581">
        <v>129</v>
      </c>
      <c r="B2348" s="582" t="s">
        <v>6171</v>
      </c>
      <c r="C2348" s="582" t="s">
        <v>6172</v>
      </c>
      <c r="D2348" s="582" t="s">
        <v>6173</v>
      </c>
      <c r="E2348" s="572">
        <v>49726.71</v>
      </c>
      <c r="F2348" s="572">
        <v>39781.360000000001</v>
      </c>
      <c r="G2348" s="572">
        <v>9945.35</v>
      </c>
      <c r="H2348" s="572">
        <v>49726.71</v>
      </c>
      <c r="I2348" s="572">
        <v>39781.360000000001</v>
      </c>
      <c r="J2348" s="572">
        <v>9945.35</v>
      </c>
    </row>
    <row r="2349" spans="1:10" x14ac:dyDescent="0.25">
      <c r="A2349" s="581">
        <v>130</v>
      </c>
      <c r="B2349" s="582" t="s">
        <v>6171</v>
      </c>
      <c r="C2349" s="582" t="s">
        <v>6174</v>
      </c>
      <c r="D2349" s="582" t="s">
        <v>6175</v>
      </c>
      <c r="E2349" s="572">
        <v>49726.69</v>
      </c>
      <c r="F2349" s="572">
        <v>39781.360000000001</v>
      </c>
      <c r="G2349" s="572">
        <v>9945.33</v>
      </c>
      <c r="H2349" s="572">
        <v>49726.69</v>
      </c>
      <c r="I2349" s="572">
        <v>39781.360000000001</v>
      </c>
      <c r="J2349" s="572">
        <v>9945.33</v>
      </c>
    </row>
    <row r="2350" spans="1:10" x14ac:dyDescent="0.25">
      <c r="A2350" s="581">
        <v>131</v>
      </c>
      <c r="B2350" s="582" t="s">
        <v>6171</v>
      </c>
      <c r="C2350" s="582" t="s">
        <v>6176</v>
      </c>
      <c r="D2350" s="582" t="s">
        <v>6177</v>
      </c>
      <c r="E2350" s="572">
        <v>49726.71</v>
      </c>
      <c r="F2350" s="572">
        <v>39781.360000000001</v>
      </c>
      <c r="G2350" s="572">
        <v>9945.35</v>
      </c>
      <c r="H2350" s="572">
        <v>49726.71</v>
      </c>
      <c r="I2350" s="572">
        <v>39781.360000000001</v>
      </c>
      <c r="J2350" s="572">
        <v>9945.35</v>
      </c>
    </row>
    <row r="2351" spans="1:10" x14ac:dyDescent="0.25">
      <c r="A2351" s="581">
        <v>132</v>
      </c>
      <c r="B2351" s="582" t="s">
        <v>6038</v>
      </c>
      <c r="C2351" s="582" t="s">
        <v>6178</v>
      </c>
      <c r="D2351" s="582" t="s">
        <v>6179</v>
      </c>
      <c r="E2351" s="572">
        <v>44560.62</v>
      </c>
      <c r="F2351" s="572">
        <v>20688.849999999999</v>
      </c>
      <c r="G2351" s="572">
        <v>23871.77</v>
      </c>
      <c r="H2351" s="572">
        <v>44560.62</v>
      </c>
      <c r="I2351" s="572">
        <v>20688.849999999999</v>
      </c>
      <c r="J2351" s="572">
        <v>23871.77</v>
      </c>
    </row>
    <row r="2352" spans="1:10" x14ac:dyDescent="0.25">
      <c r="A2352" s="581">
        <v>133</v>
      </c>
      <c r="B2352" s="582" t="s">
        <v>6038</v>
      </c>
      <c r="C2352" s="582" t="s">
        <v>6180</v>
      </c>
      <c r="D2352" s="582" t="s">
        <v>6181</v>
      </c>
      <c r="E2352" s="572">
        <v>44560.62</v>
      </c>
      <c r="F2352" s="572">
        <v>20688.849999999999</v>
      </c>
      <c r="G2352" s="572">
        <v>23871.77</v>
      </c>
      <c r="H2352" s="572">
        <v>44560.62</v>
      </c>
      <c r="I2352" s="572">
        <v>20688.849999999999</v>
      </c>
      <c r="J2352" s="572">
        <v>23871.77</v>
      </c>
    </row>
    <row r="2353" spans="1:10" x14ac:dyDescent="0.25">
      <c r="A2353" s="581">
        <v>134</v>
      </c>
      <c r="B2353" s="582" t="s">
        <v>6038</v>
      </c>
      <c r="C2353" s="582" t="s">
        <v>6182</v>
      </c>
      <c r="D2353" s="582" t="s">
        <v>6183</v>
      </c>
      <c r="E2353" s="572">
        <v>44560.62</v>
      </c>
      <c r="F2353" s="572">
        <v>20688.849999999999</v>
      </c>
      <c r="G2353" s="572">
        <v>23871.77</v>
      </c>
      <c r="H2353" s="572">
        <v>44560.62</v>
      </c>
      <c r="I2353" s="572">
        <v>20688.849999999999</v>
      </c>
      <c r="J2353" s="572">
        <v>23871.77</v>
      </c>
    </row>
    <row r="2354" spans="1:10" x14ac:dyDescent="0.25">
      <c r="A2354" s="581">
        <v>135</v>
      </c>
      <c r="B2354" s="582" t="s">
        <v>6038</v>
      </c>
      <c r="C2354" s="582" t="s">
        <v>6184</v>
      </c>
      <c r="D2354" s="582" t="s">
        <v>6185</v>
      </c>
      <c r="E2354" s="572">
        <v>44560.61</v>
      </c>
      <c r="F2354" s="572">
        <v>20688.849999999999</v>
      </c>
      <c r="G2354" s="572">
        <v>23871.759999999998</v>
      </c>
      <c r="H2354" s="572">
        <v>44560.61</v>
      </c>
      <c r="I2354" s="572">
        <v>20688.849999999999</v>
      </c>
      <c r="J2354" s="572">
        <v>23871.759999999998</v>
      </c>
    </row>
    <row r="2355" spans="1:10" x14ac:dyDescent="0.25">
      <c r="A2355" s="581">
        <v>136</v>
      </c>
      <c r="B2355" s="582" t="s">
        <v>6038</v>
      </c>
      <c r="C2355" s="582" t="s">
        <v>6186</v>
      </c>
      <c r="D2355" s="582" t="s">
        <v>6187</v>
      </c>
      <c r="E2355" s="572">
        <v>44560.61</v>
      </c>
      <c r="F2355" s="572">
        <v>20688.849999999999</v>
      </c>
      <c r="G2355" s="572">
        <v>23871.759999999998</v>
      </c>
      <c r="H2355" s="572">
        <v>44560.61</v>
      </c>
      <c r="I2355" s="572">
        <v>20688.849999999999</v>
      </c>
      <c r="J2355" s="572">
        <v>23871.759999999998</v>
      </c>
    </row>
    <row r="2356" spans="1:10" x14ac:dyDescent="0.25">
      <c r="A2356" s="581">
        <v>137</v>
      </c>
      <c r="B2356" s="582" t="s">
        <v>6038</v>
      </c>
      <c r="C2356" s="582" t="s">
        <v>6188</v>
      </c>
      <c r="D2356" s="582" t="s">
        <v>6189</v>
      </c>
      <c r="E2356" s="572">
        <v>44560.62</v>
      </c>
      <c r="F2356" s="572">
        <v>20688.849999999999</v>
      </c>
      <c r="G2356" s="572">
        <v>23871.77</v>
      </c>
      <c r="H2356" s="572">
        <v>44560.62</v>
      </c>
      <c r="I2356" s="572">
        <v>20688.849999999999</v>
      </c>
      <c r="J2356" s="572">
        <v>23871.77</v>
      </c>
    </row>
    <row r="2357" spans="1:10" x14ac:dyDescent="0.25">
      <c r="A2357" s="581">
        <v>138</v>
      </c>
      <c r="B2357" s="582" t="s">
        <v>6038</v>
      </c>
      <c r="C2357" s="582" t="s">
        <v>6190</v>
      </c>
      <c r="D2357" s="582" t="s">
        <v>6191</v>
      </c>
      <c r="E2357" s="572">
        <v>44560.62</v>
      </c>
      <c r="F2357" s="572">
        <v>20688.849999999999</v>
      </c>
      <c r="G2357" s="572">
        <v>23871.77</v>
      </c>
      <c r="H2357" s="572">
        <v>44560.62</v>
      </c>
      <c r="I2357" s="572">
        <v>20688.849999999999</v>
      </c>
      <c r="J2357" s="572">
        <v>23871.77</v>
      </c>
    </row>
    <row r="2358" spans="1:10" x14ac:dyDescent="0.25">
      <c r="A2358" s="581">
        <v>139</v>
      </c>
      <c r="B2358" s="582" t="s">
        <v>6038</v>
      </c>
      <c r="C2358" s="582" t="s">
        <v>6192</v>
      </c>
      <c r="D2358" s="582" t="s">
        <v>6193</v>
      </c>
      <c r="E2358" s="572">
        <v>44560.62</v>
      </c>
      <c r="F2358" s="572">
        <v>20688.849999999999</v>
      </c>
      <c r="G2358" s="572">
        <v>23871.77</v>
      </c>
      <c r="H2358" s="572">
        <v>44560.62</v>
      </c>
      <c r="I2358" s="572">
        <v>20688.849999999999</v>
      </c>
      <c r="J2358" s="572">
        <v>23871.77</v>
      </c>
    </row>
    <row r="2359" spans="1:10" x14ac:dyDescent="0.25">
      <c r="A2359" s="581">
        <v>140</v>
      </c>
      <c r="B2359" s="582" t="s">
        <v>6038</v>
      </c>
      <c r="C2359" s="582" t="s">
        <v>6194</v>
      </c>
      <c r="D2359" s="582" t="s">
        <v>6195</v>
      </c>
      <c r="E2359" s="572">
        <v>44560.62</v>
      </c>
      <c r="F2359" s="572">
        <v>20688.849999999999</v>
      </c>
      <c r="G2359" s="572">
        <v>23871.77</v>
      </c>
      <c r="H2359" s="572">
        <v>44560.62</v>
      </c>
      <c r="I2359" s="572">
        <v>20688.849999999999</v>
      </c>
      <c r="J2359" s="572">
        <v>23871.77</v>
      </c>
    </row>
    <row r="2360" spans="1:10" x14ac:dyDescent="0.25">
      <c r="A2360" s="581">
        <v>141</v>
      </c>
      <c r="B2360" s="582" t="s">
        <v>6038</v>
      </c>
      <c r="C2360" s="582" t="s">
        <v>6196</v>
      </c>
      <c r="D2360" s="582" t="s">
        <v>6197</v>
      </c>
      <c r="E2360" s="572">
        <v>44560.61</v>
      </c>
      <c r="F2360" s="572">
        <v>20688.849999999999</v>
      </c>
      <c r="G2360" s="572">
        <v>23871.759999999998</v>
      </c>
      <c r="H2360" s="572">
        <v>44560.61</v>
      </c>
      <c r="I2360" s="572">
        <v>20688.849999999999</v>
      </c>
      <c r="J2360" s="572">
        <v>23871.759999999998</v>
      </c>
    </row>
    <row r="2361" spans="1:10" x14ac:dyDescent="0.25">
      <c r="A2361" s="581">
        <v>142</v>
      </c>
      <c r="B2361" s="582" t="s">
        <v>6038</v>
      </c>
      <c r="C2361" s="582" t="s">
        <v>6198</v>
      </c>
      <c r="D2361" s="582" t="s">
        <v>6199</v>
      </c>
      <c r="E2361" s="572">
        <v>44560.61</v>
      </c>
      <c r="F2361" s="572">
        <v>20688.849999999999</v>
      </c>
      <c r="G2361" s="572">
        <v>23871.759999999998</v>
      </c>
      <c r="H2361" s="572">
        <v>44560.61</v>
      </c>
      <c r="I2361" s="572">
        <v>20688.849999999999</v>
      </c>
      <c r="J2361" s="572">
        <v>23871.759999999998</v>
      </c>
    </row>
    <row r="2362" spans="1:10" x14ac:dyDescent="0.25">
      <c r="A2362" s="581">
        <v>143</v>
      </c>
      <c r="B2362" s="582" t="s">
        <v>6038</v>
      </c>
      <c r="C2362" s="582" t="s">
        <v>6200</v>
      </c>
      <c r="D2362" s="582" t="s">
        <v>6201</v>
      </c>
      <c r="E2362" s="572">
        <v>44560.61</v>
      </c>
      <c r="F2362" s="572">
        <v>20688.849999999999</v>
      </c>
      <c r="G2362" s="572">
        <v>23871.759999999998</v>
      </c>
      <c r="H2362" s="572">
        <v>44560.61</v>
      </c>
      <c r="I2362" s="572">
        <v>20688.849999999999</v>
      </c>
      <c r="J2362" s="572">
        <v>23871.759999999998</v>
      </c>
    </row>
    <row r="2363" spans="1:10" x14ac:dyDescent="0.25">
      <c r="A2363" s="581">
        <v>144</v>
      </c>
      <c r="B2363" s="582" t="s">
        <v>6038</v>
      </c>
      <c r="C2363" s="582" t="s">
        <v>6202</v>
      </c>
      <c r="D2363" s="582" t="s">
        <v>6203</v>
      </c>
      <c r="E2363" s="572">
        <v>44560.62</v>
      </c>
      <c r="F2363" s="572">
        <v>20688.849999999999</v>
      </c>
      <c r="G2363" s="572">
        <v>23871.77</v>
      </c>
      <c r="H2363" s="572">
        <v>44560.62</v>
      </c>
      <c r="I2363" s="572">
        <v>20688.849999999999</v>
      </c>
      <c r="J2363" s="572">
        <v>23871.77</v>
      </c>
    </row>
    <row r="2364" spans="1:10" x14ac:dyDescent="0.25">
      <c r="A2364" s="581">
        <v>145</v>
      </c>
      <c r="B2364" s="582" t="s">
        <v>6038</v>
      </c>
      <c r="C2364" s="582" t="s">
        <v>6204</v>
      </c>
      <c r="D2364" s="582" t="s">
        <v>6205</v>
      </c>
      <c r="E2364" s="572">
        <v>44560.62</v>
      </c>
      <c r="F2364" s="572">
        <v>20688.849999999999</v>
      </c>
      <c r="G2364" s="572">
        <v>23871.77</v>
      </c>
      <c r="H2364" s="572">
        <v>44560.62</v>
      </c>
      <c r="I2364" s="572">
        <v>20688.849999999999</v>
      </c>
      <c r="J2364" s="572">
        <v>23871.77</v>
      </c>
    </row>
    <row r="2365" spans="1:10" x14ac:dyDescent="0.25">
      <c r="A2365" s="581">
        <v>146</v>
      </c>
      <c r="B2365" s="582" t="s">
        <v>6038</v>
      </c>
      <c r="C2365" s="582" t="s">
        <v>6206</v>
      </c>
      <c r="D2365" s="582" t="s">
        <v>6207</v>
      </c>
      <c r="E2365" s="572">
        <v>44560.62</v>
      </c>
      <c r="F2365" s="572">
        <v>20688.849999999999</v>
      </c>
      <c r="G2365" s="572">
        <v>23871.77</v>
      </c>
      <c r="H2365" s="572">
        <v>44560.62</v>
      </c>
      <c r="I2365" s="572">
        <v>20688.849999999999</v>
      </c>
      <c r="J2365" s="572">
        <v>23871.77</v>
      </c>
    </row>
    <row r="2366" spans="1:10" x14ac:dyDescent="0.25">
      <c r="A2366" s="581">
        <v>147</v>
      </c>
      <c r="B2366" s="582" t="s">
        <v>6038</v>
      </c>
      <c r="C2366" s="582" t="s">
        <v>6208</v>
      </c>
      <c r="D2366" s="582" t="s">
        <v>6209</v>
      </c>
      <c r="E2366" s="572">
        <v>44560.62</v>
      </c>
      <c r="F2366" s="572">
        <v>20688.849999999999</v>
      </c>
      <c r="G2366" s="572">
        <v>23871.77</v>
      </c>
      <c r="H2366" s="572">
        <v>44560.62</v>
      </c>
      <c r="I2366" s="572">
        <v>20688.849999999999</v>
      </c>
      <c r="J2366" s="572">
        <v>23871.77</v>
      </c>
    </row>
    <row r="2367" spans="1:10" x14ac:dyDescent="0.25">
      <c r="A2367" s="581">
        <v>148</v>
      </c>
      <c r="B2367" s="582" t="s">
        <v>6038</v>
      </c>
      <c r="C2367" s="582" t="s">
        <v>6210</v>
      </c>
      <c r="D2367" s="582" t="s">
        <v>6211</v>
      </c>
      <c r="E2367" s="572">
        <v>44560.62</v>
      </c>
      <c r="F2367" s="572">
        <v>20688.849999999999</v>
      </c>
      <c r="G2367" s="572">
        <v>23871.77</v>
      </c>
      <c r="H2367" s="572">
        <v>44560.62</v>
      </c>
      <c r="I2367" s="572">
        <v>20688.849999999999</v>
      </c>
      <c r="J2367" s="572">
        <v>23871.77</v>
      </c>
    </row>
    <row r="2368" spans="1:10" x14ac:dyDescent="0.25">
      <c r="A2368" s="581">
        <v>149</v>
      </c>
      <c r="B2368" s="582" t="s">
        <v>6038</v>
      </c>
      <c r="C2368" s="582" t="s">
        <v>6212</v>
      </c>
      <c r="D2368" s="582" t="s">
        <v>6213</v>
      </c>
      <c r="E2368" s="572">
        <v>44560.62</v>
      </c>
      <c r="F2368" s="572">
        <v>20688.849999999999</v>
      </c>
      <c r="G2368" s="572">
        <v>23871.77</v>
      </c>
      <c r="H2368" s="572">
        <v>44560.62</v>
      </c>
      <c r="I2368" s="572">
        <v>20688.849999999999</v>
      </c>
      <c r="J2368" s="572">
        <v>23871.77</v>
      </c>
    </row>
    <row r="2369" spans="1:10" x14ac:dyDescent="0.25">
      <c r="A2369" s="581">
        <v>150</v>
      </c>
      <c r="B2369" s="582" t="s">
        <v>6038</v>
      </c>
      <c r="C2369" s="582" t="s">
        <v>6214</v>
      </c>
      <c r="D2369" s="582" t="s">
        <v>6215</v>
      </c>
      <c r="E2369" s="572">
        <v>44560.61</v>
      </c>
      <c r="F2369" s="572">
        <v>20688.849999999999</v>
      </c>
      <c r="G2369" s="572">
        <v>23871.759999999998</v>
      </c>
      <c r="H2369" s="572">
        <v>44560.61</v>
      </c>
      <c r="I2369" s="572">
        <v>20688.849999999999</v>
      </c>
      <c r="J2369" s="572">
        <v>23871.759999999998</v>
      </c>
    </row>
    <row r="2370" spans="1:10" x14ac:dyDescent="0.25">
      <c r="A2370" s="581">
        <v>151</v>
      </c>
      <c r="B2370" s="582" t="s">
        <v>6038</v>
      </c>
      <c r="C2370" s="582" t="s">
        <v>6216</v>
      </c>
      <c r="D2370" s="582" t="s">
        <v>6217</v>
      </c>
      <c r="E2370" s="572">
        <v>44560.61</v>
      </c>
      <c r="F2370" s="572">
        <v>20688.849999999999</v>
      </c>
      <c r="G2370" s="572">
        <v>23871.759999999998</v>
      </c>
      <c r="H2370" s="572">
        <v>44560.61</v>
      </c>
      <c r="I2370" s="572">
        <v>20688.849999999999</v>
      </c>
      <c r="J2370" s="572">
        <v>23871.759999999998</v>
      </c>
    </row>
    <row r="2371" spans="1:10" x14ac:dyDescent="0.25">
      <c r="A2371" s="581">
        <v>152</v>
      </c>
      <c r="B2371" s="582" t="s">
        <v>6038</v>
      </c>
      <c r="C2371" s="582" t="s">
        <v>6218</v>
      </c>
      <c r="D2371" s="582" t="s">
        <v>6219</v>
      </c>
      <c r="E2371" s="572">
        <v>44560.61</v>
      </c>
      <c r="F2371" s="572">
        <v>20688.849999999999</v>
      </c>
      <c r="G2371" s="572">
        <v>23871.759999999998</v>
      </c>
      <c r="H2371" s="572">
        <v>44560.61</v>
      </c>
      <c r="I2371" s="572">
        <v>20688.849999999999</v>
      </c>
      <c r="J2371" s="572">
        <v>23871.759999999998</v>
      </c>
    </row>
    <row r="2372" spans="1:10" x14ac:dyDescent="0.25">
      <c r="A2372" s="581">
        <v>153</v>
      </c>
      <c r="B2372" s="582" t="s">
        <v>6038</v>
      </c>
      <c r="C2372" s="582" t="s">
        <v>6220</v>
      </c>
      <c r="D2372" s="582" t="s">
        <v>6221</v>
      </c>
      <c r="E2372" s="572">
        <v>44560.61</v>
      </c>
      <c r="F2372" s="572">
        <v>20688.849999999999</v>
      </c>
      <c r="G2372" s="572">
        <v>23871.759999999998</v>
      </c>
      <c r="H2372" s="572">
        <v>44560.61</v>
      </c>
      <c r="I2372" s="572">
        <v>20688.849999999999</v>
      </c>
      <c r="J2372" s="572">
        <v>23871.759999999998</v>
      </c>
    </row>
    <row r="2373" spans="1:10" x14ac:dyDescent="0.25">
      <c r="A2373" s="581">
        <v>154</v>
      </c>
      <c r="B2373" s="582" t="s">
        <v>6038</v>
      </c>
      <c r="C2373" s="582" t="s">
        <v>6222</v>
      </c>
      <c r="D2373" s="582" t="s">
        <v>6223</v>
      </c>
      <c r="E2373" s="572">
        <v>44560.62</v>
      </c>
      <c r="F2373" s="572">
        <v>20688.849999999999</v>
      </c>
      <c r="G2373" s="572">
        <v>23871.77</v>
      </c>
      <c r="H2373" s="572">
        <v>44560.62</v>
      </c>
      <c r="I2373" s="572">
        <v>20688.849999999999</v>
      </c>
      <c r="J2373" s="572">
        <v>23871.77</v>
      </c>
    </row>
    <row r="2374" spans="1:10" x14ac:dyDescent="0.25">
      <c r="A2374" s="581">
        <v>155</v>
      </c>
      <c r="B2374" s="582" t="s">
        <v>6038</v>
      </c>
      <c r="C2374" s="582" t="s">
        <v>6224</v>
      </c>
      <c r="D2374" s="582" t="s">
        <v>6225</v>
      </c>
      <c r="E2374" s="572">
        <v>44560.61</v>
      </c>
      <c r="F2374" s="572">
        <v>20688.849999999999</v>
      </c>
      <c r="G2374" s="572">
        <v>23871.759999999998</v>
      </c>
      <c r="H2374" s="572">
        <v>44560.61</v>
      </c>
      <c r="I2374" s="572">
        <v>20688.849999999999</v>
      </c>
      <c r="J2374" s="572">
        <v>23871.759999999998</v>
      </c>
    </row>
    <row r="2375" spans="1:10" x14ac:dyDescent="0.25">
      <c r="A2375" s="581">
        <v>156</v>
      </c>
      <c r="B2375" s="582" t="s">
        <v>6038</v>
      </c>
      <c r="C2375" s="582" t="s">
        <v>6226</v>
      </c>
      <c r="D2375" s="582" t="s">
        <v>6227</v>
      </c>
      <c r="E2375" s="572">
        <v>44560.61</v>
      </c>
      <c r="F2375" s="572">
        <v>20688.849999999999</v>
      </c>
      <c r="G2375" s="572">
        <v>23871.759999999998</v>
      </c>
      <c r="H2375" s="572">
        <v>44560.61</v>
      </c>
      <c r="I2375" s="572">
        <v>20688.849999999999</v>
      </c>
      <c r="J2375" s="572">
        <v>23871.759999999998</v>
      </c>
    </row>
    <row r="2376" spans="1:10" x14ac:dyDescent="0.25">
      <c r="A2376" s="581">
        <v>157</v>
      </c>
      <c r="B2376" s="582" t="s">
        <v>6038</v>
      </c>
      <c r="C2376" s="582" t="s">
        <v>6228</v>
      </c>
      <c r="D2376" s="582" t="s">
        <v>6229</v>
      </c>
      <c r="E2376" s="572">
        <v>44560.61</v>
      </c>
      <c r="F2376" s="572">
        <v>20688.849999999999</v>
      </c>
      <c r="G2376" s="572">
        <v>23871.759999999998</v>
      </c>
      <c r="H2376" s="572">
        <v>44560.61</v>
      </c>
      <c r="I2376" s="572">
        <v>20688.849999999999</v>
      </c>
      <c r="J2376" s="572">
        <v>23871.759999999998</v>
      </c>
    </row>
    <row r="2377" spans="1:10" x14ac:dyDescent="0.25">
      <c r="A2377" s="581">
        <v>158</v>
      </c>
      <c r="B2377" s="582" t="s">
        <v>6038</v>
      </c>
      <c r="C2377" s="582" t="s">
        <v>6230</v>
      </c>
      <c r="D2377" s="582" t="s">
        <v>6231</v>
      </c>
      <c r="E2377" s="572">
        <v>44560.61</v>
      </c>
      <c r="F2377" s="572">
        <v>20688.849999999999</v>
      </c>
      <c r="G2377" s="572">
        <v>23871.759999999998</v>
      </c>
      <c r="H2377" s="572">
        <v>44560.61</v>
      </c>
      <c r="I2377" s="572">
        <v>20688.849999999999</v>
      </c>
      <c r="J2377" s="572">
        <v>23871.759999999998</v>
      </c>
    </row>
    <row r="2378" spans="1:10" x14ac:dyDescent="0.25">
      <c r="A2378" s="581">
        <v>159</v>
      </c>
      <c r="B2378" s="582" t="s">
        <v>6038</v>
      </c>
      <c r="C2378" s="582" t="s">
        <v>6232</v>
      </c>
      <c r="D2378" s="582" t="s">
        <v>6233</v>
      </c>
      <c r="E2378" s="572">
        <v>44560.61</v>
      </c>
      <c r="F2378" s="572">
        <v>20688.849999999999</v>
      </c>
      <c r="G2378" s="572">
        <v>23871.759999999998</v>
      </c>
      <c r="H2378" s="572">
        <v>44560.61</v>
      </c>
      <c r="I2378" s="572">
        <v>20688.849999999999</v>
      </c>
      <c r="J2378" s="572">
        <v>23871.759999999998</v>
      </c>
    </row>
    <row r="2379" spans="1:10" x14ac:dyDescent="0.25">
      <c r="A2379" s="581">
        <v>160</v>
      </c>
      <c r="B2379" s="582" t="s">
        <v>6038</v>
      </c>
      <c r="C2379" s="582" t="s">
        <v>6234</v>
      </c>
      <c r="D2379" s="582" t="s">
        <v>6235</v>
      </c>
      <c r="E2379" s="572">
        <v>44560.61</v>
      </c>
      <c r="F2379" s="572">
        <v>20688.849999999999</v>
      </c>
      <c r="G2379" s="572">
        <v>23871.759999999998</v>
      </c>
      <c r="H2379" s="572">
        <v>44560.61</v>
      </c>
      <c r="I2379" s="572">
        <v>20688.849999999999</v>
      </c>
      <c r="J2379" s="572">
        <v>23871.759999999998</v>
      </c>
    </row>
    <row r="2380" spans="1:10" x14ac:dyDescent="0.25">
      <c r="A2380" s="581">
        <v>161</v>
      </c>
      <c r="B2380" s="582" t="s">
        <v>6038</v>
      </c>
      <c r="C2380" s="582" t="s">
        <v>6236</v>
      </c>
      <c r="D2380" s="582" t="s">
        <v>6237</v>
      </c>
      <c r="E2380" s="572">
        <v>44560.61</v>
      </c>
      <c r="F2380" s="572">
        <v>20688.849999999999</v>
      </c>
      <c r="G2380" s="572">
        <v>23871.759999999998</v>
      </c>
      <c r="H2380" s="572">
        <v>44560.61</v>
      </c>
      <c r="I2380" s="572">
        <v>20688.849999999999</v>
      </c>
      <c r="J2380" s="572">
        <v>23871.759999999998</v>
      </c>
    </row>
    <row r="2381" spans="1:10" x14ac:dyDescent="0.25">
      <c r="A2381" s="581">
        <v>162</v>
      </c>
      <c r="B2381" s="582" t="s">
        <v>6038</v>
      </c>
      <c r="C2381" s="582" t="s">
        <v>6238</v>
      </c>
      <c r="D2381" s="582" t="s">
        <v>6239</v>
      </c>
      <c r="E2381" s="572">
        <v>44560.61</v>
      </c>
      <c r="F2381" s="572">
        <v>20688.849999999999</v>
      </c>
      <c r="G2381" s="572">
        <v>23871.759999999998</v>
      </c>
      <c r="H2381" s="572">
        <v>44560.61</v>
      </c>
      <c r="I2381" s="572">
        <v>20688.849999999999</v>
      </c>
      <c r="J2381" s="572">
        <v>23871.759999999998</v>
      </c>
    </row>
    <row r="2382" spans="1:10" x14ac:dyDescent="0.25">
      <c r="A2382" s="581">
        <v>163</v>
      </c>
      <c r="B2382" s="582" t="s">
        <v>6038</v>
      </c>
      <c r="C2382" s="582" t="s">
        <v>6240</v>
      </c>
      <c r="D2382" s="582" t="s">
        <v>6241</v>
      </c>
      <c r="E2382" s="572">
        <v>44560.61</v>
      </c>
      <c r="F2382" s="572">
        <v>20688.849999999999</v>
      </c>
      <c r="G2382" s="572">
        <v>23871.759999999998</v>
      </c>
      <c r="H2382" s="572">
        <v>44560.61</v>
      </c>
      <c r="I2382" s="572">
        <v>20688.849999999999</v>
      </c>
      <c r="J2382" s="572">
        <v>23871.759999999998</v>
      </c>
    </row>
    <row r="2383" spans="1:10" x14ac:dyDescent="0.25">
      <c r="A2383" s="581">
        <v>164</v>
      </c>
      <c r="B2383" s="582" t="s">
        <v>6038</v>
      </c>
      <c r="C2383" s="582" t="s">
        <v>6242</v>
      </c>
      <c r="D2383" s="582" t="s">
        <v>6243</v>
      </c>
      <c r="E2383" s="572">
        <v>44560.62</v>
      </c>
      <c r="F2383" s="572">
        <v>20688.849999999999</v>
      </c>
      <c r="G2383" s="572">
        <v>23871.77</v>
      </c>
      <c r="H2383" s="572">
        <v>44560.62</v>
      </c>
      <c r="I2383" s="572">
        <v>20688.849999999999</v>
      </c>
      <c r="J2383" s="572">
        <v>23871.77</v>
      </c>
    </row>
    <row r="2384" spans="1:10" x14ac:dyDescent="0.25">
      <c r="A2384" s="581">
        <v>165</v>
      </c>
      <c r="B2384" s="582" t="s">
        <v>6038</v>
      </c>
      <c r="C2384" s="582" t="s">
        <v>6244</v>
      </c>
      <c r="D2384" s="582" t="s">
        <v>6181</v>
      </c>
      <c r="E2384" s="572">
        <v>44560.61</v>
      </c>
      <c r="F2384" s="572">
        <v>20688.849999999999</v>
      </c>
      <c r="G2384" s="572">
        <v>23871.759999999998</v>
      </c>
      <c r="H2384" s="572">
        <v>44560.61</v>
      </c>
      <c r="I2384" s="572">
        <v>20688.849999999999</v>
      </c>
      <c r="J2384" s="572">
        <v>23871.759999999998</v>
      </c>
    </row>
    <row r="2385" spans="1:10" x14ac:dyDescent="0.25">
      <c r="A2385" s="581">
        <v>166</v>
      </c>
      <c r="B2385" s="582" t="s">
        <v>6038</v>
      </c>
      <c r="C2385" s="582" t="s">
        <v>6245</v>
      </c>
      <c r="D2385" s="582" t="s">
        <v>6183</v>
      </c>
      <c r="E2385" s="572">
        <v>44560.61</v>
      </c>
      <c r="F2385" s="572">
        <v>20688.849999999999</v>
      </c>
      <c r="G2385" s="572">
        <v>23871.759999999998</v>
      </c>
      <c r="H2385" s="572">
        <v>44560.61</v>
      </c>
      <c r="I2385" s="572">
        <v>20688.849999999999</v>
      </c>
      <c r="J2385" s="572">
        <v>23871.759999999998</v>
      </c>
    </row>
    <row r="2386" spans="1:10" x14ac:dyDescent="0.25">
      <c r="A2386" s="581">
        <v>167</v>
      </c>
      <c r="B2386" s="582" t="s">
        <v>6038</v>
      </c>
      <c r="C2386" s="582" t="s">
        <v>6246</v>
      </c>
      <c r="D2386" s="582" t="s">
        <v>6247</v>
      </c>
      <c r="E2386" s="572">
        <v>44560.62</v>
      </c>
      <c r="F2386" s="572">
        <v>20688.849999999999</v>
      </c>
      <c r="G2386" s="572">
        <v>23871.77</v>
      </c>
      <c r="H2386" s="572">
        <v>44560.62</v>
      </c>
      <c r="I2386" s="572">
        <v>20688.849999999999</v>
      </c>
      <c r="J2386" s="572">
        <v>23871.77</v>
      </c>
    </row>
    <row r="2387" spans="1:10" x14ac:dyDescent="0.25">
      <c r="A2387" s="581">
        <v>168</v>
      </c>
      <c r="B2387" s="582" t="s">
        <v>6038</v>
      </c>
      <c r="C2387" s="582" t="s">
        <v>6248</v>
      </c>
      <c r="D2387" s="582" t="s">
        <v>6249</v>
      </c>
      <c r="E2387" s="572">
        <v>44560.62</v>
      </c>
      <c r="F2387" s="572">
        <v>20688.849999999999</v>
      </c>
      <c r="G2387" s="572">
        <v>23871.77</v>
      </c>
      <c r="H2387" s="572">
        <v>44560.62</v>
      </c>
      <c r="I2387" s="572">
        <v>20688.849999999999</v>
      </c>
      <c r="J2387" s="572">
        <v>23871.77</v>
      </c>
    </row>
    <row r="2388" spans="1:10" x14ac:dyDescent="0.25">
      <c r="A2388" s="581">
        <v>169</v>
      </c>
      <c r="B2388" s="582" t="s">
        <v>6038</v>
      </c>
      <c r="C2388" s="582" t="s">
        <v>6250</v>
      </c>
      <c r="D2388" s="582" t="s">
        <v>6251</v>
      </c>
      <c r="E2388" s="572">
        <v>44560.62</v>
      </c>
      <c r="F2388" s="572">
        <v>20688.849999999999</v>
      </c>
      <c r="G2388" s="572">
        <v>23871.77</v>
      </c>
      <c r="H2388" s="572">
        <v>44560.62</v>
      </c>
      <c r="I2388" s="572">
        <v>20688.849999999999</v>
      </c>
      <c r="J2388" s="572">
        <v>23871.77</v>
      </c>
    </row>
    <row r="2389" spans="1:10" x14ac:dyDescent="0.25">
      <c r="A2389" s="581">
        <v>170</v>
      </c>
      <c r="B2389" s="582" t="s">
        <v>6038</v>
      </c>
      <c r="C2389" s="582" t="s">
        <v>6252</v>
      </c>
      <c r="D2389" s="582" t="s">
        <v>6253</v>
      </c>
      <c r="E2389" s="572">
        <v>44560.61</v>
      </c>
      <c r="F2389" s="572">
        <v>20688.849999999999</v>
      </c>
      <c r="G2389" s="572">
        <v>23871.759999999998</v>
      </c>
      <c r="H2389" s="572">
        <v>44560.61</v>
      </c>
      <c r="I2389" s="572">
        <v>20688.849999999999</v>
      </c>
      <c r="J2389" s="572">
        <v>23871.759999999998</v>
      </c>
    </row>
    <row r="2390" spans="1:10" x14ac:dyDescent="0.25">
      <c r="A2390" s="581">
        <v>171</v>
      </c>
      <c r="B2390" s="582" t="s">
        <v>6038</v>
      </c>
      <c r="C2390" s="582" t="s">
        <v>6254</v>
      </c>
      <c r="D2390" s="582" t="s">
        <v>6255</v>
      </c>
      <c r="E2390" s="572">
        <v>44560.61</v>
      </c>
      <c r="F2390" s="572">
        <v>20688.849999999999</v>
      </c>
      <c r="G2390" s="572">
        <v>23871.759999999998</v>
      </c>
      <c r="H2390" s="572">
        <v>44560.61</v>
      </c>
      <c r="I2390" s="572">
        <v>20688.849999999999</v>
      </c>
      <c r="J2390" s="572">
        <v>23871.759999999998</v>
      </c>
    </row>
    <row r="2391" spans="1:10" x14ac:dyDescent="0.25">
      <c r="A2391" s="581">
        <v>172</v>
      </c>
      <c r="B2391" s="582" t="s">
        <v>6038</v>
      </c>
      <c r="C2391" s="582" t="s">
        <v>6256</v>
      </c>
      <c r="D2391" s="582" t="s">
        <v>6257</v>
      </c>
      <c r="E2391" s="572">
        <v>44560.62</v>
      </c>
      <c r="F2391" s="572">
        <v>20688.849999999999</v>
      </c>
      <c r="G2391" s="572">
        <v>23871.77</v>
      </c>
      <c r="H2391" s="572">
        <v>44560.62</v>
      </c>
      <c r="I2391" s="572">
        <v>20688.849999999999</v>
      </c>
      <c r="J2391" s="572">
        <v>23871.77</v>
      </c>
    </row>
    <row r="2392" spans="1:10" x14ac:dyDescent="0.25">
      <c r="A2392" s="581">
        <v>173</v>
      </c>
      <c r="B2392" s="582" t="s">
        <v>6038</v>
      </c>
      <c r="C2392" s="582" t="s">
        <v>6258</v>
      </c>
      <c r="D2392" s="582" t="s">
        <v>6259</v>
      </c>
      <c r="E2392" s="572">
        <v>44560.61</v>
      </c>
      <c r="F2392" s="572">
        <v>20688.849999999999</v>
      </c>
      <c r="G2392" s="572">
        <v>23871.759999999998</v>
      </c>
      <c r="H2392" s="572">
        <v>44560.61</v>
      </c>
      <c r="I2392" s="572">
        <v>20688.849999999999</v>
      </c>
      <c r="J2392" s="572">
        <v>23871.759999999998</v>
      </c>
    </row>
    <row r="2393" spans="1:10" x14ac:dyDescent="0.25">
      <c r="A2393" s="581">
        <v>174</v>
      </c>
      <c r="B2393" s="582" t="s">
        <v>6038</v>
      </c>
      <c r="C2393" s="582" t="s">
        <v>6260</v>
      </c>
      <c r="D2393" s="582" t="s">
        <v>6261</v>
      </c>
      <c r="E2393" s="572">
        <v>44560.62</v>
      </c>
      <c r="F2393" s="572">
        <v>20688.849999999999</v>
      </c>
      <c r="G2393" s="572">
        <v>23871.77</v>
      </c>
      <c r="H2393" s="572">
        <v>44560.62</v>
      </c>
      <c r="I2393" s="572">
        <v>20688.849999999999</v>
      </c>
      <c r="J2393" s="572">
        <v>23871.77</v>
      </c>
    </row>
    <row r="2394" spans="1:10" x14ac:dyDescent="0.25">
      <c r="A2394" s="581">
        <v>175</v>
      </c>
      <c r="B2394" s="582" t="s">
        <v>6038</v>
      </c>
      <c r="C2394" s="582" t="s">
        <v>6262</v>
      </c>
      <c r="D2394" s="582" t="s">
        <v>6263</v>
      </c>
      <c r="E2394" s="572">
        <v>44560.62</v>
      </c>
      <c r="F2394" s="572">
        <v>20688.849999999999</v>
      </c>
      <c r="G2394" s="572">
        <v>23871.77</v>
      </c>
      <c r="H2394" s="572">
        <v>44560.62</v>
      </c>
      <c r="I2394" s="572">
        <v>20688.849999999999</v>
      </c>
      <c r="J2394" s="572">
        <v>23871.77</v>
      </c>
    </row>
    <row r="2395" spans="1:10" x14ac:dyDescent="0.25">
      <c r="A2395" s="581">
        <v>176</v>
      </c>
      <c r="B2395" s="582" t="s">
        <v>6038</v>
      </c>
      <c r="C2395" s="582" t="s">
        <v>6264</v>
      </c>
      <c r="D2395" s="582" t="s">
        <v>6265</v>
      </c>
      <c r="E2395" s="572">
        <v>44560.61</v>
      </c>
      <c r="F2395" s="572">
        <v>20688.849999999999</v>
      </c>
      <c r="G2395" s="572">
        <v>23871.759999999998</v>
      </c>
      <c r="H2395" s="572">
        <v>44560.61</v>
      </c>
      <c r="I2395" s="572">
        <v>20688.849999999999</v>
      </c>
      <c r="J2395" s="572">
        <v>23871.759999999998</v>
      </c>
    </row>
    <row r="2396" spans="1:10" x14ac:dyDescent="0.25">
      <c r="A2396" s="581">
        <v>177</v>
      </c>
      <c r="B2396" s="582" t="s">
        <v>6038</v>
      </c>
      <c r="C2396" s="582" t="s">
        <v>6266</v>
      </c>
      <c r="D2396" s="582" t="s">
        <v>6267</v>
      </c>
      <c r="E2396" s="572">
        <v>44560.61</v>
      </c>
      <c r="F2396" s="572">
        <v>20688.849999999999</v>
      </c>
      <c r="G2396" s="572">
        <v>23871.759999999998</v>
      </c>
      <c r="H2396" s="572">
        <v>44560.61</v>
      </c>
      <c r="I2396" s="572">
        <v>20688.849999999999</v>
      </c>
      <c r="J2396" s="572">
        <v>23871.759999999998</v>
      </c>
    </row>
    <row r="2397" spans="1:10" x14ac:dyDescent="0.25">
      <c r="A2397" s="581">
        <v>178</v>
      </c>
      <c r="B2397" s="582" t="s">
        <v>6038</v>
      </c>
      <c r="C2397" s="582" t="s">
        <v>6268</v>
      </c>
      <c r="D2397" s="582" t="s">
        <v>6269</v>
      </c>
      <c r="E2397" s="572">
        <v>44560.62</v>
      </c>
      <c r="F2397" s="572">
        <v>20688.849999999999</v>
      </c>
      <c r="G2397" s="572">
        <v>23871.77</v>
      </c>
      <c r="H2397" s="572">
        <v>44560.62</v>
      </c>
      <c r="I2397" s="572">
        <v>20688.849999999999</v>
      </c>
      <c r="J2397" s="572">
        <v>23871.77</v>
      </c>
    </row>
    <row r="2398" spans="1:10" x14ac:dyDescent="0.25">
      <c r="A2398" s="581">
        <v>179</v>
      </c>
      <c r="B2398" s="582" t="s">
        <v>6038</v>
      </c>
      <c r="C2398" s="582" t="s">
        <v>6270</v>
      </c>
      <c r="D2398" s="582" t="s">
        <v>6271</v>
      </c>
      <c r="E2398" s="572">
        <v>44560.61</v>
      </c>
      <c r="F2398" s="572">
        <v>20688.849999999999</v>
      </c>
      <c r="G2398" s="572">
        <v>23871.759999999998</v>
      </c>
      <c r="H2398" s="572">
        <v>44560.61</v>
      </c>
      <c r="I2398" s="572">
        <v>20688.849999999999</v>
      </c>
      <c r="J2398" s="572">
        <v>23871.759999999998</v>
      </c>
    </row>
    <row r="2399" spans="1:10" x14ac:dyDescent="0.25">
      <c r="A2399" s="581">
        <v>180</v>
      </c>
      <c r="B2399" s="582" t="s">
        <v>6038</v>
      </c>
      <c r="C2399" s="582" t="s">
        <v>6272</v>
      </c>
      <c r="D2399" s="582" t="s">
        <v>6273</v>
      </c>
      <c r="E2399" s="572">
        <v>44560.62</v>
      </c>
      <c r="F2399" s="572">
        <v>20688.849999999999</v>
      </c>
      <c r="G2399" s="572">
        <v>23871.77</v>
      </c>
      <c r="H2399" s="572">
        <v>44560.62</v>
      </c>
      <c r="I2399" s="572">
        <v>20688.849999999999</v>
      </c>
      <c r="J2399" s="572">
        <v>23871.77</v>
      </c>
    </row>
    <row r="2400" spans="1:10" x14ac:dyDescent="0.25">
      <c r="A2400" s="581">
        <v>181</v>
      </c>
      <c r="B2400" s="582" t="s">
        <v>6038</v>
      </c>
      <c r="C2400" s="582" t="s">
        <v>6274</v>
      </c>
      <c r="D2400" s="582" t="s">
        <v>6275</v>
      </c>
      <c r="E2400" s="572">
        <v>44560.61</v>
      </c>
      <c r="F2400" s="572">
        <v>20688.849999999999</v>
      </c>
      <c r="G2400" s="572">
        <v>23871.759999999998</v>
      </c>
      <c r="H2400" s="572">
        <v>44560.61</v>
      </c>
      <c r="I2400" s="572">
        <v>20688.849999999999</v>
      </c>
      <c r="J2400" s="572">
        <v>23871.759999999998</v>
      </c>
    </row>
    <row r="2401" spans="1:10" x14ac:dyDescent="0.25">
      <c r="A2401" s="581">
        <v>182</v>
      </c>
      <c r="B2401" s="582" t="s">
        <v>6038</v>
      </c>
      <c r="C2401" s="582" t="s">
        <v>6276</v>
      </c>
      <c r="D2401" s="582" t="s">
        <v>6277</v>
      </c>
      <c r="E2401" s="572">
        <v>44560.61</v>
      </c>
      <c r="F2401" s="572">
        <v>20688.849999999999</v>
      </c>
      <c r="G2401" s="572">
        <v>23871.759999999998</v>
      </c>
      <c r="H2401" s="572">
        <v>44560.61</v>
      </c>
      <c r="I2401" s="572">
        <v>20688.849999999999</v>
      </c>
      <c r="J2401" s="572">
        <v>23871.759999999998</v>
      </c>
    </row>
    <row r="2402" spans="1:10" x14ac:dyDescent="0.25">
      <c r="A2402" s="581">
        <v>183</v>
      </c>
      <c r="B2402" s="582" t="s">
        <v>6038</v>
      </c>
      <c r="C2402" s="582" t="s">
        <v>6278</v>
      </c>
      <c r="D2402" s="582" t="s">
        <v>6279</v>
      </c>
      <c r="E2402" s="572">
        <v>44560.62</v>
      </c>
      <c r="F2402" s="572">
        <v>20688.849999999999</v>
      </c>
      <c r="G2402" s="572">
        <v>23871.77</v>
      </c>
      <c r="H2402" s="572">
        <v>44560.62</v>
      </c>
      <c r="I2402" s="572">
        <v>20688.849999999999</v>
      </c>
      <c r="J2402" s="572">
        <v>23871.77</v>
      </c>
    </row>
    <row r="2403" spans="1:10" x14ac:dyDescent="0.25">
      <c r="A2403" s="581">
        <v>184</v>
      </c>
      <c r="B2403" s="582" t="s">
        <v>6038</v>
      </c>
      <c r="C2403" s="582" t="s">
        <v>6280</v>
      </c>
      <c r="D2403" s="582" t="s">
        <v>6281</v>
      </c>
      <c r="E2403" s="572">
        <v>44560.61</v>
      </c>
      <c r="F2403" s="572">
        <v>20688.849999999999</v>
      </c>
      <c r="G2403" s="572">
        <v>23871.759999999998</v>
      </c>
      <c r="H2403" s="572">
        <v>44560.61</v>
      </c>
      <c r="I2403" s="572">
        <v>20688.849999999999</v>
      </c>
      <c r="J2403" s="572">
        <v>23871.759999999998</v>
      </c>
    </row>
    <row r="2404" spans="1:10" x14ac:dyDescent="0.25">
      <c r="A2404" s="581">
        <v>185</v>
      </c>
      <c r="B2404" s="582" t="s">
        <v>6038</v>
      </c>
      <c r="C2404" s="582" t="s">
        <v>6282</v>
      </c>
      <c r="D2404" s="582" t="s">
        <v>6283</v>
      </c>
      <c r="E2404" s="572">
        <v>44560.62</v>
      </c>
      <c r="F2404" s="572">
        <v>20688.849999999999</v>
      </c>
      <c r="G2404" s="572">
        <v>23871.77</v>
      </c>
      <c r="H2404" s="572">
        <v>44560.62</v>
      </c>
      <c r="I2404" s="572">
        <v>20688.849999999999</v>
      </c>
      <c r="J2404" s="572">
        <v>23871.77</v>
      </c>
    </row>
    <row r="2405" spans="1:10" x14ac:dyDescent="0.25">
      <c r="A2405" s="581">
        <v>186</v>
      </c>
      <c r="B2405" s="582" t="s">
        <v>6038</v>
      </c>
      <c r="C2405" s="582" t="s">
        <v>6284</v>
      </c>
      <c r="D2405" s="582" t="s">
        <v>6285</v>
      </c>
      <c r="E2405" s="572">
        <v>44560.62</v>
      </c>
      <c r="F2405" s="572">
        <v>20688.849999999999</v>
      </c>
      <c r="G2405" s="572">
        <v>23871.77</v>
      </c>
      <c r="H2405" s="572">
        <v>44560.62</v>
      </c>
      <c r="I2405" s="572">
        <v>20688.849999999999</v>
      </c>
      <c r="J2405" s="572">
        <v>23871.77</v>
      </c>
    </row>
    <row r="2406" spans="1:10" x14ac:dyDescent="0.25">
      <c r="A2406" s="581">
        <v>187</v>
      </c>
      <c r="B2406" s="582" t="s">
        <v>6038</v>
      </c>
      <c r="C2406" s="582" t="s">
        <v>6286</v>
      </c>
      <c r="D2406" s="582" t="s">
        <v>6287</v>
      </c>
      <c r="E2406" s="572">
        <v>44560.62</v>
      </c>
      <c r="F2406" s="572">
        <v>20688.849999999999</v>
      </c>
      <c r="G2406" s="572">
        <v>23871.77</v>
      </c>
      <c r="H2406" s="572">
        <v>44560.62</v>
      </c>
      <c r="I2406" s="572">
        <v>20688.849999999999</v>
      </c>
      <c r="J2406" s="572">
        <v>23871.77</v>
      </c>
    </row>
    <row r="2407" spans="1:10" x14ac:dyDescent="0.25">
      <c r="A2407" s="581">
        <v>188</v>
      </c>
      <c r="B2407" s="582" t="s">
        <v>6038</v>
      </c>
      <c r="C2407" s="582" t="s">
        <v>6288</v>
      </c>
      <c r="D2407" s="582" t="s">
        <v>6289</v>
      </c>
      <c r="E2407" s="572">
        <v>44560.61</v>
      </c>
      <c r="F2407" s="572">
        <v>20688.849999999999</v>
      </c>
      <c r="G2407" s="572">
        <v>23871.759999999998</v>
      </c>
      <c r="H2407" s="572">
        <v>44560.61</v>
      </c>
      <c r="I2407" s="572">
        <v>20688.849999999999</v>
      </c>
      <c r="J2407" s="572">
        <v>23871.759999999998</v>
      </c>
    </row>
    <row r="2408" spans="1:10" x14ac:dyDescent="0.25">
      <c r="A2408" s="581">
        <v>189</v>
      </c>
      <c r="B2408" s="582" t="s">
        <v>6038</v>
      </c>
      <c r="C2408" s="582" t="s">
        <v>6290</v>
      </c>
      <c r="D2408" s="582" t="s">
        <v>6291</v>
      </c>
      <c r="E2408" s="572">
        <v>44560.61</v>
      </c>
      <c r="F2408" s="572">
        <v>20688.849999999999</v>
      </c>
      <c r="G2408" s="572">
        <v>23871.759999999998</v>
      </c>
      <c r="H2408" s="572">
        <v>44560.61</v>
      </c>
      <c r="I2408" s="572">
        <v>20688.849999999999</v>
      </c>
      <c r="J2408" s="572">
        <v>23871.759999999998</v>
      </c>
    </row>
    <row r="2409" spans="1:10" x14ac:dyDescent="0.25">
      <c r="A2409" s="581">
        <v>190</v>
      </c>
      <c r="B2409" s="582" t="s">
        <v>6038</v>
      </c>
      <c r="C2409" s="582" t="s">
        <v>6292</v>
      </c>
      <c r="D2409" s="582" t="s">
        <v>6293</v>
      </c>
      <c r="E2409" s="572">
        <v>44560.62</v>
      </c>
      <c r="F2409" s="572">
        <v>20688.849999999999</v>
      </c>
      <c r="G2409" s="572">
        <v>23871.77</v>
      </c>
      <c r="H2409" s="572">
        <v>44560.62</v>
      </c>
      <c r="I2409" s="572">
        <v>20688.849999999999</v>
      </c>
      <c r="J2409" s="572">
        <v>23871.77</v>
      </c>
    </row>
    <row r="2410" spans="1:10" x14ac:dyDescent="0.25">
      <c r="A2410" s="581">
        <v>191</v>
      </c>
      <c r="B2410" s="582" t="s">
        <v>6038</v>
      </c>
      <c r="C2410" s="582" t="s">
        <v>6294</v>
      </c>
      <c r="D2410" s="582" t="s">
        <v>6295</v>
      </c>
      <c r="E2410" s="572">
        <v>44560.62</v>
      </c>
      <c r="F2410" s="572">
        <v>20688.849999999999</v>
      </c>
      <c r="G2410" s="572">
        <v>23871.77</v>
      </c>
      <c r="H2410" s="572">
        <v>44560.62</v>
      </c>
      <c r="I2410" s="572">
        <v>20688.849999999999</v>
      </c>
      <c r="J2410" s="572">
        <v>23871.77</v>
      </c>
    </row>
    <row r="2411" spans="1:10" x14ac:dyDescent="0.25">
      <c r="A2411" s="581">
        <v>192</v>
      </c>
      <c r="B2411" s="582" t="s">
        <v>6038</v>
      </c>
      <c r="C2411" s="582" t="s">
        <v>6296</v>
      </c>
      <c r="D2411" s="582" t="s">
        <v>6297</v>
      </c>
      <c r="E2411" s="572">
        <v>44560.62</v>
      </c>
      <c r="F2411" s="572">
        <v>20688.849999999999</v>
      </c>
      <c r="G2411" s="572">
        <v>23871.77</v>
      </c>
      <c r="H2411" s="572">
        <v>44560.62</v>
      </c>
      <c r="I2411" s="572">
        <v>20688.849999999999</v>
      </c>
      <c r="J2411" s="572">
        <v>23871.77</v>
      </c>
    </row>
    <row r="2412" spans="1:10" x14ac:dyDescent="0.25">
      <c r="A2412" s="581">
        <v>193</v>
      </c>
      <c r="B2412" s="582" t="s">
        <v>6038</v>
      </c>
      <c r="C2412" s="582" t="s">
        <v>6298</v>
      </c>
      <c r="D2412" s="582" t="s">
        <v>6299</v>
      </c>
      <c r="E2412" s="572">
        <v>44560.62</v>
      </c>
      <c r="F2412" s="572">
        <v>20688.849999999999</v>
      </c>
      <c r="G2412" s="572">
        <v>23871.77</v>
      </c>
      <c r="H2412" s="572">
        <v>44560.62</v>
      </c>
      <c r="I2412" s="572">
        <v>20688.849999999999</v>
      </c>
      <c r="J2412" s="572">
        <v>23871.77</v>
      </c>
    </row>
    <row r="2413" spans="1:10" x14ac:dyDescent="0.25">
      <c r="A2413" s="581">
        <v>194</v>
      </c>
      <c r="B2413" s="582" t="s">
        <v>6038</v>
      </c>
      <c r="C2413" s="582" t="s">
        <v>6300</v>
      </c>
      <c r="D2413" s="582" t="s">
        <v>6301</v>
      </c>
      <c r="E2413" s="572">
        <v>44560.62</v>
      </c>
      <c r="F2413" s="572">
        <v>20688.849999999999</v>
      </c>
      <c r="G2413" s="572">
        <v>23871.77</v>
      </c>
      <c r="H2413" s="572">
        <v>44560.62</v>
      </c>
      <c r="I2413" s="572">
        <v>20688.849999999999</v>
      </c>
      <c r="J2413" s="572">
        <v>23871.77</v>
      </c>
    </row>
    <row r="2414" spans="1:10" x14ac:dyDescent="0.25">
      <c r="A2414" s="581">
        <v>195</v>
      </c>
      <c r="B2414" s="582" t="s">
        <v>6038</v>
      </c>
      <c r="C2414" s="582" t="s">
        <v>6302</v>
      </c>
      <c r="D2414" s="582" t="s">
        <v>6303</v>
      </c>
      <c r="E2414" s="572">
        <v>44560.62</v>
      </c>
      <c r="F2414" s="572">
        <v>20688.849999999999</v>
      </c>
      <c r="G2414" s="572">
        <v>23871.77</v>
      </c>
      <c r="H2414" s="572">
        <v>44560.62</v>
      </c>
      <c r="I2414" s="572">
        <v>20688.849999999999</v>
      </c>
      <c r="J2414" s="572">
        <v>23871.77</v>
      </c>
    </row>
    <row r="2415" spans="1:10" x14ac:dyDescent="0.25">
      <c r="A2415" s="581">
        <v>196</v>
      </c>
      <c r="B2415" s="582" t="s">
        <v>6007</v>
      </c>
      <c r="C2415" s="582" t="s">
        <v>6304</v>
      </c>
      <c r="D2415" s="582" t="s">
        <v>6305</v>
      </c>
      <c r="E2415" s="572">
        <v>84595.76</v>
      </c>
      <c r="F2415" s="572">
        <v>18127.669999999998</v>
      </c>
      <c r="G2415" s="572">
        <v>66468.09</v>
      </c>
      <c r="H2415" s="572">
        <v>84595.76</v>
      </c>
      <c r="I2415" s="572">
        <v>18127.669999999998</v>
      </c>
      <c r="J2415" s="572">
        <v>66468.09</v>
      </c>
    </row>
    <row r="2416" spans="1:10" x14ac:dyDescent="0.25">
      <c r="A2416" s="581">
        <v>197</v>
      </c>
      <c r="B2416" s="582" t="s">
        <v>6038</v>
      </c>
      <c r="C2416" s="582" t="s">
        <v>6306</v>
      </c>
      <c r="D2416" s="582" t="s">
        <v>6307</v>
      </c>
      <c r="E2416" s="572">
        <v>44560.62</v>
      </c>
      <c r="F2416" s="572">
        <v>20688.849999999999</v>
      </c>
      <c r="G2416" s="572">
        <v>23871.77</v>
      </c>
      <c r="H2416" s="572">
        <v>44560.62</v>
      </c>
      <c r="I2416" s="572">
        <v>20688.849999999999</v>
      </c>
      <c r="J2416" s="572">
        <v>23871.77</v>
      </c>
    </row>
    <row r="2417" spans="1:10" x14ac:dyDescent="0.25">
      <c r="A2417" s="581">
        <v>198</v>
      </c>
      <c r="B2417" s="582" t="s">
        <v>6308</v>
      </c>
      <c r="C2417" s="582" t="s">
        <v>6309</v>
      </c>
      <c r="D2417" s="582" t="s">
        <v>6310</v>
      </c>
      <c r="E2417" s="572">
        <v>66041.460000000006</v>
      </c>
      <c r="F2417" s="572">
        <v>13758.64</v>
      </c>
      <c r="G2417" s="572">
        <v>52282.82</v>
      </c>
      <c r="H2417" s="572">
        <v>66041.460000000006</v>
      </c>
      <c r="I2417" s="572">
        <v>13758.64</v>
      </c>
      <c r="J2417" s="572">
        <v>52282.82</v>
      </c>
    </row>
    <row r="2418" spans="1:10" x14ac:dyDescent="0.25">
      <c r="A2418" s="581">
        <v>199</v>
      </c>
      <c r="B2418" s="582" t="s">
        <v>6308</v>
      </c>
      <c r="C2418" s="582" t="s">
        <v>6311</v>
      </c>
      <c r="D2418" s="582" t="s">
        <v>6312</v>
      </c>
      <c r="E2418" s="572">
        <v>66041.460000000006</v>
      </c>
      <c r="F2418" s="572">
        <v>13758.64</v>
      </c>
      <c r="G2418" s="572">
        <v>52282.82</v>
      </c>
      <c r="H2418" s="572">
        <v>66041.460000000006</v>
      </c>
      <c r="I2418" s="572">
        <v>13758.64</v>
      </c>
      <c r="J2418" s="572">
        <v>52282.82</v>
      </c>
    </row>
    <row r="2419" spans="1:10" x14ac:dyDescent="0.25">
      <c r="A2419" s="581">
        <v>200</v>
      </c>
      <c r="B2419" s="582" t="s">
        <v>6308</v>
      </c>
      <c r="C2419" s="582" t="s">
        <v>6313</v>
      </c>
      <c r="D2419" s="582" t="s">
        <v>6314</v>
      </c>
      <c r="E2419" s="572">
        <v>66041.460000000006</v>
      </c>
      <c r="F2419" s="572">
        <v>13758.64</v>
      </c>
      <c r="G2419" s="572">
        <v>52282.82</v>
      </c>
      <c r="H2419" s="572">
        <v>66041.460000000006</v>
      </c>
      <c r="I2419" s="572">
        <v>13758.64</v>
      </c>
      <c r="J2419" s="572">
        <v>52282.82</v>
      </c>
    </row>
    <row r="2420" spans="1:10" x14ac:dyDescent="0.25">
      <c r="A2420" s="581">
        <v>201</v>
      </c>
      <c r="B2420" s="582" t="s">
        <v>6308</v>
      </c>
      <c r="C2420" s="582" t="s">
        <v>6315</v>
      </c>
      <c r="D2420" s="582" t="s">
        <v>6316</v>
      </c>
      <c r="E2420" s="572">
        <v>66041.460000000006</v>
      </c>
      <c r="F2420" s="572">
        <v>13758.64</v>
      </c>
      <c r="G2420" s="572">
        <v>52282.82</v>
      </c>
      <c r="H2420" s="572">
        <v>66041.460000000006</v>
      </c>
      <c r="I2420" s="572">
        <v>13758.64</v>
      </c>
      <c r="J2420" s="572">
        <v>52282.82</v>
      </c>
    </row>
    <row r="2421" spans="1:10" x14ac:dyDescent="0.25">
      <c r="A2421" s="581">
        <v>202</v>
      </c>
      <c r="B2421" s="582" t="s">
        <v>6308</v>
      </c>
      <c r="C2421" s="582" t="s">
        <v>6317</v>
      </c>
      <c r="D2421" s="582" t="s">
        <v>6318</v>
      </c>
      <c r="E2421" s="572">
        <v>66041.460000000006</v>
      </c>
      <c r="F2421" s="572">
        <v>13758.64</v>
      </c>
      <c r="G2421" s="572">
        <v>52282.82</v>
      </c>
      <c r="H2421" s="572">
        <v>66041.460000000006</v>
      </c>
      <c r="I2421" s="572">
        <v>13758.64</v>
      </c>
      <c r="J2421" s="572">
        <v>52282.82</v>
      </c>
    </row>
    <row r="2422" spans="1:10" x14ac:dyDescent="0.25">
      <c r="A2422" s="581">
        <v>203</v>
      </c>
      <c r="B2422" s="582" t="s">
        <v>6308</v>
      </c>
      <c r="C2422" s="582" t="s">
        <v>6319</v>
      </c>
      <c r="D2422" s="582" t="s">
        <v>6320</v>
      </c>
      <c r="E2422" s="572">
        <v>66041.460000000006</v>
      </c>
      <c r="F2422" s="572">
        <v>13758.64</v>
      </c>
      <c r="G2422" s="572">
        <v>52282.82</v>
      </c>
      <c r="H2422" s="572">
        <v>66041.460000000006</v>
      </c>
      <c r="I2422" s="572">
        <v>13758.64</v>
      </c>
      <c r="J2422" s="572">
        <v>52282.82</v>
      </c>
    </row>
    <row r="2423" spans="1:10" x14ac:dyDescent="0.25">
      <c r="A2423" s="581">
        <v>204</v>
      </c>
      <c r="B2423" s="582" t="s">
        <v>6308</v>
      </c>
      <c r="C2423" s="582" t="s">
        <v>6321</v>
      </c>
      <c r="D2423" s="582" t="s">
        <v>6322</v>
      </c>
      <c r="E2423" s="572">
        <v>66041.460000000006</v>
      </c>
      <c r="F2423" s="572">
        <v>13758.64</v>
      </c>
      <c r="G2423" s="572">
        <v>52282.82</v>
      </c>
      <c r="H2423" s="572">
        <v>66041.460000000006</v>
      </c>
      <c r="I2423" s="572">
        <v>13758.64</v>
      </c>
      <c r="J2423" s="572">
        <v>52282.82</v>
      </c>
    </row>
    <row r="2424" spans="1:10" x14ac:dyDescent="0.25">
      <c r="A2424" s="581">
        <v>205</v>
      </c>
      <c r="B2424" s="582" t="s">
        <v>6308</v>
      </c>
      <c r="C2424" s="582" t="s">
        <v>6323</v>
      </c>
      <c r="D2424" s="582" t="s">
        <v>6324</v>
      </c>
      <c r="E2424" s="572">
        <v>66041.460000000006</v>
      </c>
      <c r="F2424" s="572">
        <v>13758.64</v>
      </c>
      <c r="G2424" s="572">
        <v>52282.82</v>
      </c>
      <c r="H2424" s="572">
        <v>66041.460000000006</v>
      </c>
      <c r="I2424" s="572">
        <v>13758.64</v>
      </c>
      <c r="J2424" s="572">
        <v>52282.82</v>
      </c>
    </row>
    <row r="2425" spans="1:10" x14ac:dyDescent="0.25">
      <c r="A2425" s="581">
        <v>206</v>
      </c>
      <c r="B2425" s="582" t="s">
        <v>6308</v>
      </c>
      <c r="C2425" s="582" t="s">
        <v>6325</v>
      </c>
      <c r="D2425" s="582" t="s">
        <v>6326</v>
      </c>
      <c r="E2425" s="572">
        <v>66041.460000000006</v>
      </c>
      <c r="F2425" s="572">
        <v>13758.64</v>
      </c>
      <c r="G2425" s="572">
        <v>52282.82</v>
      </c>
      <c r="H2425" s="572">
        <v>66041.460000000006</v>
      </c>
      <c r="I2425" s="572">
        <v>13758.64</v>
      </c>
      <c r="J2425" s="572">
        <v>52282.82</v>
      </c>
    </row>
    <row r="2426" spans="1:10" x14ac:dyDescent="0.25">
      <c r="A2426" s="581">
        <v>207</v>
      </c>
      <c r="B2426" s="582" t="s">
        <v>6327</v>
      </c>
      <c r="C2426" s="582" t="s">
        <v>6328</v>
      </c>
      <c r="D2426" s="582" t="s">
        <v>6329</v>
      </c>
      <c r="E2426" s="572">
        <v>68048.479999999996</v>
      </c>
      <c r="F2426" s="572">
        <v>3240.4</v>
      </c>
      <c r="G2426" s="572">
        <v>64808.08</v>
      </c>
      <c r="H2426" s="572">
        <v>68048.479999999996</v>
      </c>
      <c r="I2426" s="572">
        <v>3240.4</v>
      </c>
      <c r="J2426" s="572">
        <v>64808.08</v>
      </c>
    </row>
    <row r="2427" spans="1:10" x14ac:dyDescent="0.25">
      <c r="A2427" s="581">
        <v>208</v>
      </c>
      <c r="B2427" s="582" t="s">
        <v>6330</v>
      </c>
      <c r="C2427" s="582" t="s">
        <v>6331</v>
      </c>
      <c r="D2427" s="582" t="s">
        <v>6332</v>
      </c>
      <c r="E2427" s="572">
        <v>54344.45</v>
      </c>
      <c r="F2427" s="572">
        <v>566.09</v>
      </c>
      <c r="G2427" s="572">
        <v>53778.36</v>
      </c>
      <c r="H2427" s="572">
        <v>54344.45</v>
      </c>
      <c r="I2427" s="572">
        <v>566.09</v>
      </c>
      <c r="J2427" s="572">
        <v>53778.36</v>
      </c>
    </row>
    <row r="2428" spans="1:10" x14ac:dyDescent="0.25">
      <c r="A2428" s="581">
        <v>209</v>
      </c>
      <c r="B2428" s="582" t="s">
        <v>6330</v>
      </c>
      <c r="C2428" s="582" t="s">
        <v>6333</v>
      </c>
      <c r="D2428" s="582" t="s">
        <v>6334</v>
      </c>
      <c r="E2428" s="572">
        <v>54344.45</v>
      </c>
      <c r="F2428" s="572">
        <v>566.09</v>
      </c>
      <c r="G2428" s="572">
        <v>53778.36</v>
      </c>
      <c r="H2428" s="572">
        <v>54344.45</v>
      </c>
      <c r="I2428" s="572">
        <v>566.09</v>
      </c>
      <c r="J2428" s="572">
        <v>53778.36</v>
      </c>
    </row>
    <row r="2429" spans="1:10" x14ac:dyDescent="0.25">
      <c r="A2429" s="581">
        <v>210</v>
      </c>
      <c r="B2429" s="582" t="s">
        <v>6330</v>
      </c>
      <c r="C2429" s="582" t="s">
        <v>6335</v>
      </c>
      <c r="D2429" s="582" t="s">
        <v>6336</v>
      </c>
      <c r="E2429" s="572">
        <v>54344.45</v>
      </c>
      <c r="F2429" s="572">
        <v>566.09</v>
      </c>
      <c r="G2429" s="572">
        <v>53778.36</v>
      </c>
      <c r="H2429" s="572">
        <v>54344.45</v>
      </c>
      <c r="I2429" s="572">
        <v>566.09</v>
      </c>
      <c r="J2429" s="572">
        <v>53778.36</v>
      </c>
    </row>
    <row r="2430" spans="1:10" x14ac:dyDescent="0.25">
      <c r="A2430" s="581">
        <v>211</v>
      </c>
      <c r="B2430" s="582" t="s">
        <v>6330</v>
      </c>
      <c r="C2430" s="582" t="s">
        <v>6337</v>
      </c>
      <c r="D2430" s="582" t="s">
        <v>6338</v>
      </c>
      <c r="E2430" s="572">
        <v>54344.45</v>
      </c>
      <c r="F2430" s="572">
        <v>566.09</v>
      </c>
      <c r="G2430" s="572">
        <v>53778.36</v>
      </c>
      <c r="H2430" s="572">
        <v>54344.45</v>
      </c>
      <c r="I2430" s="572">
        <v>566.09</v>
      </c>
      <c r="J2430" s="572">
        <v>53778.36</v>
      </c>
    </row>
    <row r="2431" spans="1:10" x14ac:dyDescent="0.25">
      <c r="A2431" s="581">
        <v>212</v>
      </c>
      <c r="B2431" s="582" t="s">
        <v>6330</v>
      </c>
      <c r="C2431" s="582" t="s">
        <v>6339</v>
      </c>
      <c r="D2431" s="582" t="s">
        <v>6340</v>
      </c>
      <c r="E2431" s="572">
        <v>54344.45</v>
      </c>
      <c r="F2431" s="572">
        <v>566.09</v>
      </c>
      <c r="G2431" s="572">
        <v>53778.36</v>
      </c>
      <c r="H2431" s="572">
        <v>54344.45</v>
      </c>
      <c r="I2431" s="572">
        <v>566.09</v>
      </c>
      <c r="J2431" s="572">
        <v>53778.36</v>
      </c>
    </row>
    <row r="2432" spans="1:10" x14ac:dyDescent="0.25">
      <c r="A2432" s="581">
        <v>213</v>
      </c>
      <c r="B2432" s="582" t="s">
        <v>6330</v>
      </c>
      <c r="C2432" s="582" t="s">
        <v>6341</v>
      </c>
      <c r="D2432" s="582" t="s">
        <v>6342</v>
      </c>
      <c r="E2432" s="572">
        <v>54344.45</v>
      </c>
      <c r="F2432" s="572">
        <v>566.09</v>
      </c>
      <c r="G2432" s="572">
        <v>53778.36</v>
      </c>
      <c r="H2432" s="572">
        <v>54344.45</v>
      </c>
      <c r="I2432" s="572">
        <v>566.09</v>
      </c>
      <c r="J2432" s="572">
        <v>53778.36</v>
      </c>
    </row>
    <row r="2433" spans="1:10" ht="15.75" thickBot="1" x14ac:dyDescent="0.3">
      <c r="A2433" s="581">
        <v>214</v>
      </c>
      <c r="B2433" s="582" t="s">
        <v>6343</v>
      </c>
      <c r="C2433" s="582" t="s">
        <v>6344</v>
      </c>
      <c r="D2433" s="582" t="s">
        <v>6345</v>
      </c>
      <c r="E2433" s="572">
        <v>51828.42</v>
      </c>
      <c r="F2433" s="572">
        <v>18715.84</v>
      </c>
      <c r="G2433" s="572">
        <v>33112.58</v>
      </c>
      <c r="H2433" s="572">
        <v>0</v>
      </c>
      <c r="I2433" s="572">
        <v>0</v>
      </c>
      <c r="J2433" s="572">
        <v>0</v>
      </c>
    </row>
    <row r="2434" spans="1:10" ht="15.75" thickBot="1" x14ac:dyDescent="0.3">
      <c r="A2434" s="831" t="s">
        <v>247</v>
      </c>
      <c r="B2434" s="832"/>
      <c r="C2434" s="832"/>
      <c r="D2434" s="833"/>
      <c r="E2434" s="572">
        <f t="shared" ref="E2434:J2434" si="76">SUM(E2220:E2433)</f>
        <v>11062889.65</v>
      </c>
      <c r="F2434" s="572">
        <f t="shared" si="76"/>
        <v>5778062.25</v>
      </c>
      <c r="G2434" s="572">
        <f t="shared" si="76"/>
        <v>5284827.4000000004</v>
      </c>
      <c r="H2434" s="572">
        <f t="shared" si="76"/>
        <v>11011061.23</v>
      </c>
      <c r="I2434" s="572">
        <f t="shared" si="76"/>
        <v>5711954.3600000003</v>
      </c>
      <c r="J2434" s="572">
        <f t="shared" si="76"/>
        <v>5299106.87</v>
      </c>
    </row>
    <row r="2435" spans="1:10" x14ac:dyDescent="0.25">
      <c r="A2435" s="555"/>
      <c r="B2435" s="556"/>
      <c r="C2435" s="556"/>
      <c r="D2435" s="557"/>
      <c r="E2435" s="558"/>
      <c r="F2435" s="559"/>
      <c r="G2435" s="560"/>
      <c r="H2435" s="558"/>
      <c r="I2435" s="559"/>
      <c r="J2435" s="560"/>
    </row>
    <row r="2436" spans="1:10" x14ac:dyDescent="0.25">
      <c r="A2436" s="555"/>
      <c r="B2436" s="556"/>
      <c r="C2436" s="556"/>
      <c r="D2436" s="557"/>
      <c r="E2436" s="558"/>
      <c r="F2436" s="559"/>
      <c r="G2436" s="560"/>
      <c r="H2436" s="558"/>
      <c r="I2436" s="559"/>
      <c r="J2436" s="560"/>
    </row>
    <row r="2437" spans="1:10" x14ac:dyDescent="0.25">
      <c r="A2437" s="555"/>
      <c r="B2437" s="556"/>
      <c r="C2437" s="556"/>
      <c r="D2437" s="557"/>
      <c r="E2437" s="558"/>
      <c r="F2437" s="559"/>
      <c r="G2437" s="560"/>
      <c r="H2437" s="558"/>
      <c r="I2437" s="559"/>
      <c r="J2437" s="560"/>
    </row>
    <row r="2438" spans="1:10" x14ac:dyDescent="0.25">
      <c r="A2438" s="555"/>
      <c r="B2438" s="556"/>
      <c r="C2438" s="556"/>
      <c r="D2438" s="557"/>
      <c r="E2438" s="558"/>
      <c r="F2438" s="559"/>
      <c r="G2438" s="560"/>
      <c r="H2438" s="558"/>
      <c r="I2438" s="559"/>
      <c r="J2438" s="560"/>
    </row>
    <row r="2439" spans="1:10" ht="15.75" thickBot="1" x14ac:dyDescent="0.3">
      <c r="A2439" s="555"/>
      <c r="B2439" s="556"/>
      <c r="C2439" s="556"/>
      <c r="D2439" s="557"/>
      <c r="E2439" s="558"/>
      <c r="F2439" s="559"/>
      <c r="G2439" s="560"/>
      <c r="H2439" s="558"/>
      <c r="I2439" s="559"/>
      <c r="J2439" s="560"/>
    </row>
    <row r="2440" spans="1:10" ht="15.75" thickBot="1" x14ac:dyDescent="0.3">
      <c r="A2440" s="831" t="s">
        <v>273</v>
      </c>
      <c r="B2440" s="832"/>
      <c r="C2440" s="832"/>
      <c r="D2440" s="833"/>
      <c r="E2440" s="500">
        <f t="shared" ref="E2440:J2440" si="77">E2435+E2436+E2437+E2438+E2439</f>
        <v>0</v>
      </c>
      <c r="F2440" s="500">
        <f t="shared" si="77"/>
        <v>0</v>
      </c>
      <c r="G2440" s="500">
        <f t="shared" si="77"/>
        <v>0</v>
      </c>
      <c r="H2440" s="500">
        <f t="shared" si="77"/>
        <v>0</v>
      </c>
      <c r="I2440" s="500">
        <f t="shared" si="77"/>
        <v>0</v>
      </c>
      <c r="J2440" s="500">
        <f t="shared" si="77"/>
        <v>0</v>
      </c>
    </row>
    <row r="2441" spans="1:10" ht="15.75" thickBot="1" x14ac:dyDescent="0.3">
      <c r="A2441" s="819" t="s">
        <v>105</v>
      </c>
      <c r="B2441" s="820"/>
      <c r="C2441" s="820"/>
      <c r="D2441" s="821"/>
      <c r="E2441" s="583">
        <f t="shared" ref="E2441:J2441" si="78">E2178+E2187+E2218+E2434</f>
        <v>89369446.129999995</v>
      </c>
      <c r="F2441" s="583">
        <f t="shared" si="78"/>
        <v>83746590.430000007</v>
      </c>
      <c r="G2441" s="583">
        <f t="shared" si="78"/>
        <v>5622855.7000000002</v>
      </c>
      <c r="H2441" s="583">
        <f t="shared" si="78"/>
        <v>83673053.159999996</v>
      </c>
      <c r="I2441" s="583">
        <f t="shared" si="78"/>
        <v>78057963.230000004</v>
      </c>
      <c r="J2441" s="583">
        <f t="shared" si="78"/>
        <v>5615089.9299999997</v>
      </c>
    </row>
  </sheetData>
  <mergeCells count="12">
    <mergeCell ref="A2441:D2441"/>
    <mergeCell ref="H1:J1"/>
    <mergeCell ref="A1:A2"/>
    <mergeCell ref="B1:B2"/>
    <mergeCell ref="C1:C2"/>
    <mergeCell ref="D1:D2"/>
    <mergeCell ref="E1:G1"/>
    <mergeCell ref="A2178:D2178"/>
    <mergeCell ref="A2187:D2187"/>
    <mergeCell ref="A2218:D2218"/>
    <mergeCell ref="A2434:D2434"/>
    <mergeCell ref="A2440:D2440"/>
  </mergeCells>
  <conditionalFormatting sqref="C4:C2177">
    <cfRule type="duplicateValues" dxfId="34" priority="9"/>
    <cfRule type="duplicateValues" dxfId="33" priority="10"/>
  </conditionalFormatting>
  <conditionalFormatting sqref="C2178">
    <cfRule type="duplicateValues" dxfId="32" priority="11"/>
    <cfRule type="duplicateValues" dxfId="31" priority="12"/>
  </conditionalFormatting>
  <conditionalFormatting sqref="C2180:C2186">
    <cfRule type="duplicateValues" dxfId="30" priority="7"/>
    <cfRule type="duplicateValues" dxfId="29" priority="8"/>
  </conditionalFormatting>
  <conditionalFormatting sqref="C2187">
    <cfRule type="duplicateValues" dxfId="28" priority="5"/>
    <cfRule type="duplicateValues" dxfId="27" priority="6"/>
  </conditionalFormatting>
  <conditionalFormatting sqref="C2189:C2219">
    <cfRule type="duplicateValues" dxfId="26" priority="3"/>
    <cfRule type="duplicateValues" dxfId="25" priority="4"/>
  </conditionalFormatting>
  <conditionalFormatting sqref="C2220:C2434">
    <cfRule type="duplicateValues" dxfId="24" priority="1"/>
    <cfRule type="duplicateValues" dxfId="23" priority="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5" x14ac:dyDescent="0.25"/>
  <cols>
    <col min="1" max="1" width="27.140625" style="234" customWidth="1"/>
    <col min="2" max="66" width="20.7109375" style="234" customWidth="1"/>
    <col min="67" max="16384" width="9.140625" style="234"/>
  </cols>
  <sheetData>
    <row r="1" spans="1:32" ht="26.25" thickBot="1" x14ac:dyDescent="0.4">
      <c r="A1" s="842"/>
      <c r="B1" s="844" t="s">
        <v>81</v>
      </c>
      <c r="C1" s="845"/>
      <c r="D1" s="845"/>
      <c r="E1" s="845"/>
      <c r="F1" s="845"/>
      <c r="G1" s="845"/>
      <c r="H1" s="845"/>
      <c r="I1" s="845"/>
      <c r="J1" s="845"/>
      <c r="K1" s="846"/>
      <c r="L1" s="847" t="s">
        <v>82</v>
      </c>
      <c r="M1" s="848"/>
      <c r="N1" s="848"/>
      <c r="O1" s="848"/>
      <c r="P1" s="848"/>
      <c r="Q1" s="848"/>
      <c r="R1" s="848"/>
      <c r="S1" s="848"/>
      <c r="T1" s="848"/>
      <c r="U1" s="849"/>
      <c r="V1" s="850" t="s">
        <v>178</v>
      </c>
      <c r="W1" s="851"/>
      <c r="X1" s="851"/>
      <c r="Y1" s="851"/>
      <c r="Z1" s="851"/>
      <c r="AA1" s="851"/>
      <c r="AB1" s="851"/>
      <c r="AC1" s="851"/>
      <c r="AD1" s="851"/>
      <c r="AE1" s="852"/>
    </row>
    <row r="2" spans="1:32" x14ac:dyDescent="0.25">
      <c r="A2" s="843"/>
      <c r="B2" s="853" t="s">
        <v>179</v>
      </c>
      <c r="C2" s="853"/>
      <c r="D2" s="854"/>
      <c r="E2" s="855"/>
      <c r="F2" s="856" t="s">
        <v>180</v>
      </c>
      <c r="G2" s="853"/>
      <c r="H2" s="854"/>
      <c r="I2" s="857"/>
      <c r="J2" s="857"/>
      <c r="K2" s="858" t="s">
        <v>181</v>
      </c>
      <c r="L2" s="860" t="s">
        <v>179</v>
      </c>
      <c r="M2" s="860"/>
      <c r="N2" s="861"/>
      <c r="O2" s="862"/>
      <c r="P2" s="863" t="s">
        <v>180</v>
      </c>
      <c r="Q2" s="860"/>
      <c r="R2" s="861"/>
      <c r="S2" s="864"/>
      <c r="T2" s="864"/>
      <c r="U2" s="865" t="s">
        <v>181</v>
      </c>
      <c r="V2" s="837" t="s">
        <v>179</v>
      </c>
      <c r="W2" s="838"/>
      <c r="X2" s="839"/>
      <c r="Y2" s="840"/>
      <c r="Z2" s="837" t="s">
        <v>180</v>
      </c>
      <c r="AA2" s="838"/>
      <c r="AB2" s="839"/>
      <c r="AC2" s="841"/>
      <c r="AD2" s="841"/>
      <c r="AE2" s="835" t="s">
        <v>181</v>
      </c>
      <c r="AF2" s="835" t="s">
        <v>192</v>
      </c>
    </row>
    <row r="3" spans="1:32" ht="15.75" thickBot="1" x14ac:dyDescent="0.3">
      <c r="A3" s="843"/>
      <c r="B3" s="415" t="s">
        <v>182</v>
      </c>
      <c r="C3" s="415" t="s">
        <v>183</v>
      </c>
      <c r="D3" s="416" t="s">
        <v>191</v>
      </c>
      <c r="E3" s="436" t="s">
        <v>100</v>
      </c>
      <c r="F3" s="417" t="s">
        <v>184</v>
      </c>
      <c r="G3" s="415" t="s">
        <v>183</v>
      </c>
      <c r="H3" s="416" t="s">
        <v>191</v>
      </c>
      <c r="I3" s="437" t="s">
        <v>185</v>
      </c>
      <c r="J3" s="437" t="s">
        <v>100</v>
      </c>
      <c r="K3" s="859"/>
      <c r="L3" s="418" t="s">
        <v>182</v>
      </c>
      <c r="M3" s="418" t="s">
        <v>183</v>
      </c>
      <c r="N3" s="419" t="s">
        <v>191</v>
      </c>
      <c r="O3" s="438" t="s">
        <v>100</v>
      </c>
      <c r="P3" s="420" t="s">
        <v>184</v>
      </c>
      <c r="Q3" s="418" t="s">
        <v>183</v>
      </c>
      <c r="R3" s="419" t="s">
        <v>191</v>
      </c>
      <c r="S3" s="439" t="s">
        <v>185</v>
      </c>
      <c r="T3" s="439" t="s">
        <v>100</v>
      </c>
      <c r="U3" s="866"/>
      <c r="V3" s="440" t="s">
        <v>182</v>
      </c>
      <c r="W3" s="441" t="s">
        <v>183</v>
      </c>
      <c r="X3" s="442" t="s">
        <v>191</v>
      </c>
      <c r="Y3" s="443" t="s">
        <v>100</v>
      </c>
      <c r="Z3" s="440" t="s">
        <v>184</v>
      </c>
      <c r="AA3" s="444" t="s">
        <v>183</v>
      </c>
      <c r="AB3" s="442" t="s">
        <v>191</v>
      </c>
      <c r="AC3" s="445" t="s">
        <v>185</v>
      </c>
      <c r="AD3" s="445" t="s">
        <v>100</v>
      </c>
      <c r="AE3" s="836"/>
      <c r="AF3" s="836"/>
    </row>
    <row r="4" spans="1:32" ht="15.75" thickBot="1" x14ac:dyDescent="0.3">
      <c r="A4" s="446">
        <v>1</v>
      </c>
      <c r="B4" s="447">
        <v>2</v>
      </c>
      <c r="C4" s="433">
        <v>3</v>
      </c>
      <c r="D4" s="433">
        <v>4</v>
      </c>
      <c r="E4" s="448">
        <v>5</v>
      </c>
      <c r="F4" s="447">
        <v>6</v>
      </c>
      <c r="G4" s="433">
        <v>7</v>
      </c>
      <c r="H4" s="433">
        <v>8</v>
      </c>
      <c r="I4" s="433">
        <v>11</v>
      </c>
      <c r="J4" s="448">
        <v>12</v>
      </c>
      <c r="K4" s="460">
        <v>13</v>
      </c>
      <c r="L4" s="459">
        <v>14</v>
      </c>
      <c r="M4" s="434">
        <v>15</v>
      </c>
      <c r="N4" s="434">
        <v>16</v>
      </c>
      <c r="O4" s="449">
        <v>17</v>
      </c>
      <c r="P4" s="450">
        <v>18</v>
      </c>
      <c r="Q4" s="434">
        <v>19</v>
      </c>
      <c r="R4" s="434">
        <v>20</v>
      </c>
      <c r="S4" s="434">
        <v>23</v>
      </c>
      <c r="T4" s="451">
        <v>24</v>
      </c>
      <c r="U4" s="452">
        <v>25</v>
      </c>
      <c r="V4" s="453">
        <v>26</v>
      </c>
      <c r="W4" s="435">
        <v>27</v>
      </c>
      <c r="X4" s="435">
        <v>28</v>
      </c>
      <c r="Y4" s="454">
        <v>29</v>
      </c>
      <c r="Z4" s="455">
        <v>30</v>
      </c>
      <c r="AA4" s="435">
        <v>31</v>
      </c>
      <c r="AB4" s="435">
        <v>32</v>
      </c>
      <c r="AC4" s="435">
        <v>35</v>
      </c>
      <c r="AD4" s="456">
        <v>36</v>
      </c>
      <c r="AE4" s="457">
        <v>37</v>
      </c>
      <c r="AF4" s="458">
        <v>38</v>
      </c>
    </row>
    <row r="5" spans="1:32" x14ac:dyDescent="0.25">
      <c r="A5" s="261" t="s">
        <v>49</v>
      </c>
      <c r="B5" s="421">
        <v>1805969438.28</v>
      </c>
      <c r="C5" s="422"/>
      <c r="D5" s="423">
        <v>913734135.29999995</v>
      </c>
      <c r="E5" s="241">
        <f>SUM(B5:D5)</f>
        <v>2719703573.5799999</v>
      </c>
      <c r="F5" s="421"/>
      <c r="G5" s="421">
        <v>335556.85</v>
      </c>
      <c r="H5" s="423">
        <v>238681683.88</v>
      </c>
      <c r="I5" s="284">
        <v>355469763.88</v>
      </c>
      <c r="J5" s="242">
        <f t="shared" ref="J5:J14" si="0">SUM(F5:I5)</f>
        <v>594487004.61000001</v>
      </c>
      <c r="K5" s="243">
        <f t="shared" ref="K5:K14" si="1">SUM(E5-J5)</f>
        <v>2125216568.97</v>
      </c>
      <c r="L5" s="424">
        <v>1805969438.28</v>
      </c>
      <c r="M5" s="425"/>
      <c r="N5" s="426">
        <v>913734135.29999995</v>
      </c>
      <c r="O5" s="244">
        <f>SUM(L5:N5)</f>
        <v>2719703573.5799999</v>
      </c>
      <c r="P5" s="424"/>
      <c r="Q5" s="424">
        <v>315983.06</v>
      </c>
      <c r="R5" s="426">
        <v>238688948.77000001</v>
      </c>
      <c r="S5" s="287">
        <v>353766983.61000001</v>
      </c>
      <c r="T5" s="245">
        <f t="shared" ref="T5:T14" si="2">SUM(P5:S5)</f>
        <v>592771915.44000006</v>
      </c>
      <c r="U5" s="246">
        <f t="shared" ref="U5:U14" si="3">SUM(O5-T5)</f>
        <v>2126931658.1400001</v>
      </c>
      <c r="V5" s="427">
        <f t="shared" ref="V5:V14" si="4">SUM(B5-L5)</f>
        <v>0</v>
      </c>
      <c r="W5" s="428">
        <f t="shared" ref="W5:W14" si="5">SUM(C5-M5)</f>
        <v>0</v>
      </c>
      <c r="X5" s="428">
        <f t="shared" ref="X5:X14" si="6">SUM(D5-N5)</f>
        <v>0</v>
      </c>
      <c r="Y5" s="429">
        <f t="shared" ref="Y5:Y14" si="7">SUM(E5-O5)</f>
        <v>0</v>
      </c>
      <c r="Z5" s="427">
        <f t="shared" ref="Z5:Z14" si="8">SUM(F5-P5)</f>
        <v>0</v>
      </c>
      <c r="AA5" s="428">
        <f t="shared" ref="AA5:AA14" si="9">SUM(G5-Q5)</f>
        <v>19573.79</v>
      </c>
      <c r="AB5" s="428">
        <f t="shared" ref="AB5:AB14" si="10">SUM(H5-R5)</f>
        <v>-7264.89</v>
      </c>
      <c r="AC5" s="428">
        <f t="shared" ref="AC5:AC14" si="11">SUM(I5-S5)</f>
        <v>1702780.27</v>
      </c>
      <c r="AD5" s="430">
        <f t="shared" ref="AD5:AD14" si="12">SUM(J5-T5)</f>
        <v>1715089.17</v>
      </c>
      <c r="AE5" s="431">
        <f t="shared" ref="AE5:AE14" si="13">SUM(K5-U5)</f>
        <v>-1715089.17</v>
      </c>
      <c r="AF5" s="432">
        <f t="shared" ref="AF5:AF14" si="14">Y5-AD5-AE5</f>
        <v>0</v>
      </c>
    </row>
    <row r="6" spans="1:32" ht="45" customHeight="1" x14ac:dyDescent="0.25">
      <c r="A6" s="262" t="s">
        <v>141</v>
      </c>
      <c r="B6" s="281"/>
      <c r="C6" s="283"/>
      <c r="D6" s="265"/>
      <c r="E6" s="241">
        <f>SUM(B6:D6)</f>
        <v>0</v>
      </c>
      <c r="F6" s="323"/>
      <c r="G6" s="323"/>
      <c r="H6" s="283"/>
      <c r="I6" s="284">
        <v>4866.5</v>
      </c>
      <c r="J6" s="242">
        <f t="shared" si="0"/>
        <v>4866.5</v>
      </c>
      <c r="K6" s="243">
        <f t="shared" si="1"/>
        <v>-4866.5</v>
      </c>
      <c r="L6" s="271"/>
      <c r="M6" s="272"/>
      <c r="N6" s="273"/>
      <c r="O6" s="244">
        <f>SUM(L6:N6)</f>
        <v>0</v>
      </c>
      <c r="P6" s="271"/>
      <c r="Q6" s="271"/>
      <c r="R6" s="273"/>
      <c r="S6" s="277"/>
      <c r="T6" s="245">
        <f t="shared" si="2"/>
        <v>0</v>
      </c>
      <c r="U6" s="246">
        <f t="shared" si="3"/>
        <v>0</v>
      </c>
      <c r="V6" s="249">
        <f t="shared" si="4"/>
        <v>0</v>
      </c>
      <c r="W6" s="250">
        <f t="shared" si="5"/>
        <v>0</v>
      </c>
      <c r="X6" s="250">
        <f t="shared" si="6"/>
        <v>0</v>
      </c>
      <c r="Y6" s="247">
        <f t="shared" si="7"/>
        <v>0</v>
      </c>
      <c r="Z6" s="249">
        <f t="shared" si="8"/>
        <v>0</v>
      </c>
      <c r="AA6" s="250">
        <f t="shared" si="9"/>
        <v>0</v>
      </c>
      <c r="AB6" s="250">
        <f t="shared" si="10"/>
        <v>0</v>
      </c>
      <c r="AC6" s="250">
        <f t="shared" si="11"/>
        <v>4866.5</v>
      </c>
      <c r="AD6" s="248">
        <f t="shared" si="12"/>
        <v>4866.5</v>
      </c>
      <c r="AE6" s="288">
        <f t="shared" si="13"/>
        <v>-4866.5</v>
      </c>
      <c r="AF6" s="290">
        <f t="shared" si="14"/>
        <v>0</v>
      </c>
    </row>
    <row r="7" spans="1:32" ht="42.75" x14ac:dyDescent="0.25">
      <c r="A7" s="262" t="s">
        <v>140</v>
      </c>
      <c r="B7" s="281"/>
      <c r="C7" s="283"/>
      <c r="D7" s="265"/>
      <c r="E7" s="241">
        <f t="shared" ref="E7:E14" si="15">SUM(B7:D7)</f>
        <v>0</v>
      </c>
      <c r="F7" s="281"/>
      <c r="G7" s="281">
        <v>2471.4499999999998</v>
      </c>
      <c r="H7" s="284"/>
      <c r="I7" s="284">
        <v>178202.91</v>
      </c>
      <c r="J7" s="242">
        <f t="shared" si="0"/>
        <v>180674.36</v>
      </c>
      <c r="K7" s="243">
        <f t="shared" si="1"/>
        <v>-180674.36</v>
      </c>
      <c r="L7" s="271"/>
      <c r="M7" s="272"/>
      <c r="N7" s="273"/>
      <c r="O7" s="244">
        <f t="shared" ref="O7:O14" si="16">SUM(L7:N7)</f>
        <v>0</v>
      </c>
      <c r="P7" s="271"/>
      <c r="Q7" s="271"/>
      <c r="R7" s="273"/>
      <c r="S7" s="277"/>
      <c r="T7" s="245">
        <f t="shared" si="2"/>
        <v>0</v>
      </c>
      <c r="U7" s="246">
        <f t="shared" si="3"/>
        <v>0</v>
      </c>
      <c r="V7" s="249">
        <f t="shared" si="4"/>
        <v>0</v>
      </c>
      <c r="W7" s="250">
        <f t="shared" si="5"/>
        <v>0</v>
      </c>
      <c r="X7" s="250">
        <f t="shared" si="6"/>
        <v>0</v>
      </c>
      <c r="Y7" s="247">
        <f t="shared" si="7"/>
        <v>0</v>
      </c>
      <c r="Z7" s="249">
        <f t="shared" si="8"/>
        <v>0</v>
      </c>
      <c r="AA7" s="250">
        <f t="shared" si="9"/>
        <v>2471.4499999999998</v>
      </c>
      <c r="AB7" s="250">
        <f t="shared" si="10"/>
        <v>0</v>
      </c>
      <c r="AC7" s="250">
        <f t="shared" si="11"/>
        <v>178202.91</v>
      </c>
      <c r="AD7" s="248">
        <f t="shared" si="12"/>
        <v>180674.36</v>
      </c>
      <c r="AE7" s="288">
        <f t="shared" si="13"/>
        <v>-180674.36</v>
      </c>
      <c r="AF7" s="290">
        <f t="shared" si="14"/>
        <v>0</v>
      </c>
    </row>
    <row r="8" spans="1:32" ht="28.5" x14ac:dyDescent="0.25">
      <c r="A8" s="262" t="s">
        <v>267</v>
      </c>
      <c r="B8" s="281"/>
      <c r="C8" s="283"/>
      <c r="D8" s="265"/>
      <c r="E8" s="241">
        <f t="shared" si="15"/>
        <v>0</v>
      </c>
      <c r="F8" s="323"/>
      <c r="G8" s="323"/>
      <c r="H8" s="284"/>
      <c r="I8" s="284"/>
      <c r="J8" s="242">
        <f t="shared" ref="J8" si="17">SUM(F8:I8)</f>
        <v>0</v>
      </c>
      <c r="K8" s="243">
        <f t="shared" ref="K8" si="18">SUM(E8-J8)</f>
        <v>0</v>
      </c>
      <c r="L8" s="271"/>
      <c r="M8" s="272"/>
      <c r="N8" s="273"/>
      <c r="O8" s="244">
        <f t="shared" si="16"/>
        <v>0</v>
      </c>
      <c r="P8" s="271"/>
      <c r="Q8" s="271"/>
      <c r="R8" s="273"/>
      <c r="S8" s="277"/>
      <c r="T8" s="245">
        <f t="shared" ref="T8" si="19">SUM(P8:S8)</f>
        <v>0</v>
      </c>
      <c r="U8" s="246">
        <f t="shared" ref="U8" si="20">SUM(O8-T8)</f>
        <v>0</v>
      </c>
      <c r="V8" s="249">
        <f t="shared" ref="V8" si="21">SUM(B8-L8)</f>
        <v>0</v>
      </c>
      <c r="W8" s="250">
        <f t="shared" ref="W8" si="22">SUM(C8-M8)</f>
        <v>0</v>
      </c>
      <c r="X8" s="250">
        <f t="shared" ref="X8" si="23">SUM(D8-N8)</f>
        <v>0</v>
      </c>
      <c r="Y8" s="247">
        <f t="shared" ref="Y8" si="24">SUM(E8-O8)</f>
        <v>0</v>
      </c>
      <c r="Z8" s="249">
        <f t="shared" ref="Z8" si="25">SUM(F8-P8)</f>
        <v>0</v>
      </c>
      <c r="AA8" s="250">
        <f t="shared" ref="AA8" si="26">SUM(G8-Q8)</f>
        <v>0</v>
      </c>
      <c r="AB8" s="250">
        <f t="shared" ref="AB8" si="27">SUM(H8-R8)</f>
        <v>0</v>
      </c>
      <c r="AC8" s="250">
        <f t="shared" ref="AC8" si="28">SUM(I8-S8)</f>
        <v>0</v>
      </c>
      <c r="AD8" s="248">
        <f t="shared" ref="AD8" si="29">SUM(J8-T8)</f>
        <v>0</v>
      </c>
      <c r="AE8" s="288">
        <f t="shared" ref="AE8" si="30">SUM(K8-U8)</f>
        <v>0</v>
      </c>
      <c r="AF8" s="290">
        <f t="shared" si="14"/>
        <v>0</v>
      </c>
    </row>
    <row r="9" spans="1:32" x14ac:dyDescent="0.25">
      <c r="A9" s="261" t="s">
        <v>50</v>
      </c>
      <c r="B9" s="281"/>
      <c r="C9" s="283"/>
      <c r="D9" s="265"/>
      <c r="E9" s="241">
        <f t="shared" si="15"/>
        <v>0</v>
      </c>
      <c r="F9" s="323"/>
      <c r="G9" s="323"/>
      <c r="H9" s="265"/>
      <c r="I9" s="284">
        <v>4015846.8</v>
      </c>
      <c r="J9" s="242">
        <f t="shared" si="0"/>
        <v>4015846.8</v>
      </c>
      <c r="K9" s="243">
        <f t="shared" si="1"/>
        <v>-4015846.8</v>
      </c>
      <c r="L9" s="271"/>
      <c r="M9" s="272"/>
      <c r="N9" s="273"/>
      <c r="O9" s="244">
        <f t="shared" si="16"/>
        <v>0</v>
      </c>
      <c r="P9" s="271"/>
      <c r="Q9" s="271"/>
      <c r="R9" s="273"/>
      <c r="S9" s="277"/>
      <c r="T9" s="245">
        <f t="shared" si="2"/>
        <v>0</v>
      </c>
      <c r="U9" s="246">
        <f t="shared" si="3"/>
        <v>0</v>
      </c>
      <c r="V9" s="249">
        <f t="shared" si="4"/>
        <v>0</v>
      </c>
      <c r="W9" s="250">
        <f t="shared" si="5"/>
        <v>0</v>
      </c>
      <c r="X9" s="250">
        <f t="shared" si="6"/>
        <v>0</v>
      </c>
      <c r="Y9" s="247">
        <f t="shared" si="7"/>
        <v>0</v>
      </c>
      <c r="Z9" s="249">
        <f t="shared" si="8"/>
        <v>0</v>
      </c>
      <c r="AA9" s="250">
        <f t="shared" si="9"/>
        <v>0</v>
      </c>
      <c r="AB9" s="250">
        <f t="shared" si="10"/>
        <v>0</v>
      </c>
      <c r="AC9" s="250">
        <f t="shared" si="11"/>
        <v>4015846.8</v>
      </c>
      <c r="AD9" s="248">
        <f t="shared" si="12"/>
        <v>4015846.8</v>
      </c>
      <c r="AE9" s="288">
        <f t="shared" si="13"/>
        <v>-4015846.8</v>
      </c>
      <c r="AF9" s="290">
        <f t="shared" si="14"/>
        <v>0</v>
      </c>
    </row>
    <row r="10" spans="1:32" ht="57" x14ac:dyDescent="0.25">
      <c r="A10" s="262" t="s">
        <v>186</v>
      </c>
      <c r="B10" s="281"/>
      <c r="C10" s="283"/>
      <c r="D10" s="265"/>
      <c r="E10" s="241">
        <f t="shared" si="15"/>
        <v>0</v>
      </c>
      <c r="F10" s="323"/>
      <c r="G10" s="323"/>
      <c r="H10" s="324"/>
      <c r="I10" s="284">
        <v>22103.57</v>
      </c>
      <c r="J10" s="242">
        <f t="shared" si="0"/>
        <v>22103.57</v>
      </c>
      <c r="K10" s="243">
        <f t="shared" si="1"/>
        <v>-22103.57</v>
      </c>
      <c r="L10" s="271"/>
      <c r="M10" s="272"/>
      <c r="N10" s="273"/>
      <c r="O10" s="244">
        <f t="shared" si="16"/>
        <v>0</v>
      </c>
      <c r="P10" s="271"/>
      <c r="Q10" s="271"/>
      <c r="R10" s="273"/>
      <c r="S10" s="277"/>
      <c r="T10" s="245">
        <f t="shared" si="2"/>
        <v>0</v>
      </c>
      <c r="U10" s="246">
        <f t="shared" si="3"/>
        <v>0</v>
      </c>
      <c r="V10" s="249">
        <f t="shared" si="4"/>
        <v>0</v>
      </c>
      <c r="W10" s="250">
        <f t="shared" si="5"/>
        <v>0</v>
      </c>
      <c r="X10" s="250">
        <f t="shared" si="6"/>
        <v>0</v>
      </c>
      <c r="Y10" s="247">
        <f t="shared" si="7"/>
        <v>0</v>
      </c>
      <c r="Z10" s="249">
        <f t="shared" si="8"/>
        <v>0</v>
      </c>
      <c r="AA10" s="250">
        <f t="shared" si="9"/>
        <v>0</v>
      </c>
      <c r="AB10" s="250">
        <f t="shared" si="10"/>
        <v>0</v>
      </c>
      <c r="AC10" s="250">
        <f t="shared" si="11"/>
        <v>22103.57</v>
      </c>
      <c r="AD10" s="248">
        <f t="shared" si="12"/>
        <v>22103.57</v>
      </c>
      <c r="AE10" s="288">
        <f t="shared" si="13"/>
        <v>-22103.57</v>
      </c>
      <c r="AF10" s="290">
        <f t="shared" si="14"/>
        <v>0</v>
      </c>
    </row>
    <row r="11" spans="1:32" ht="57" x14ac:dyDescent="0.25">
      <c r="A11" s="262" t="s">
        <v>189</v>
      </c>
      <c r="B11" s="281"/>
      <c r="C11" s="282"/>
      <c r="D11" s="265"/>
      <c r="E11" s="241">
        <f t="shared" si="15"/>
        <v>0</v>
      </c>
      <c r="F11" s="281"/>
      <c r="G11" s="281">
        <v>5284827.4000000004</v>
      </c>
      <c r="H11" s="283"/>
      <c r="I11" s="284">
        <v>24470.799999999999</v>
      </c>
      <c r="J11" s="242">
        <f t="shared" si="0"/>
        <v>5309298.2</v>
      </c>
      <c r="K11" s="243">
        <f t="shared" si="1"/>
        <v>-5309298.2</v>
      </c>
      <c r="L11" s="271"/>
      <c r="M11" s="272"/>
      <c r="N11" s="273"/>
      <c r="O11" s="244">
        <f t="shared" si="16"/>
        <v>0</v>
      </c>
      <c r="P11" s="285"/>
      <c r="Q11" s="285">
        <v>5299106.87</v>
      </c>
      <c r="R11" s="286"/>
      <c r="S11" s="287">
        <v>14183</v>
      </c>
      <c r="T11" s="245">
        <f t="shared" si="2"/>
        <v>5313289.87</v>
      </c>
      <c r="U11" s="246">
        <f t="shared" si="3"/>
        <v>-5313289.87</v>
      </c>
      <c r="V11" s="249">
        <f t="shared" si="4"/>
        <v>0</v>
      </c>
      <c r="W11" s="250">
        <f t="shared" si="5"/>
        <v>0</v>
      </c>
      <c r="X11" s="250">
        <f t="shared" si="6"/>
        <v>0</v>
      </c>
      <c r="Y11" s="247">
        <f t="shared" si="7"/>
        <v>0</v>
      </c>
      <c r="Z11" s="249">
        <f t="shared" si="8"/>
        <v>0</v>
      </c>
      <c r="AA11" s="250">
        <f t="shared" si="9"/>
        <v>-14279.47</v>
      </c>
      <c r="AB11" s="250">
        <f t="shared" si="10"/>
        <v>0</v>
      </c>
      <c r="AC11" s="250">
        <f t="shared" si="11"/>
        <v>10287.799999999999</v>
      </c>
      <c r="AD11" s="248">
        <f t="shared" si="12"/>
        <v>-3991.67</v>
      </c>
      <c r="AE11" s="288">
        <f t="shared" si="13"/>
        <v>3991.67</v>
      </c>
      <c r="AF11" s="290">
        <f t="shared" si="14"/>
        <v>0</v>
      </c>
    </row>
    <row r="12" spans="1:32" ht="71.25" x14ac:dyDescent="0.25">
      <c r="A12" s="262" t="s">
        <v>187</v>
      </c>
      <c r="B12" s="281"/>
      <c r="C12" s="282"/>
      <c r="D12" s="265"/>
      <c r="E12" s="241">
        <f t="shared" si="15"/>
        <v>0</v>
      </c>
      <c r="F12" s="281"/>
      <c r="G12" s="283"/>
      <c r="H12" s="284"/>
      <c r="I12" s="269"/>
      <c r="J12" s="242">
        <f t="shared" si="0"/>
        <v>0</v>
      </c>
      <c r="K12" s="243">
        <f t="shared" si="1"/>
        <v>0</v>
      </c>
      <c r="L12" s="271"/>
      <c r="M12" s="272"/>
      <c r="N12" s="273"/>
      <c r="O12" s="244">
        <f t="shared" si="16"/>
        <v>0</v>
      </c>
      <c r="P12" s="271"/>
      <c r="Q12" s="272"/>
      <c r="R12" s="273"/>
      <c r="S12" s="277"/>
      <c r="T12" s="245">
        <f t="shared" si="2"/>
        <v>0</v>
      </c>
      <c r="U12" s="246">
        <f t="shared" si="3"/>
        <v>0</v>
      </c>
      <c r="V12" s="249">
        <f t="shared" si="4"/>
        <v>0</v>
      </c>
      <c r="W12" s="250">
        <f t="shared" si="5"/>
        <v>0</v>
      </c>
      <c r="X12" s="250">
        <f t="shared" si="6"/>
        <v>0</v>
      </c>
      <c r="Y12" s="247">
        <f t="shared" si="7"/>
        <v>0</v>
      </c>
      <c r="Z12" s="249">
        <f t="shared" si="8"/>
        <v>0</v>
      </c>
      <c r="AA12" s="250">
        <f t="shared" si="9"/>
        <v>0</v>
      </c>
      <c r="AB12" s="250">
        <f t="shared" si="10"/>
        <v>0</v>
      </c>
      <c r="AC12" s="250">
        <f t="shared" si="11"/>
        <v>0</v>
      </c>
      <c r="AD12" s="248">
        <f t="shared" si="12"/>
        <v>0</v>
      </c>
      <c r="AE12" s="288">
        <f t="shared" si="13"/>
        <v>0</v>
      </c>
      <c r="AF12" s="290">
        <f t="shared" si="14"/>
        <v>0</v>
      </c>
    </row>
    <row r="13" spans="1:32" x14ac:dyDescent="0.25">
      <c r="A13" s="261" t="s">
        <v>51</v>
      </c>
      <c r="B13" s="281"/>
      <c r="C13" s="282"/>
      <c r="D13" s="265"/>
      <c r="E13" s="241">
        <f t="shared" si="15"/>
        <v>0</v>
      </c>
      <c r="F13" s="281"/>
      <c r="G13" s="283"/>
      <c r="H13" s="284"/>
      <c r="I13" s="269"/>
      <c r="J13" s="242">
        <f t="shared" si="0"/>
        <v>0</v>
      </c>
      <c r="K13" s="243">
        <f t="shared" si="1"/>
        <v>0</v>
      </c>
      <c r="L13" s="271"/>
      <c r="M13" s="272"/>
      <c r="N13" s="273"/>
      <c r="O13" s="244">
        <f t="shared" si="16"/>
        <v>0</v>
      </c>
      <c r="P13" s="271"/>
      <c r="Q13" s="272"/>
      <c r="R13" s="273"/>
      <c r="S13" s="277"/>
      <c r="T13" s="245">
        <f t="shared" si="2"/>
        <v>0</v>
      </c>
      <c r="U13" s="246">
        <f t="shared" si="3"/>
        <v>0</v>
      </c>
      <c r="V13" s="249">
        <f t="shared" si="4"/>
        <v>0</v>
      </c>
      <c r="W13" s="250">
        <f t="shared" si="5"/>
        <v>0</v>
      </c>
      <c r="X13" s="250">
        <f t="shared" si="6"/>
        <v>0</v>
      </c>
      <c r="Y13" s="247">
        <f t="shared" si="7"/>
        <v>0</v>
      </c>
      <c r="Z13" s="249">
        <f t="shared" si="8"/>
        <v>0</v>
      </c>
      <c r="AA13" s="250">
        <f t="shared" si="9"/>
        <v>0</v>
      </c>
      <c r="AB13" s="250">
        <f t="shared" si="10"/>
        <v>0</v>
      </c>
      <c r="AC13" s="250">
        <f t="shared" si="11"/>
        <v>0</v>
      </c>
      <c r="AD13" s="248">
        <f t="shared" si="12"/>
        <v>0</v>
      </c>
      <c r="AE13" s="288">
        <f t="shared" si="13"/>
        <v>0</v>
      </c>
      <c r="AF13" s="290">
        <f t="shared" si="14"/>
        <v>0</v>
      </c>
    </row>
    <row r="14" spans="1:32" ht="43.5" thickBot="1" x14ac:dyDescent="0.3">
      <c r="A14" s="263" t="s">
        <v>188</v>
      </c>
      <c r="B14" s="266"/>
      <c r="C14" s="267"/>
      <c r="D14" s="268"/>
      <c r="E14" s="252">
        <f t="shared" si="15"/>
        <v>0</v>
      </c>
      <c r="F14" s="266"/>
      <c r="G14" s="267"/>
      <c r="H14" s="268"/>
      <c r="I14" s="270"/>
      <c r="J14" s="253">
        <f t="shared" si="0"/>
        <v>0</v>
      </c>
      <c r="K14" s="254">
        <f t="shared" si="1"/>
        <v>0</v>
      </c>
      <c r="L14" s="274"/>
      <c r="M14" s="275"/>
      <c r="N14" s="276"/>
      <c r="O14" s="255">
        <f t="shared" si="16"/>
        <v>0</v>
      </c>
      <c r="P14" s="274"/>
      <c r="Q14" s="275"/>
      <c r="R14" s="276"/>
      <c r="S14" s="278"/>
      <c r="T14" s="256">
        <f t="shared" si="2"/>
        <v>0</v>
      </c>
      <c r="U14" s="257">
        <f t="shared" si="3"/>
        <v>0</v>
      </c>
      <c r="V14" s="258">
        <f t="shared" si="4"/>
        <v>0</v>
      </c>
      <c r="W14" s="251">
        <f t="shared" si="5"/>
        <v>0</v>
      </c>
      <c r="X14" s="251">
        <f t="shared" si="6"/>
        <v>0</v>
      </c>
      <c r="Y14" s="259">
        <f t="shared" si="7"/>
        <v>0</v>
      </c>
      <c r="Z14" s="258">
        <f t="shared" si="8"/>
        <v>0</v>
      </c>
      <c r="AA14" s="251">
        <f t="shared" si="9"/>
        <v>0</v>
      </c>
      <c r="AB14" s="251">
        <f t="shared" si="10"/>
        <v>0</v>
      </c>
      <c r="AC14" s="251">
        <f t="shared" si="11"/>
        <v>0</v>
      </c>
      <c r="AD14" s="260">
        <f t="shared" si="12"/>
        <v>0</v>
      </c>
      <c r="AE14" s="289">
        <f t="shared" si="13"/>
        <v>0</v>
      </c>
      <c r="AF14" s="291">
        <f t="shared" si="14"/>
        <v>0</v>
      </c>
    </row>
  </sheetData>
  <sheetProtection password="CDB4" sheet="1" objects="1" scenarios="1"/>
  <mergeCells count="14">
    <mergeCell ref="AF2:AF3"/>
    <mergeCell ref="V2:Y2"/>
    <mergeCell ref="Z2:AD2"/>
    <mergeCell ref="AE2:AE3"/>
    <mergeCell ref="A1:A3"/>
    <mergeCell ref="B1:K1"/>
    <mergeCell ref="L1:U1"/>
    <mergeCell ref="V1:AE1"/>
    <mergeCell ref="B2:E2"/>
    <mergeCell ref="F2:J2"/>
    <mergeCell ref="K2:K3"/>
    <mergeCell ref="L2:O2"/>
    <mergeCell ref="P2:T2"/>
    <mergeCell ref="U2:U3"/>
  </mergeCells>
  <conditionalFormatting sqref="AF5:AF14">
    <cfRule type="containsBlanks" dxfId="22" priority="1">
      <formula>LEN(TRIM(AF5))=0</formula>
    </cfRule>
    <cfRule type="cellIs" dxfId="21" priority="2" operator="notEqual">
      <formula>0</formula>
    </cfRule>
    <cfRule type="cellIs" dxfId="20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E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 x14ac:dyDescent="0.25"/>
  <cols>
    <col min="1" max="1" width="27.140625" style="234" customWidth="1"/>
    <col min="2" max="39" width="20.7109375" style="234" customWidth="1"/>
    <col min="40" max="16384" width="9.140625" style="234"/>
  </cols>
  <sheetData>
    <row r="1" spans="1:5" ht="26.25" thickBot="1" x14ac:dyDescent="0.4">
      <c r="A1" s="842"/>
      <c r="B1" s="844" t="s">
        <v>81</v>
      </c>
      <c r="C1" s="845"/>
      <c r="D1" s="848" t="s">
        <v>82</v>
      </c>
      <c r="E1" s="868"/>
    </row>
    <row r="2" spans="1:5" x14ac:dyDescent="0.25">
      <c r="A2" s="843"/>
      <c r="B2" s="856" t="s">
        <v>180</v>
      </c>
      <c r="C2" s="857"/>
      <c r="D2" s="863" t="s">
        <v>180</v>
      </c>
      <c r="E2" s="862"/>
    </row>
    <row r="3" spans="1:5" ht="15.75" thickBot="1" x14ac:dyDescent="0.3">
      <c r="A3" s="867"/>
      <c r="B3" s="237" t="s">
        <v>184</v>
      </c>
      <c r="C3" s="238" t="s">
        <v>185</v>
      </c>
      <c r="D3" s="240" t="s">
        <v>184</v>
      </c>
      <c r="E3" s="239" t="s">
        <v>185</v>
      </c>
    </row>
    <row r="4" spans="1:5" x14ac:dyDescent="0.25">
      <c r="A4" s="261" t="s">
        <v>49</v>
      </c>
      <c r="B4" s="404" t="str">
        <f>IF(ROUND(('ДВИЖЕНИЕ ОС И НМА'!F5+НУ1!F34+НУ1!F37),2)=0,"ОК","ОШИБКА")</f>
        <v>ОК</v>
      </c>
      <c r="C4" s="403" t="str">
        <f>IF(ROUND(('ДВИЖЕНИЕ ОС И НМА'!I5+НУ1!F24+НУ1!F25+НУ1!F32),2)=0,"ОК","ОШИБКА")</f>
        <v>ОК</v>
      </c>
      <c r="D4" s="405" t="s">
        <v>212</v>
      </c>
      <c r="E4" s="406" t="str">
        <f>IF(ROUND(('ДВИЖЕНИЕ ОС И НМА'!S5+НУ1!H24+НУ1!H25),2)=0,"ОК","ОШИБКА")</f>
        <v>ОК</v>
      </c>
    </row>
    <row r="5" spans="1:5" ht="45" customHeight="1" x14ac:dyDescent="0.25">
      <c r="A5" s="262" t="s">
        <v>141</v>
      </c>
      <c r="B5" s="383" t="str">
        <f>IF(ROUND(('ДВИЖЕНИЕ ОС И НМА'!F6+НУ1!F36),2)=0,"ОК","ОШИБКА")</f>
        <v>ОК</v>
      </c>
      <c r="C5" s="403" t="str">
        <f>IF(ROUND(('ДВИЖЕНИЕ ОС И НМА'!I6+НУ1!F26),2)=0,"ОК","ОШИБКА")</f>
        <v>ОК</v>
      </c>
      <c r="D5" s="402" t="s">
        <v>212</v>
      </c>
      <c r="E5" s="406" t="s">
        <v>212</v>
      </c>
    </row>
    <row r="6" spans="1:5" ht="42.75" x14ac:dyDescent="0.25">
      <c r="A6" s="262" t="s">
        <v>140</v>
      </c>
      <c r="B6" s="383" t="str">
        <f>IF(ROUND(('ДВИЖЕНИЕ ОС И НМА'!F7+НУ1!F39),2)=0,"ОК","ОШИБКА")</f>
        <v>ОК</v>
      </c>
      <c r="C6" s="403" t="str">
        <f>IF(ROUND(('ДВИЖЕНИЕ ОС И НМА'!I7+НУ1!F27+НУ1!F28),2)=0,"ОК","ОШИБКА")</f>
        <v>ОК</v>
      </c>
      <c r="D6" s="402" t="s">
        <v>212</v>
      </c>
      <c r="E6" s="406" t="s">
        <v>212</v>
      </c>
    </row>
    <row r="7" spans="1:5" ht="28.5" x14ac:dyDescent="0.25">
      <c r="A7" s="262" t="s">
        <v>267</v>
      </c>
      <c r="B7" s="383" t="s">
        <v>212</v>
      </c>
      <c r="C7" s="403" t="str">
        <f>IF(ROUND(('ДВИЖЕНИЕ ОС И НМА'!I8+НУ1!F29),2)=0,"ОК","ОШИБКА")</f>
        <v>ОК</v>
      </c>
      <c r="D7" s="402" t="s">
        <v>212</v>
      </c>
      <c r="E7" s="406" t="s">
        <v>212</v>
      </c>
    </row>
    <row r="8" spans="1:5" x14ac:dyDescent="0.25">
      <c r="A8" s="261" t="s">
        <v>50</v>
      </c>
      <c r="B8" s="383" t="str">
        <f>IF(ROUND(('ДВИЖЕНИЕ ОС И НМА'!F9+НУ1!F35+НУ1!F38+НУ1!F40),2)=0,"ОК","ОШИБКА")</f>
        <v>ОК</v>
      </c>
      <c r="C8" s="403" t="str">
        <f>IF(ROUND(('ДВИЖЕНИЕ ОС И НМА'!I9+НУ1!F41+НУ1!F42+НУ1!F43+НУ1!F44+НУ1!F45+НУ1!F46),2)=0,"ОК","ОШИБКА")</f>
        <v>ОК</v>
      </c>
      <c r="D8" s="402" t="s">
        <v>212</v>
      </c>
      <c r="E8" s="406" t="s">
        <v>212</v>
      </c>
    </row>
    <row r="9" spans="1:5" ht="57" x14ac:dyDescent="0.25">
      <c r="A9" s="262" t="s">
        <v>186</v>
      </c>
      <c r="B9" s="383" t="str">
        <f>IF(ROUND(('ДВИЖЕНИЕ ОС И НМА'!F10+НУ1!F52+НУ1!F53),2)=0,"ОК","ОШИБКА")</f>
        <v>ОК</v>
      </c>
      <c r="C9" s="403" t="str">
        <f>IF(ROUND(('ДВИЖЕНИЕ ОС И НМА'!I10+НУ1!F47),2)=0,"ОК","ОШИБКА")</f>
        <v>ОК</v>
      </c>
      <c r="D9" s="402" t="s">
        <v>212</v>
      </c>
      <c r="E9" s="406" t="str">
        <f>IF(ROUND(('ДВИЖЕНИЕ ОС И НМА'!S10+НУ1!H47),2)=0,"ОК","ОШИБКА")</f>
        <v>ОК</v>
      </c>
    </row>
    <row r="10" spans="1:5" ht="57" x14ac:dyDescent="0.25">
      <c r="A10" s="262" t="s">
        <v>189</v>
      </c>
      <c r="B10" s="383" t="str">
        <f>IF(ROUND(('ДВИЖЕНИЕ ОС И НМА'!F11+НУ1!F54+НУ1!F55),2)=0,"ОК","ОШИБКА")</f>
        <v>ОК</v>
      </c>
      <c r="C10" s="403" t="str">
        <f>IF(ROUND(('ДВИЖЕНИЕ ОС И НМА'!I11+НУ1!F48+НУ1!F50+НУ1!F51),2)=0,"ОК","ОШИБКА")</f>
        <v>ОК</v>
      </c>
      <c r="D10" s="402" t="s">
        <v>212</v>
      </c>
      <c r="E10" s="406" t="str">
        <f>IF(ROUND(('ДВИЖЕНИЕ ОС И НМА'!S11+НУ1!H48+НУ1!H51),2)=0,"ОК","ОШИБКА")</f>
        <v>ОК</v>
      </c>
    </row>
    <row r="11" spans="1:5" ht="71.25" x14ac:dyDescent="0.25">
      <c r="A11" s="262" t="s">
        <v>187</v>
      </c>
      <c r="B11" s="383" t="str">
        <f>IF(ROUND(('ДВИЖЕНИЕ ОС И НМА'!F12+НУ1!F56+НУ1!F57),2)=0,"ОК","ОШИБКА")</f>
        <v>ОК</v>
      </c>
      <c r="C11" s="403" t="str">
        <f>IF(ROUND(('ДВИЖЕНИЕ ОС И НМА'!I12+НУ1!F49),2)=0,"ОК","ОШИБКА")</f>
        <v>ОК</v>
      </c>
      <c r="D11" s="402" t="s">
        <v>212</v>
      </c>
      <c r="E11" s="406" t="s">
        <v>212</v>
      </c>
    </row>
    <row r="12" spans="1:5" x14ac:dyDescent="0.25">
      <c r="A12" s="261" t="s">
        <v>51</v>
      </c>
      <c r="B12" s="383" t="s">
        <v>212</v>
      </c>
      <c r="C12" s="403" t="str">
        <f>IF(ROUND(('ДВИЖЕНИЕ ОС И НМА'!I13+НУ1!F61),2)=0,"ОК","ОШИБКА")</f>
        <v>ОК</v>
      </c>
      <c r="D12" s="402" t="s">
        <v>212</v>
      </c>
      <c r="E12" s="406" t="str">
        <f>IF(ROUND(('ДВИЖЕНИЕ ОС И НМА'!S13+НУ1!H61),2)=0,"ОК","ОШИБКА")</f>
        <v>ОК</v>
      </c>
    </row>
    <row r="13" spans="1:5" ht="43.5" thickBot="1" x14ac:dyDescent="0.3">
      <c r="A13" s="263" t="s">
        <v>188</v>
      </c>
      <c r="B13" s="392" t="s">
        <v>212</v>
      </c>
      <c r="C13" s="407" t="str">
        <f>IF(ROUND(('ДВИЖЕНИЕ ОС И НМА'!I14+НУ1!F62),2)=0,"ОК","ОШИБКА")</f>
        <v>ОК</v>
      </c>
      <c r="D13" s="408" t="s">
        <v>212</v>
      </c>
      <c r="E13" s="409" t="str">
        <f>IF(ROUND(('ДВИЖЕНИЕ ОС И НМА'!S14+НУ1!H62),2)=0,"ОК","ОШИБКА")</f>
        <v>ОК</v>
      </c>
    </row>
  </sheetData>
  <sheetProtection password="CDB4" sheet="1" objects="1" scenarios="1"/>
  <mergeCells count="5">
    <mergeCell ref="A1:A3"/>
    <mergeCell ref="B1:C1"/>
    <mergeCell ref="D1:E1"/>
    <mergeCell ref="B2:C2"/>
    <mergeCell ref="D2:E2"/>
  </mergeCells>
  <conditionalFormatting sqref="B4:C13">
    <cfRule type="containsText" dxfId="19" priority="3" operator="containsText" text="ОШИБКА">
      <formula>NOT(ISERROR(SEARCH("ОШИБКА",B4)))</formula>
    </cfRule>
    <cfRule type="containsText" dxfId="18" priority="4" operator="containsText" text="ОК">
      <formula>NOT(ISERROR(SEARCH("ОК",B4)))</formula>
    </cfRule>
  </conditionalFormatting>
  <conditionalFormatting sqref="D4:E13">
    <cfRule type="containsText" dxfId="17" priority="1" operator="containsText" text="ОШИБКА">
      <formula>NOT(ISERROR(SEARCH("ОШИБКА",D4)))</formula>
    </cfRule>
    <cfRule type="containsText" dxfId="16" priority="2" operator="containsText" text="ОК">
      <formula>NOT(ISERROR(SEARCH("ОК",D4)))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RowHeight="15" x14ac:dyDescent="0.25"/>
  <cols>
    <col min="1" max="1" width="30.85546875" style="234" customWidth="1"/>
    <col min="2" max="44" width="20.7109375" style="234" customWidth="1"/>
    <col min="45" max="16384" width="9.140625" style="234"/>
  </cols>
  <sheetData>
    <row r="1" spans="1:9" ht="26.25" thickBot="1" x14ac:dyDescent="0.4">
      <c r="A1" s="842"/>
      <c r="B1" s="844" t="s">
        <v>81</v>
      </c>
      <c r="C1" s="845"/>
      <c r="D1" s="845"/>
      <c r="E1" s="845"/>
      <c r="F1" s="845"/>
      <c r="G1" s="845"/>
      <c r="H1" s="845"/>
      <c r="I1" s="869"/>
    </row>
    <row r="2" spans="1:9" x14ac:dyDescent="0.25">
      <c r="A2" s="843"/>
      <c r="B2" s="856" t="s">
        <v>179</v>
      </c>
      <c r="C2" s="854"/>
      <c r="D2" s="855"/>
      <c r="E2" s="856" t="s">
        <v>180</v>
      </c>
      <c r="F2" s="854"/>
      <c r="G2" s="857"/>
      <c r="H2" s="857"/>
      <c r="I2" s="858" t="s">
        <v>181</v>
      </c>
    </row>
    <row r="3" spans="1:9" ht="15.75" thickBot="1" x14ac:dyDescent="0.3">
      <c r="A3" s="867"/>
      <c r="B3" s="237" t="s">
        <v>182</v>
      </c>
      <c r="C3" s="280" t="s">
        <v>191</v>
      </c>
      <c r="D3" s="236" t="s">
        <v>100</v>
      </c>
      <c r="E3" s="279" t="s">
        <v>190</v>
      </c>
      <c r="F3" s="235" t="s">
        <v>184</v>
      </c>
      <c r="G3" s="280" t="s">
        <v>191</v>
      </c>
      <c r="H3" s="238" t="s">
        <v>100</v>
      </c>
      <c r="I3" s="870"/>
    </row>
    <row r="4" spans="1:9" ht="15.75" thickBot="1" x14ac:dyDescent="0.3">
      <c r="A4" s="463">
        <v>1</v>
      </c>
      <c r="B4" s="464">
        <v>2</v>
      </c>
      <c r="C4" s="433">
        <v>3</v>
      </c>
      <c r="D4" s="465">
        <v>4</v>
      </c>
      <c r="E4" s="466">
        <v>5</v>
      </c>
      <c r="F4" s="467">
        <v>6</v>
      </c>
      <c r="G4" s="468">
        <v>7</v>
      </c>
      <c r="H4" s="469">
        <v>8</v>
      </c>
      <c r="I4" s="470">
        <v>9</v>
      </c>
    </row>
    <row r="5" spans="1:9" ht="28.5" x14ac:dyDescent="0.25">
      <c r="A5" s="262" t="s">
        <v>52</v>
      </c>
      <c r="B5" s="461"/>
      <c r="C5" s="462"/>
      <c r="D5" s="241">
        <f>SUM(B5:C5)</f>
        <v>0</v>
      </c>
      <c r="E5" s="461"/>
      <c r="F5" s="462"/>
      <c r="G5" s="269"/>
      <c r="H5" s="242">
        <f>SUM(E5:G5)</f>
        <v>0</v>
      </c>
      <c r="I5" s="243">
        <f>SUM(D5-H5)</f>
        <v>0</v>
      </c>
    </row>
    <row r="6" spans="1:9" ht="42.75" x14ac:dyDescent="0.25">
      <c r="A6" s="261" t="s">
        <v>26</v>
      </c>
      <c r="B6" s="281"/>
      <c r="C6" s="283"/>
      <c r="D6" s="241">
        <f>SUM(B6:C6)</f>
        <v>0</v>
      </c>
      <c r="E6" s="281">
        <v>568381.25</v>
      </c>
      <c r="F6" s="283"/>
      <c r="G6" s="283"/>
      <c r="H6" s="242">
        <f>SUM(E6:G6)</f>
        <v>568381.25</v>
      </c>
      <c r="I6" s="243">
        <f t="shared" ref="I6:I14" si="0">SUM(D6-H6)</f>
        <v>-568381.25</v>
      </c>
    </row>
    <row r="7" spans="1:9" ht="42.75" x14ac:dyDescent="0.25">
      <c r="A7" s="262" t="s">
        <v>27</v>
      </c>
      <c r="B7" s="281"/>
      <c r="C7" s="283"/>
      <c r="D7" s="241">
        <f t="shared" ref="D7:D14" si="1">SUM(B7:C7)</f>
        <v>0</v>
      </c>
      <c r="E7" s="264"/>
      <c r="F7" s="265"/>
      <c r="G7" s="269"/>
      <c r="H7" s="242">
        <f t="shared" ref="H7:H14" si="2">SUM(E7:G7)</f>
        <v>0</v>
      </c>
      <c r="I7" s="243">
        <f t="shared" si="0"/>
        <v>0</v>
      </c>
    </row>
    <row r="8" spans="1:9" ht="42.75" x14ac:dyDescent="0.25">
      <c r="A8" s="262" t="s">
        <v>28</v>
      </c>
      <c r="B8" s="281"/>
      <c r="C8" s="283"/>
      <c r="D8" s="241">
        <f t="shared" si="1"/>
        <v>0</v>
      </c>
      <c r="E8" s="264"/>
      <c r="F8" s="265"/>
      <c r="G8" s="269"/>
      <c r="H8" s="242">
        <f t="shared" si="2"/>
        <v>0</v>
      </c>
      <c r="I8" s="243">
        <f t="shared" si="0"/>
        <v>0</v>
      </c>
    </row>
    <row r="9" spans="1:9" ht="42.75" x14ac:dyDescent="0.25">
      <c r="A9" s="261" t="s">
        <v>29</v>
      </c>
      <c r="B9" s="281"/>
      <c r="C9" s="283"/>
      <c r="D9" s="241">
        <f t="shared" si="1"/>
        <v>0</v>
      </c>
      <c r="E9" s="264"/>
      <c r="F9" s="265"/>
      <c r="G9" s="269"/>
      <c r="H9" s="242">
        <f t="shared" si="2"/>
        <v>0</v>
      </c>
      <c r="I9" s="243">
        <f t="shared" si="0"/>
        <v>0</v>
      </c>
    </row>
    <row r="10" spans="1:9" ht="28.5" x14ac:dyDescent="0.25">
      <c r="A10" s="261" t="s">
        <v>30</v>
      </c>
      <c r="B10" s="281"/>
      <c r="C10" s="283"/>
      <c r="D10" s="241">
        <f t="shared" si="1"/>
        <v>0</v>
      </c>
      <c r="E10" s="264"/>
      <c r="F10" s="265"/>
      <c r="G10" s="269"/>
      <c r="H10" s="242">
        <f t="shared" si="2"/>
        <v>0</v>
      </c>
      <c r="I10" s="243">
        <f t="shared" si="0"/>
        <v>0</v>
      </c>
    </row>
    <row r="11" spans="1:9" ht="28.5" x14ac:dyDescent="0.25">
      <c r="A11" s="262" t="s">
        <v>55</v>
      </c>
      <c r="B11" s="281"/>
      <c r="C11" s="283"/>
      <c r="D11" s="241">
        <f t="shared" si="1"/>
        <v>0</v>
      </c>
      <c r="E11" s="264">
        <v>4866.5</v>
      </c>
      <c r="F11" s="265"/>
      <c r="G11" s="269"/>
      <c r="H11" s="242">
        <f t="shared" si="2"/>
        <v>4866.5</v>
      </c>
      <c r="I11" s="243">
        <f t="shared" si="0"/>
        <v>-4866.5</v>
      </c>
    </row>
    <row r="12" spans="1:9" x14ac:dyDescent="0.25">
      <c r="A12" s="526" t="s">
        <v>271</v>
      </c>
      <c r="B12" s="281"/>
      <c r="C12" s="283"/>
      <c r="D12" s="241">
        <f t="shared" si="1"/>
        <v>0</v>
      </c>
      <c r="E12" s="264"/>
      <c r="F12" s="265"/>
      <c r="G12" s="269"/>
      <c r="H12" s="242">
        <f t="shared" si="2"/>
        <v>0</v>
      </c>
      <c r="I12" s="243">
        <f t="shared" si="0"/>
        <v>0</v>
      </c>
    </row>
    <row r="13" spans="1:9" ht="28.5" x14ac:dyDescent="0.25">
      <c r="A13" s="261" t="s">
        <v>56</v>
      </c>
      <c r="B13" s="264">
        <v>78450037.459999993</v>
      </c>
      <c r="C13" s="265"/>
      <c r="D13" s="241">
        <f t="shared" si="1"/>
        <v>78450037.459999993</v>
      </c>
      <c r="E13" s="264">
        <v>35020638.460000001</v>
      </c>
      <c r="F13" s="265"/>
      <c r="G13" s="269"/>
      <c r="H13" s="242">
        <f t="shared" si="2"/>
        <v>35020638.460000001</v>
      </c>
      <c r="I13" s="243">
        <f t="shared" si="0"/>
        <v>43429399</v>
      </c>
    </row>
    <row r="14" spans="1:9" ht="43.5" thickBot="1" x14ac:dyDescent="0.3">
      <c r="A14" s="263" t="s">
        <v>57</v>
      </c>
      <c r="B14" s="266">
        <v>21550211.68</v>
      </c>
      <c r="C14" s="268"/>
      <c r="D14" s="252">
        <f t="shared" si="1"/>
        <v>21550211.68</v>
      </c>
      <c r="E14" s="266"/>
      <c r="F14" s="268"/>
      <c r="G14" s="270"/>
      <c r="H14" s="253">
        <f t="shared" si="2"/>
        <v>0</v>
      </c>
      <c r="I14" s="254">
        <f t="shared" si="0"/>
        <v>21550211.68</v>
      </c>
    </row>
  </sheetData>
  <sheetProtection password="CDB4" sheet="1" objects="1" scenarios="1"/>
  <mergeCells count="5">
    <mergeCell ref="A1:A3"/>
    <mergeCell ref="B1:I1"/>
    <mergeCell ref="B2:D2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C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3"/>
    </sheetView>
  </sheetViews>
  <sheetFormatPr defaultRowHeight="15" x14ac:dyDescent="0.25"/>
  <cols>
    <col min="1" max="1" width="30.85546875" style="234" customWidth="1"/>
    <col min="2" max="38" width="20.7109375" style="234" customWidth="1"/>
    <col min="39" max="16384" width="9.140625" style="234"/>
  </cols>
  <sheetData>
    <row r="1" spans="1:3" ht="26.25" thickBot="1" x14ac:dyDescent="0.4">
      <c r="A1" s="842"/>
      <c r="B1" s="844" t="s">
        <v>81</v>
      </c>
      <c r="C1" s="871"/>
    </row>
    <row r="2" spans="1:3" x14ac:dyDescent="0.25">
      <c r="A2" s="843"/>
      <c r="B2" s="401" t="s">
        <v>179</v>
      </c>
      <c r="C2" s="410" t="s">
        <v>180</v>
      </c>
    </row>
    <row r="3" spans="1:3" ht="15.75" thickBot="1" x14ac:dyDescent="0.3">
      <c r="A3" s="867"/>
      <c r="B3" s="237" t="s">
        <v>182</v>
      </c>
      <c r="C3" s="411" t="s">
        <v>190</v>
      </c>
    </row>
    <row r="4" spans="1:3" ht="28.5" x14ac:dyDescent="0.25">
      <c r="A4" s="262" t="s">
        <v>52</v>
      </c>
      <c r="B4" s="404" t="str">
        <f>IF(ROUND(('ДВИЖЕНИЕ РЕЗЕРВОВ'!B5+НУ1!F64),2)=0,"ОК","ОШИБКА")</f>
        <v>ОК</v>
      </c>
      <c r="C4" s="527" t="str">
        <f>IF(ROUND(('ДВИЖЕНИЕ РЕЗЕРВОВ'!E5-НУ1!F63),2)=0,"ОК","ОШИБКА")</f>
        <v>ОК</v>
      </c>
    </row>
    <row r="5" spans="1:3" ht="42.75" x14ac:dyDescent="0.25">
      <c r="A5" s="261" t="s">
        <v>26</v>
      </c>
      <c r="B5" s="383" t="str">
        <f>IF(ROUND(('ДВИЖЕНИЕ РЕЗЕРВОВ'!B6+НУ1!F66),2)=0,"ОК","ОШИБКА")</f>
        <v>ОК</v>
      </c>
      <c r="C5" s="412" t="str">
        <f>IF(ROUND(('ДВИЖЕНИЕ РЕЗЕРВОВ'!E6-НУ1!F65),2)=0,"ОК","ОШИБКА")</f>
        <v>ОК</v>
      </c>
    </row>
    <row r="6" spans="1:3" ht="42.75" x14ac:dyDescent="0.25">
      <c r="A6" s="262" t="s">
        <v>27</v>
      </c>
      <c r="B6" s="383" t="str">
        <f>IF(ROUND(('ДВИЖЕНИЕ РЕЗЕРВОВ'!B7+НУ1!F68),2)=0,"ОК","ОШИБКА")</f>
        <v>ОК</v>
      </c>
      <c r="C6" s="412" t="str">
        <f>IF(ROUND(('ДВИЖЕНИЕ РЕЗЕРВОВ'!E7-НУ1!F67),2)=0,"ОК","ОШИБКА")</f>
        <v>ОК</v>
      </c>
    </row>
    <row r="7" spans="1:3" ht="42.75" x14ac:dyDescent="0.25">
      <c r="A7" s="262" t="s">
        <v>28</v>
      </c>
      <c r="B7" s="383" t="str">
        <f>IF(ROUND(('ДВИЖЕНИЕ РЕЗЕРВОВ'!B8+НУ1!F70),2)=0,"ОК","ОШИБКА")</f>
        <v>ОК</v>
      </c>
      <c r="C7" s="412" t="str">
        <f>IF(ROUND(('ДВИЖЕНИЕ РЕЗЕРВОВ'!E8-НУ1!F69),2)=0,"ОК","ОШИБКА")</f>
        <v>ОК</v>
      </c>
    </row>
    <row r="8" spans="1:3" ht="42.75" x14ac:dyDescent="0.25">
      <c r="A8" s="261" t="s">
        <v>29</v>
      </c>
      <c r="B8" s="383" t="str">
        <f>IF(ROUND(('ДВИЖЕНИЕ РЕЗЕРВОВ'!B9+НУ1!F72),2)=0,"ОК","ОШИБКА")</f>
        <v>ОК</v>
      </c>
      <c r="C8" s="412" t="str">
        <f>IF(ROUND(('ДВИЖЕНИЕ РЕЗЕРВОВ'!E9-НУ1!F71),2)=0,"ОК","ОШИБКА")</f>
        <v>ОК</v>
      </c>
    </row>
    <row r="9" spans="1:3" ht="28.5" x14ac:dyDescent="0.25">
      <c r="A9" s="261" t="s">
        <v>30</v>
      </c>
      <c r="B9" s="383" t="str">
        <f>IF(ROUND(('ДВИЖЕНИЕ РЕЗЕРВОВ'!B10+НУ1!F74),2)=0,"ОК","ОШИБКА")</f>
        <v>ОК</v>
      </c>
      <c r="C9" s="412" t="str">
        <f>IF(ROUND(('ДВИЖЕНИЕ РЕЗЕРВОВ'!E10-НУ1!F73),2)=0,"ОК","ОШИБКА")</f>
        <v>ОК</v>
      </c>
    </row>
    <row r="10" spans="1:3" ht="28.5" x14ac:dyDescent="0.25">
      <c r="A10" s="262" t="s">
        <v>55</v>
      </c>
      <c r="B10" s="393" t="s">
        <v>212</v>
      </c>
      <c r="C10" s="412" t="str">
        <f>IF(ROUND(('ДВИЖЕНИЕ РЕЗЕРВОВ'!E11-НУ1!F33),2)=0,"ОК","ОШИБКА")</f>
        <v>ОК</v>
      </c>
    </row>
    <row r="11" spans="1:3" x14ac:dyDescent="0.25">
      <c r="A11" s="262" t="s">
        <v>271</v>
      </c>
      <c r="B11" s="393" t="s">
        <v>212</v>
      </c>
      <c r="C11" s="528" t="s">
        <v>212</v>
      </c>
    </row>
    <row r="12" spans="1:3" ht="28.5" x14ac:dyDescent="0.25">
      <c r="A12" s="261" t="s">
        <v>56</v>
      </c>
      <c r="B12" s="383" t="str">
        <f>IF(ROUND(('ДВИЖЕНИЕ РЕЗЕРВОВ'!B13+НУ1!F75),2)=0,"ОК","ОШИБКА")</f>
        <v>ОК</v>
      </c>
      <c r="C12" s="412" t="str">
        <f>IF(ROUND(('ДВИЖЕНИЕ РЕЗЕРВОВ'!E13+НУ1!H75),2)=0,"ОК","ОШИБКА")</f>
        <v>ОК</v>
      </c>
    </row>
    <row r="13" spans="1:3" ht="43.5" thickBot="1" x14ac:dyDescent="0.3">
      <c r="A13" s="263" t="s">
        <v>57</v>
      </c>
      <c r="B13" s="392" t="str">
        <f>IF(ROUND(('ДВИЖЕНИЕ РЕЗЕРВОВ'!B14+НУ1!F76),2)=0,"ОК","ОШИБКА")</f>
        <v>ОК</v>
      </c>
      <c r="C13" s="413" t="str">
        <f>IF(ROUND(('ДВИЖЕНИЕ РЕЗЕРВОВ'!E14+НУ1!H76),2)=0,"ОК","ОШИБКА")</f>
        <v>ОК</v>
      </c>
    </row>
  </sheetData>
  <sheetProtection password="CDB4" sheet="1" objects="1" scenarios="1"/>
  <mergeCells count="2">
    <mergeCell ref="A1:A3"/>
    <mergeCell ref="B1:C1"/>
  </mergeCells>
  <conditionalFormatting sqref="C4:C10 C12:C13">
    <cfRule type="containsText" dxfId="15" priority="15" operator="containsText" text="ОШИБКА">
      <formula>NOT(ISERROR(SEARCH("ОШИБКА",C4)))</formula>
    </cfRule>
    <cfRule type="containsText" dxfId="14" priority="16" operator="containsText" text="ОК">
      <formula>NOT(ISERROR(SEARCH("ОК",C4)))</formula>
    </cfRule>
  </conditionalFormatting>
  <conditionalFormatting sqref="B12:B13">
    <cfRule type="containsText" dxfId="13" priority="13" operator="containsText" text="ОШИБКА">
      <formula>NOT(ISERROR(SEARCH("ОШИБКА",B12)))</formula>
    </cfRule>
    <cfRule type="containsText" dxfId="12" priority="14" operator="containsText" text="ОК">
      <formula>NOT(ISERROR(SEARCH("ОК",B12)))</formula>
    </cfRule>
  </conditionalFormatting>
  <conditionalFormatting sqref="B4">
    <cfRule type="containsText" dxfId="11" priority="11" operator="containsText" text="ОШИБКА">
      <formula>NOT(ISERROR(SEARCH("ОШИБКА",B4)))</formula>
    </cfRule>
    <cfRule type="containsText" dxfId="10" priority="12" operator="containsText" text="ОК">
      <formula>NOT(ISERROR(SEARCH("ОК",B4)))</formula>
    </cfRule>
  </conditionalFormatting>
  <conditionalFormatting sqref="B5">
    <cfRule type="containsText" dxfId="9" priority="9" operator="containsText" text="ОШИБКА">
      <formula>NOT(ISERROR(SEARCH("ОШИБКА",B5)))</formula>
    </cfRule>
    <cfRule type="containsText" dxfId="8" priority="10" operator="containsText" text="ОК">
      <formula>NOT(ISERROR(SEARCH("ОК",B5)))</formula>
    </cfRule>
  </conditionalFormatting>
  <conditionalFormatting sqref="B6">
    <cfRule type="containsText" dxfId="7" priority="7" operator="containsText" text="ОШИБКА">
      <formula>NOT(ISERROR(SEARCH("ОШИБКА",B6)))</formula>
    </cfRule>
    <cfRule type="containsText" dxfId="6" priority="8" operator="containsText" text="ОК">
      <formula>NOT(ISERROR(SEARCH("ОК",B6)))</formula>
    </cfRule>
  </conditionalFormatting>
  <conditionalFormatting sqref="B7">
    <cfRule type="containsText" dxfId="5" priority="5" operator="containsText" text="ОШИБКА">
      <formula>NOT(ISERROR(SEARCH("ОШИБКА",B7)))</formula>
    </cfRule>
    <cfRule type="containsText" dxfId="4" priority="6" operator="containsText" text="ОК">
      <formula>NOT(ISERROR(SEARCH("ОК",B7)))</formula>
    </cfRule>
  </conditionalFormatting>
  <conditionalFormatting sqref="B8">
    <cfRule type="containsText" dxfId="3" priority="3" operator="containsText" text="ОШИБКА">
      <formula>NOT(ISERROR(SEARCH("ОШИБКА",B8)))</formula>
    </cfRule>
    <cfRule type="containsText" dxfId="2" priority="4" operator="containsText" text="ОК">
      <formula>NOT(ISERROR(SEARCH("ОК",B8)))</formula>
    </cfRule>
  </conditionalFormatting>
  <conditionalFormatting sqref="B9">
    <cfRule type="containsText" dxfId="1" priority="1" operator="containsText" text="ОШИБКА">
      <formula>NOT(ISERROR(SEARCH("ОШИБКА",B9)))</formula>
    </cfRule>
    <cfRule type="containsText" dxfId="0" priority="2" operator="containsText" text="ОК">
      <formula>NOT(ISERROR(SEARCH("ОК",B9)))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opLeftCell="D112" workbookViewId="0">
      <selection activeCell="M125" sqref="M125"/>
    </sheetView>
  </sheetViews>
  <sheetFormatPr defaultRowHeight="15" x14ac:dyDescent="0.25"/>
  <cols>
    <col min="1" max="1" width="10.42578125" style="44" customWidth="1"/>
    <col min="2" max="2" width="11.5703125" style="44" customWidth="1"/>
    <col min="3" max="3" width="27.7109375" style="44" customWidth="1"/>
    <col min="4" max="4" width="12.5703125" style="44" customWidth="1"/>
    <col min="5" max="5" width="10.7109375" style="44" customWidth="1"/>
    <col min="6" max="6" width="13.7109375" style="44" customWidth="1"/>
    <col min="7" max="7" width="31.140625" style="44" customWidth="1"/>
    <col min="8" max="8" width="16.7109375" style="44" customWidth="1"/>
    <col min="9" max="9" width="10.7109375" style="44" customWidth="1"/>
    <col min="10" max="10" width="9.42578125" style="44" customWidth="1"/>
    <col min="11" max="13" width="16.7109375" style="44" customWidth="1"/>
    <col min="14" max="15" width="9.140625" style="44"/>
    <col min="17" max="16384" width="9.140625" style="44"/>
  </cols>
  <sheetData>
    <row r="1" spans="1:16" ht="18.75" x14ac:dyDescent="0.3">
      <c r="A1" s="890" t="s">
        <v>6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P1" s="44"/>
    </row>
    <row r="2" spans="1:16" ht="15.75" x14ac:dyDescent="0.25">
      <c r="A2" s="891" t="s">
        <v>168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P2" s="44"/>
    </row>
    <row r="3" spans="1:16" ht="15.75" x14ac:dyDescent="0.25">
      <c r="A3" s="891" t="s">
        <v>68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P3" s="44"/>
    </row>
    <row r="4" spans="1:16" ht="16.5" x14ac:dyDescent="0.25">
      <c r="A4" s="751" t="s">
        <v>6509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40"/>
      <c r="O4" s="40"/>
      <c r="P4" s="44"/>
    </row>
    <row r="5" spans="1:16" ht="16.5" thickBot="1" x14ac:dyDescent="0.3">
      <c r="A5" s="892" t="s">
        <v>7</v>
      </c>
      <c r="B5" s="892"/>
      <c r="C5" s="892"/>
      <c r="D5" s="893" t="s">
        <v>276</v>
      </c>
      <c r="E5" s="893"/>
      <c r="F5" s="893"/>
      <c r="G5" s="893"/>
      <c r="H5" s="893"/>
      <c r="I5" s="893"/>
      <c r="J5" s="893"/>
      <c r="K5" s="893"/>
      <c r="L5" s="893"/>
      <c r="M5" s="893"/>
      <c r="N5" s="39"/>
      <c r="O5" s="39"/>
      <c r="P5" s="44"/>
    </row>
    <row r="6" spans="1:16" ht="16.5" thickBot="1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P6" s="44"/>
    </row>
    <row r="7" spans="1:16" ht="15.75" customHeight="1" thickBot="1" x14ac:dyDescent="0.3">
      <c r="A7" s="207" t="s">
        <v>69</v>
      </c>
      <c r="B7" s="894" t="s">
        <v>71</v>
      </c>
      <c r="C7" s="895"/>
      <c r="D7" s="894" t="s">
        <v>74</v>
      </c>
      <c r="E7" s="896"/>
      <c r="F7" s="894" t="s">
        <v>161</v>
      </c>
      <c r="G7" s="896"/>
      <c r="H7" s="895"/>
      <c r="I7" s="903" t="s">
        <v>197</v>
      </c>
      <c r="J7" s="897" t="s">
        <v>153</v>
      </c>
      <c r="K7" s="894" t="s">
        <v>80</v>
      </c>
      <c r="L7" s="896"/>
      <c r="M7" s="895"/>
      <c r="P7" s="44"/>
    </row>
    <row r="8" spans="1:16" ht="32.25" thickBot="1" x14ac:dyDescent="0.3">
      <c r="A8" s="210" t="s">
        <v>70</v>
      </c>
      <c r="B8" s="211" t="s">
        <v>72</v>
      </c>
      <c r="C8" s="212" t="s">
        <v>73</v>
      </c>
      <c r="D8" s="213" t="s">
        <v>75</v>
      </c>
      <c r="E8" s="225" t="s">
        <v>76</v>
      </c>
      <c r="F8" s="47" t="s">
        <v>162</v>
      </c>
      <c r="G8" s="226" t="s">
        <v>163</v>
      </c>
      <c r="H8" s="371" t="s">
        <v>196</v>
      </c>
      <c r="I8" s="904"/>
      <c r="J8" s="898"/>
      <c r="K8" s="214" t="s">
        <v>131</v>
      </c>
      <c r="L8" s="215" t="s">
        <v>157</v>
      </c>
      <c r="M8" s="216" t="s">
        <v>158</v>
      </c>
      <c r="P8" s="44"/>
    </row>
    <row r="9" spans="1:16" ht="16.5" thickBot="1" x14ac:dyDescent="0.3">
      <c r="A9" s="217">
        <v>1</v>
      </c>
      <c r="B9" s="51">
        <v>2</v>
      </c>
      <c r="C9" s="208">
        <v>3</v>
      </c>
      <c r="D9" s="51">
        <v>4</v>
      </c>
      <c r="E9" s="209">
        <v>5</v>
      </c>
      <c r="F9" s="51">
        <v>6</v>
      </c>
      <c r="G9" s="208">
        <v>7</v>
      </c>
      <c r="H9" s="217">
        <v>8</v>
      </c>
      <c r="I9" s="217">
        <v>9</v>
      </c>
      <c r="J9" s="209">
        <v>10</v>
      </c>
      <c r="K9" s="51">
        <v>11</v>
      </c>
      <c r="L9" s="52">
        <v>12</v>
      </c>
      <c r="M9" s="208">
        <v>13</v>
      </c>
      <c r="P9" s="44"/>
    </row>
    <row r="10" spans="1:16" x14ac:dyDescent="0.25">
      <c r="A10" s="907">
        <v>1</v>
      </c>
      <c r="B10" s="909" t="s">
        <v>6346</v>
      </c>
      <c r="C10" s="872" t="s">
        <v>6347</v>
      </c>
      <c r="D10" s="909" t="s">
        <v>6348</v>
      </c>
      <c r="E10" s="878">
        <v>44581</v>
      </c>
      <c r="F10" s="899">
        <v>511100003237</v>
      </c>
      <c r="G10" s="900" t="s">
        <v>6349</v>
      </c>
      <c r="H10" s="887" t="s">
        <v>223</v>
      </c>
      <c r="I10" s="887" t="s">
        <v>225</v>
      </c>
      <c r="J10" s="584" t="s">
        <v>81</v>
      </c>
      <c r="K10" s="585">
        <v>36926334.140000001</v>
      </c>
      <c r="L10" s="585">
        <v>205146.3</v>
      </c>
      <c r="M10" s="585">
        <f t="shared" ref="M10:M73" si="0">K10-L10</f>
        <v>36721187.840000004</v>
      </c>
      <c r="P10" s="44"/>
    </row>
    <row r="11" spans="1:16" x14ac:dyDescent="0.25">
      <c r="A11" s="908"/>
      <c r="B11" s="910"/>
      <c r="C11" s="873"/>
      <c r="D11" s="910"/>
      <c r="E11" s="879"/>
      <c r="F11" s="882"/>
      <c r="G11" s="901"/>
      <c r="H11" s="888"/>
      <c r="I11" s="888"/>
      <c r="J11" s="586" t="s">
        <v>82</v>
      </c>
      <c r="K11" s="585">
        <v>36926334.140000001</v>
      </c>
      <c r="L11" s="585">
        <v>205146.3</v>
      </c>
      <c r="M11" s="585">
        <f t="shared" si="0"/>
        <v>36721187.840000004</v>
      </c>
      <c r="P11" s="44"/>
    </row>
    <row r="12" spans="1:16" x14ac:dyDescent="0.25">
      <c r="A12" s="908"/>
      <c r="B12" s="910"/>
      <c r="C12" s="873"/>
      <c r="D12" s="910"/>
      <c r="E12" s="879"/>
      <c r="F12" s="882"/>
      <c r="G12" s="901"/>
      <c r="H12" s="888"/>
      <c r="I12" s="888"/>
      <c r="J12" s="586" t="s">
        <v>154</v>
      </c>
      <c r="K12" s="585">
        <v>0</v>
      </c>
      <c r="L12" s="585">
        <v>0</v>
      </c>
      <c r="M12" s="585">
        <f t="shared" si="0"/>
        <v>0</v>
      </c>
      <c r="P12" s="44"/>
    </row>
    <row r="13" spans="1:16" ht="15.75" thickBot="1" x14ac:dyDescent="0.3">
      <c r="A13" s="908"/>
      <c r="B13" s="910"/>
      <c r="C13" s="873"/>
      <c r="D13" s="910"/>
      <c r="E13" s="879"/>
      <c r="F13" s="882"/>
      <c r="G13" s="901"/>
      <c r="H13" s="889"/>
      <c r="I13" s="889"/>
      <c r="J13" s="587" t="s">
        <v>155</v>
      </c>
      <c r="K13" s="585">
        <v>0</v>
      </c>
      <c r="L13" s="585">
        <v>0</v>
      </c>
      <c r="M13" s="585">
        <f t="shared" si="0"/>
        <v>0</v>
      </c>
      <c r="P13" s="44"/>
    </row>
    <row r="14" spans="1:16" x14ac:dyDescent="0.25">
      <c r="A14" s="907">
        <v>2</v>
      </c>
      <c r="B14" s="909" t="s">
        <v>6346</v>
      </c>
      <c r="C14" s="872" t="s">
        <v>6347</v>
      </c>
      <c r="D14" s="909" t="s">
        <v>6348</v>
      </c>
      <c r="E14" s="878">
        <v>44581</v>
      </c>
      <c r="F14" s="899">
        <v>511100003236</v>
      </c>
      <c r="G14" s="900" t="s">
        <v>6350</v>
      </c>
      <c r="H14" s="887" t="s">
        <v>223</v>
      </c>
      <c r="I14" s="887" t="s">
        <v>225</v>
      </c>
      <c r="J14" s="584" t="s">
        <v>81</v>
      </c>
      <c r="K14" s="585">
        <v>36926334.140000001</v>
      </c>
      <c r="L14" s="585">
        <v>205146.3</v>
      </c>
      <c r="M14" s="585">
        <f t="shared" si="0"/>
        <v>36721187.840000004</v>
      </c>
      <c r="P14" s="44"/>
    </row>
    <row r="15" spans="1:16" x14ac:dyDescent="0.25">
      <c r="A15" s="908"/>
      <c r="B15" s="910"/>
      <c r="C15" s="873"/>
      <c r="D15" s="910"/>
      <c r="E15" s="879"/>
      <c r="F15" s="882"/>
      <c r="G15" s="901"/>
      <c r="H15" s="888"/>
      <c r="I15" s="888"/>
      <c r="J15" s="586" t="s">
        <v>82</v>
      </c>
      <c r="K15" s="585">
        <v>36926334.140000001</v>
      </c>
      <c r="L15" s="585">
        <v>205146.3</v>
      </c>
      <c r="M15" s="585">
        <f t="shared" si="0"/>
        <v>36721187.840000004</v>
      </c>
      <c r="P15" s="44"/>
    </row>
    <row r="16" spans="1:16" x14ac:dyDescent="0.25">
      <c r="A16" s="908"/>
      <c r="B16" s="910"/>
      <c r="C16" s="873"/>
      <c r="D16" s="910"/>
      <c r="E16" s="879"/>
      <c r="F16" s="882"/>
      <c r="G16" s="901"/>
      <c r="H16" s="888"/>
      <c r="I16" s="888"/>
      <c r="J16" s="586" t="s">
        <v>154</v>
      </c>
      <c r="K16" s="585">
        <v>0</v>
      </c>
      <c r="L16" s="585">
        <v>0</v>
      </c>
      <c r="M16" s="585">
        <f t="shared" si="0"/>
        <v>0</v>
      </c>
      <c r="P16" s="44"/>
    </row>
    <row r="17" spans="1:16" ht="15.75" thickBot="1" x14ac:dyDescent="0.3">
      <c r="A17" s="911"/>
      <c r="B17" s="910"/>
      <c r="C17" s="873"/>
      <c r="D17" s="910"/>
      <c r="E17" s="879"/>
      <c r="F17" s="902"/>
      <c r="G17" s="901"/>
      <c r="H17" s="889"/>
      <c r="I17" s="889"/>
      <c r="J17" s="587" t="s">
        <v>155</v>
      </c>
      <c r="K17" s="585">
        <v>0</v>
      </c>
      <c r="L17" s="585">
        <v>0</v>
      </c>
      <c r="M17" s="585">
        <f t="shared" si="0"/>
        <v>0</v>
      </c>
      <c r="P17" s="44"/>
    </row>
    <row r="18" spans="1:16" x14ac:dyDescent="0.25">
      <c r="A18" s="907">
        <v>3</v>
      </c>
      <c r="B18" s="909" t="s">
        <v>6346</v>
      </c>
      <c r="C18" s="872" t="s">
        <v>6347</v>
      </c>
      <c r="D18" s="909" t="s">
        <v>6348</v>
      </c>
      <c r="E18" s="878">
        <v>44581</v>
      </c>
      <c r="F18" s="899">
        <v>511100003235</v>
      </c>
      <c r="G18" s="900" t="s">
        <v>6351</v>
      </c>
      <c r="H18" s="887" t="s">
        <v>223</v>
      </c>
      <c r="I18" s="887" t="s">
        <v>225</v>
      </c>
      <c r="J18" s="584" t="s">
        <v>81</v>
      </c>
      <c r="K18" s="585">
        <v>36926334.140000001</v>
      </c>
      <c r="L18" s="585">
        <v>205146.3</v>
      </c>
      <c r="M18" s="585">
        <f t="shared" si="0"/>
        <v>36721187.840000004</v>
      </c>
      <c r="P18" s="44"/>
    </row>
    <row r="19" spans="1:16" x14ac:dyDescent="0.25">
      <c r="A19" s="908"/>
      <c r="B19" s="910"/>
      <c r="C19" s="873"/>
      <c r="D19" s="910"/>
      <c r="E19" s="879"/>
      <c r="F19" s="882"/>
      <c r="G19" s="901"/>
      <c r="H19" s="888"/>
      <c r="I19" s="888"/>
      <c r="J19" s="586" t="s">
        <v>82</v>
      </c>
      <c r="K19" s="585">
        <v>36926334.140000001</v>
      </c>
      <c r="L19" s="585">
        <v>205146.3</v>
      </c>
      <c r="M19" s="585">
        <f t="shared" si="0"/>
        <v>36721187.840000004</v>
      </c>
      <c r="P19" s="44"/>
    </row>
    <row r="20" spans="1:16" x14ac:dyDescent="0.25">
      <c r="A20" s="908"/>
      <c r="B20" s="910"/>
      <c r="C20" s="873"/>
      <c r="D20" s="910"/>
      <c r="E20" s="879"/>
      <c r="F20" s="882"/>
      <c r="G20" s="901"/>
      <c r="H20" s="888"/>
      <c r="I20" s="888"/>
      <c r="J20" s="586" t="s">
        <v>154</v>
      </c>
      <c r="K20" s="585">
        <v>0</v>
      </c>
      <c r="L20" s="585">
        <v>0</v>
      </c>
      <c r="M20" s="585">
        <f t="shared" si="0"/>
        <v>0</v>
      </c>
      <c r="P20" s="44"/>
    </row>
    <row r="21" spans="1:16" ht="15.75" thickBot="1" x14ac:dyDescent="0.3">
      <c r="A21" s="908"/>
      <c r="B21" s="910"/>
      <c r="C21" s="873"/>
      <c r="D21" s="910"/>
      <c r="E21" s="879"/>
      <c r="F21" s="902"/>
      <c r="G21" s="901"/>
      <c r="H21" s="889"/>
      <c r="I21" s="889"/>
      <c r="J21" s="587" t="s">
        <v>155</v>
      </c>
      <c r="K21" s="585">
        <v>0</v>
      </c>
      <c r="L21" s="585">
        <v>0</v>
      </c>
      <c r="M21" s="585">
        <f t="shared" si="0"/>
        <v>0</v>
      </c>
      <c r="P21" s="44"/>
    </row>
    <row r="22" spans="1:16" x14ac:dyDescent="0.25">
      <c r="A22" s="907">
        <v>4</v>
      </c>
      <c r="B22" s="909" t="s">
        <v>6346</v>
      </c>
      <c r="C22" s="872" t="s">
        <v>6347</v>
      </c>
      <c r="D22" s="909" t="s">
        <v>6348</v>
      </c>
      <c r="E22" s="878">
        <v>44581</v>
      </c>
      <c r="F22" s="899">
        <v>511100003234</v>
      </c>
      <c r="G22" s="900" t="s">
        <v>6352</v>
      </c>
      <c r="H22" s="887" t="s">
        <v>223</v>
      </c>
      <c r="I22" s="887" t="s">
        <v>225</v>
      </c>
      <c r="J22" s="584" t="s">
        <v>81</v>
      </c>
      <c r="K22" s="585">
        <v>36926334.140000001</v>
      </c>
      <c r="L22" s="585">
        <v>205146.3</v>
      </c>
      <c r="M22" s="585">
        <f t="shared" si="0"/>
        <v>36721187.840000004</v>
      </c>
      <c r="P22" s="44"/>
    </row>
    <row r="23" spans="1:16" x14ac:dyDescent="0.25">
      <c r="A23" s="908"/>
      <c r="B23" s="910"/>
      <c r="C23" s="873"/>
      <c r="D23" s="910"/>
      <c r="E23" s="879"/>
      <c r="F23" s="882"/>
      <c r="G23" s="901"/>
      <c r="H23" s="888"/>
      <c r="I23" s="888"/>
      <c r="J23" s="586" t="s">
        <v>82</v>
      </c>
      <c r="K23" s="585">
        <v>36926334.140000001</v>
      </c>
      <c r="L23" s="585">
        <v>205146.3</v>
      </c>
      <c r="M23" s="585">
        <f t="shared" si="0"/>
        <v>36721187.840000004</v>
      </c>
      <c r="P23" s="44"/>
    </row>
    <row r="24" spans="1:16" x14ac:dyDescent="0.25">
      <c r="A24" s="908"/>
      <c r="B24" s="910"/>
      <c r="C24" s="873"/>
      <c r="D24" s="910"/>
      <c r="E24" s="879"/>
      <c r="F24" s="882"/>
      <c r="G24" s="901"/>
      <c r="H24" s="888"/>
      <c r="I24" s="888"/>
      <c r="J24" s="586" t="s">
        <v>154</v>
      </c>
      <c r="K24" s="585">
        <v>0</v>
      </c>
      <c r="L24" s="585">
        <v>0</v>
      </c>
      <c r="M24" s="585">
        <f t="shared" si="0"/>
        <v>0</v>
      </c>
      <c r="P24" s="44"/>
    </row>
    <row r="25" spans="1:16" ht="15.75" thickBot="1" x14ac:dyDescent="0.3">
      <c r="A25" s="908"/>
      <c r="B25" s="910"/>
      <c r="C25" s="873"/>
      <c r="D25" s="910"/>
      <c r="E25" s="879"/>
      <c r="F25" s="902"/>
      <c r="G25" s="901"/>
      <c r="H25" s="889"/>
      <c r="I25" s="889"/>
      <c r="J25" s="587" t="s">
        <v>155</v>
      </c>
      <c r="K25" s="585">
        <v>0</v>
      </c>
      <c r="L25" s="585">
        <v>0</v>
      </c>
      <c r="M25" s="585">
        <f t="shared" si="0"/>
        <v>0</v>
      </c>
      <c r="P25" s="44"/>
    </row>
    <row r="26" spans="1:16" x14ac:dyDescent="0.25">
      <c r="A26" s="907">
        <v>5</v>
      </c>
      <c r="B26" s="909" t="s">
        <v>6346</v>
      </c>
      <c r="C26" s="872" t="s">
        <v>6347</v>
      </c>
      <c r="D26" s="909" t="s">
        <v>6348</v>
      </c>
      <c r="E26" s="878">
        <v>44581</v>
      </c>
      <c r="F26" s="899">
        <v>511100003233</v>
      </c>
      <c r="G26" s="900" t="s">
        <v>6353</v>
      </c>
      <c r="H26" s="887" t="s">
        <v>223</v>
      </c>
      <c r="I26" s="887" t="s">
        <v>225</v>
      </c>
      <c r="J26" s="584" t="s">
        <v>81</v>
      </c>
      <c r="K26" s="585">
        <v>36926334.140000001</v>
      </c>
      <c r="L26" s="585">
        <v>205146.3</v>
      </c>
      <c r="M26" s="585">
        <f t="shared" si="0"/>
        <v>36721187.840000004</v>
      </c>
      <c r="P26" s="44"/>
    </row>
    <row r="27" spans="1:16" x14ac:dyDescent="0.25">
      <c r="A27" s="908"/>
      <c r="B27" s="910"/>
      <c r="C27" s="873"/>
      <c r="D27" s="910"/>
      <c r="E27" s="879"/>
      <c r="F27" s="882"/>
      <c r="G27" s="901"/>
      <c r="H27" s="888"/>
      <c r="I27" s="888"/>
      <c r="J27" s="586" t="s">
        <v>82</v>
      </c>
      <c r="K27" s="585">
        <v>36926334.140000001</v>
      </c>
      <c r="L27" s="585">
        <v>205146.3</v>
      </c>
      <c r="M27" s="585">
        <f t="shared" si="0"/>
        <v>36721187.840000004</v>
      </c>
      <c r="P27" s="44"/>
    </row>
    <row r="28" spans="1:16" x14ac:dyDescent="0.25">
      <c r="A28" s="908"/>
      <c r="B28" s="910"/>
      <c r="C28" s="873"/>
      <c r="D28" s="910"/>
      <c r="E28" s="879"/>
      <c r="F28" s="882"/>
      <c r="G28" s="901"/>
      <c r="H28" s="888"/>
      <c r="I28" s="888"/>
      <c r="J28" s="586" t="s">
        <v>154</v>
      </c>
      <c r="K28" s="585">
        <v>0</v>
      </c>
      <c r="L28" s="585">
        <v>0</v>
      </c>
      <c r="M28" s="585">
        <f t="shared" si="0"/>
        <v>0</v>
      </c>
      <c r="P28" s="44"/>
    </row>
    <row r="29" spans="1:16" ht="15.75" thickBot="1" x14ac:dyDescent="0.3">
      <c r="A29" s="911"/>
      <c r="B29" s="910"/>
      <c r="C29" s="873"/>
      <c r="D29" s="910"/>
      <c r="E29" s="879"/>
      <c r="F29" s="902"/>
      <c r="G29" s="901"/>
      <c r="H29" s="889"/>
      <c r="I29" s="889"/>
      <c r="J29" s="587" t="s">
        <v>155</v>
      </c>
      <c r="K29" s="585">
        <v>0</v>
      </c>
      <c r="L29" s="585">
        <v>0</v>
      </c>
      <c r="M29" s="585">
        <f t="shared" si="0"/>
        <v>0</v>
      </c>
      <c r="P29" s="44"/>
    </row>
    <row r="30" spans="1:16" x14ac:dyDescent="0.25">
      <c r="A30" s="907">
        <v>6</v>
      </c>
      <c r="B30" s="909" t="s">
        <v>6346</v>
      </c>
      <c r="C30" s="872" t="s">
        <v>6347</v>
      </c>
      <c r="D30" s="909" t="s">
        <v>6348</v>
      </c>
      <c r="E30" s="878">
        <v>44581</v>
      </c>
      <c r="F30" s="882">
        <v>511100003232</v>
      </c>
      <c r="G30" s="900" t="s">
        <v>6354</v>
      </c>
      <c r="H30" s="887" t="s">
        <v>223</v>
      </c>
      <c r="I30" s="887" t="s">
        <v>225</v>
      </c>
      <c r="J30" s="584" t="s">
        <v>81</v>
      </c>
      <c r="K30" s="585">
        <v>36926334.140000001</v>
      </c>
      <c r="L30" s="585">
        <v>205146.3</v>
      </c>
      <c r="M30" s="585">
        <f t="shared" si="0"/>
        <v>36721187.840000004</v>
      </c>
      <c r="P30" s="44"/>
    </row>
    <row r="31" spans="1:16" x14ac:dyDescent="0.25">
      <c r="A31" s="908"/>
      <c r="B31" s="910"/>
      <c r="C31" s="873"/>
      <c r="D31" s="910"/>
      <c r="E31" s="879"/>
      <c r="F31" s="882"/>
      <c r="G31" s="901"/>
      <c r="H31" s="888"/>
      <c r="I31" s="888"/>
      <c r="J31" s="586" t="s">
        <v>82</v>
      </c>
      <c r="K31" s="585">
        <v>36926334.140000001</v>
      </c>
      <c r="L31" s="585">
        <v>205146.3</v>
      </c>
      <c r="M31" s="585">
        <f t="shared" si="0"/>
        <v>36721187.840000004</v>
      </c>
      <c r="P31" s="44"/>
    </row>
    <row r="32" spans="1:16" x14ac:dyDescent="0.25">
      <c r="A32" s="908"/>
      <c r="B32" s="910"/>
      <c r="C32" s="873"/>
      <c r="D32" s="910"/>
      <c r="E32" s="879"/>
      <c r="F32" s="882"/>
      <c r="G32" s="901"/>
      <c r="H32" s="888"/>
      <c r="I32" s="888"/>
      <c r="J32" s="586" t="s">
        <v>154</v>
      </c>
      <c r="K32" s="585">
        <v>0</v>
      </c>
      <c r="L32" s="585">
        <v>0</v>
      </c>
      <c r="M32" s="585">
        <f t="shared" si="0"/>
        <v>0</v>
      </c>
      <c r="P32" s="44"/>
    </row>
    <row r="33" spans="1:16" ht="15.75" thickBot="1" x14ac:dyDescent="0.3">
      <c r="A33" s="908"/>
      <c r="B33" s="910"/>
      <c r="C33" s="873"/>
      <c r="D33" s="910"/>
      <c r="E33" s="879"/>
      <c r="F33" s="882"/>
      <c r="G33" s="901"/>
      <c r="H33" s="889"/>
      <c r="I33" s="889"/>
      <c r="J33" s="587" t="s">
        <v>155</v>
      </c>
      <c r="K33" s="585">
        <v>0</v>
      </c>
      <c r="L33" s="585">
        <v>0</v>
      </c>
      <c r="M33" s="585">
        <f t="shared" si="0"/>
        <v>0</v>
      </c>
      <c r="P33" s="44"/>
    </row>
    <row r="34" spans="1:16" x14ac:dyDescent="0.25">
      <c r="A34" s="907">
        <v>7</v>
      </c>
      <c r="B34" s="909" t="s">
        <v>6346</v>
      </c>
      <c r="C34" s="872" t="s">
        <v>6347</v>
      </c>
      <c r="D34" s="909" t="s">
        <v>6348</v>
      </c>
      <c r="E34" s="878">
        <v>44581</v>
      </c>
      <c r="F34" s="899">
        <v>511100003231</v>
      </c>
      <c r="G34" s="900" t="s">
        <v>6355</v>
      </c>
      <c r="H34" s="887" t="s">
        <v>223</v>
      </c>
      <c r="I34" s="887" t="s">
        <v>225</v>
      </c>
      <c r="J34" s="584" t="s">
        <v>81</v>
      </c>
      <c r="K34" s="585">
        <v>36926334.140000001</v>
      </c>
      <c r="L34" s="585">
        <v>205146.3</v>
      </c>
      <c r="M34" s="585">
        <f t="shared" si="0"/>
        <v>36721187.840000004</v>
      </c>
      <c r="P34" s="44"/>
    </row>
    <row r="35" spans="1:16" x14ac:dyDescent="0.25">
      <c r="A35" s="908"/>
      <c r="B35" s="910"/>
      <c r="C35" s="873"/>
      <c r="D35" s="910"/>
      <c r="E35" s="879"/>
      <c r="F35" s="882"/>
      <c r="G35" s="901"/>
      <c r="H35" s="888"/>
      <c r="I35" s="888"/>
      <c r="J35" s="586" t="s">
        <v>82</v>
      </c>
      <c r="K35" s="585">
        <v>36926334.140000001</v>
      </c>
      <c r="L35" s="585">
        <v>205146.3</v>
      </c>
      <c r="M35" s="585">
        <f t="shared" si="0"/>
        <v>36721187.840000004</v>
      </c>
      <c r="P35" s="44"/>
    </row>
    <row r="36" spans="1:16" x14ac:dyDescent="0.25">
      <c r="A36" s="908"/>
      <c r="B36" s="910"/>
      <c r="C36" s="873"/>
      <c r="D36" s="910"/>
      <c r="E36" s="879"/>
      <c r="F36" s="882"/>
      <c r="G36" s="901"/>
      <c r="H36" s="888"/>
      <c r="I36" s="888"/>
      <c r="J36" s="586" t="s">
        <v>154</v>
      </c>
      <c r="K36" s="585">
        <v>0</v>
      </c>
      <c r="L36" s="585">
        <v>0</v>
      </c>
      <c r="M36" s="585">
        <f t="shared" si="0"/>
        <v>0</v>
      </c>
      <c r="P36" s="44"/>
    </row>
    <row r="37" spans="1:16" ht="15.75" thickBot="1" x14ac:dyDescent="0.3">
      <c r="A37" s="908"/>
      <c r="B37" s="910"/>
      <c r="C37" s="873"/>
      <c r="D37" s="910"/>
      <c r="E37" s="879"/>
      <c r="F37" s="902"/>
      <c r="G37" s="901"/>
      <c r="H37" s="889"/>
      <c r="I37" s="889"/>
      <c r="J37" s="587" t="s">
        <v>155</v>
      </c>
      <c r="K37" s="585">
        <v>0</v>
      </c>
      <c r="L37" s="585">
        <v>0</v>
      </c>
      <c r="M37" s="585">
        <f t="shared" si="0"/>
        <v>0</v>
      </c>
      <c r="P37" s="44"/>
    </row>
    <row r="38" spans="1:16" x14ac:dyDescent="0.25">
      <c r="A38" s="907">
        <v>8</v>
      </c>
      <c r="B38" s="909" t="s">
        <v>6346</v>
      </c>
      <c r="C38" s="872" t="s">
        <v>6347</v>
      </c>
      <c r="D38" s="909" t="s">
        <v>6348</v>
      </c>
      <c r="E38" s="878">
        <v>44581</v>
      </c>
      <c r="F38" s="882">
        <v>511100003243</v>
      </c>
      <c r="G38" s="900" t="s">
        <v>6356</v>
      </c>
      <c r="H38" s="887" t="s">
        <v>223</v>
      </c>
      <c r="I38" s="887" t="s">
        <v>225</v>
      </c>
      <c r="J38" s="584" t="s">
        <v>81</v>
      </c>
      <c r="K38" s="585">
        <v>36926334.140000001</v>
      </c>
      <c r="L38" s="585">
        <v>205146.3</v>
      </c>
      <c r="M38" s="585">
        <f t="shared" si="0"/>
        <v>36721187.840000004</v>
      </c>
      <c r="P38" s="44"/>
    </row>
    <row r="39" spans="1:16" x14ac:dyDescent="0.25">
      <c r="A39" s="908"/>
      <c r="B39" s="910"/>
      <c r="C39" s="873"/>
      <c r="D39" s="910"/>
      <c r="E39" s="879"/>
      <c r="F39" s="882"/>
      <c r="G39" s="901"/>
      <c r="H39" s="888"/>
      <c r="I39" s="888"/>
      <c r="J39" s="586" t="s">
        <v>82</v>
      </c>
      <c r="K39" s="585">
        <v>36926334.140000001</v>
      </c>
      <c r="L39" s="585">
        <v>205146.3</v>
      </c>
      <c r="M39" s="585">
        <f t="shared" si="0"/>
        <v>36721187.840000004</v>
      </c>
      <c r="P39" s="44"/>
    </row>
    <row r="40" spans="1:16" x14ac:dyDescent="0.25">
      <c r="A40" s="908"/>
      <c r="B40" s="910"/>
      <c r="C40" s="873"/>
      <c r="D40" s="910"/>
      <c r="E40" s="879"/>
      <c r="F40" s="882"/>
      <c r="G40" s="901"/>
      <c r="H40" s="888"/>
      <c r="I40" s="888"/>
      <c r="J40" s="586" t="s">
        <v>154</v>
      </c>
      <c r="K40" s="585">
        <v>0</v>
      </c>
      <c r="L40" s="585">
        <v>0</v>
      </c>
      <c r="M40" s="585">
        <f t="shared" si="0"/>
        <v>0</v>
      </c>
      <c r="P40" s="44"/>
    </row>
    <row r="41" spans="1:16" ht="15.75" thickBot="1" x14ac:dyDescent="0.3">
      <c r="A41" s="911"/>
      <c r="B41" s="910"/>
      <c r="C41" s="873"/>
      <c r="D41" s="910"/>
      <c r="E41" s="879"/>
      <c r="F41" s="883"/>
      <c r="G41" s="901"/>
      <c r="H41" s="889"/>
      <c r="I41" s="889"/>
      <c r="J41" s="587" t="s">
        <v>155</v>
      </c>
      <c r="K41" s="585">
        <v>0</v>
      </c>
      <c r="L41" s="585">
        <v>0</v>
      </c>
      <c r="M41" s="585">
        <f t="shared" si="0"/>
        <v>0</v>
      </c>
      <c r="P41" s="44"/>
    </row>
    <row r="42" spans="1:16" x14ac:dyDescent="0.25">
      <c r="A42" s="907">
        <v>9</v>
      </c>
      <c r="B42" s="909" t="s">
        <v>6346</v>
      </c>
      <c r="C42" s="872" t="s">
        <v>6347</v>
      </c>
      <c r="D42" s="909" t="s">
        <v>6348</v>
      </c>
      <c r="E42" s="878">
        <v>44581</v>
      </c>
      <c r="F42" s="881">
        <v>511100003244</v>
      </c>
      <c r="G42" s="900" t="s">
        <v>6357</v>
      </c>
      <c r="H42" s="887" t="s">
        <v>223</v>
      </c>
      <c r="I42" s="887" t="s">
        <v>225</v>
      </c>
      <c r="J42" s="584" t="s">
        <v>81</v>
      </c>
      <c r="K42" s="585">
        <v>36926334.140000001</v>
      </c>
      <c r="L42" s="585">
        <v>205146.3</v>
      </c>
      <c r="M42" s="585">
        <f t="shared" si="0"/>
        <v>36721187.840000004</v>
      </c>
      <c r="P42" s="44"/>
    </row>
    <row r="43" spans="1:16" x14ac:dyDescent="0.25">
      <c r="A43" s="908"/>
      <c r="B43" s="910"/>
      <c r="C43" s="873"/>
      <c r="D43" s="910"/>
      <c r="E43" s="879"/>
      <c r="F43" s="882"/>
      <c r="G43" s="901"/>
      <c r="H43" s="888"/>
      <c r="I43" s="888"/>
      <c r="J43" s="586" t="s">
        <v>82</v>
      </c>
      <c r="K43" s="585">
        <v>36926334.140000001</v>
      </c>
      <c r="L43" s="585">
        <v>205146.3</v>
      </c>
      <c r="M43" s="585">
        <f t="shared" si="0"/>
        <v>36721187.840000004</v>
      </c>
      <c r="P43" s="44"/>
    </row>
    <row r="44" spans="1:16" x14ac:dyDescent="0.25">
      <c r="A44" s="908"/>
      <c r="B44" s="910"/>
      <c r="C44" s="873"/>
      <c r="D44" s="910"/>
      <c r="E44" s="879"/>
      <c r="F44" s="882"/>
      <c r="G44" s="901"/>
      <c r="H44" s="888"/>
      <c r="I44" s="888"/>
      <c r="J44" s="586" t="s">
        <v>154</v>
      </c>
      <c r="K44" s="585">
        <v>0</v>
      </c>
      <c r="L44" s="585">
        <v>0</v>
      </c>
      <c r="M44" s="585">
        <f t="shared" si="0"/>
        <v>0</v>
      </c>
      <c r="P44" s="44"/>
    </row>
    <row r="45" spans="1:16" ht="15.75" thickBot="1" x14ac:dyDescent="0.3">
      <c r="A45" s="908"/>
      <c r="B45" s="910"/>
      <c r="C45" s="873"/>
      <c r="D45" s="910"/>
      <c r="E45" s="879"/>
      <c r="F45" s="883"/>
      <c r="G45" s="901"/>
      <c r="H45" s="889"/>
      <c r="I45" s="889"/>
      <c r="J45" s="587" t="s">
        <v>155</v>
      </c>
      <c r="K45" s="585">
        <v>0</v>
      </c>
      <c r="L45" s="585">
        <v>0</v>
      </c>
      <c r="M45" s="585">
        <f t="shared" si="0"/>
        <v>0</v>
      </c>
      <c r="P45" s="44"/>
    </row>
    <row r="46" spans="1:16" x14ac:dyDescent="0.25">
      <c r="A46" s="907">
        <v>10</v>
      </c>
      <c r="B46" s="909" t="s">
        <v>6346</v>
      </c>
      <c r="C46" s="872" t="s">
        <v>6347</v>
      </c>
      <c r="D46" s="909" t="s">
        <v>6348</v>
      </c>
      <c r="E46" s="878">
        <v>44581</v>
      </c>
      <c r="F46" s="881">
        <v>511100003242</v>
      </c>
      <c r="G46" s="900" t="s">
        <v>6358</v>
      </c>
      <c r="H46" s="887" t="s">
        <v>223</v>
      </c>
      <c r="I46" s="887" t="s">
        <v>225</v>
      </c>
      <c r="J46" s="584" t="s">
        <v>81</v>
      </c>
      <c r="K46" s="585">
        <v>36926334.140000001</v>
      </c>
      <c r="L46" s="585">
        <v>205146.3</v>
      </c>
      <c r="M46" s="585">
        <f t="shared" si="0"/>
        <v>36721187.840000004</v>
      </c>
      <c r="P46" s="44"/>
    </row>
    <row r="47" spans="1:16" x14ac:dyDescent="0.25">
      <c r="A47" s="908"/>
      <c r="B47" s="910"/>
      <c r="C47" s="873"/>
      <c r="D47" s="910"/>
      <c r="E47" s="879"/>
      <c r="F47" s="882"/>
      <c r="G47" s="901"/>
      <c r="H47" s="888"/>
      <c r="I47" s="888"/>
      <c r="J47" s="586" t="s">
        <v>82</v>
      </c>
      <c r="K47" s="585">
        <v>36926334.140000001</v>
      </c>
      <c r="L47" s="585">
        <v>205146.3</v>
      </c>
      <c r="M47" s="585">
        <f t="shared" si="0"/>
        <v>36721187.840000004</v>
      </c>
      <c r="P47" s="44"/>
    </row>
    <row r="48" spans="1:16" x14ac:dyDescent="0.25">
      <c r="A48" s="908"/>
      <c r="B48" s="910"/>
      <c r="C48" s="873"/>
      <c r="D48" s="910"/>
      <c r="E48" s="879"/>
      <c r="F48" s="882"/>
      <c r="G48" s="901"/>
      <c r="H48" s="888"/>
      <c r="I48" s="888"/>
      <c r="J48" s="586" t="s">
        <v>154</v>
      </c>
      <c r="K48" s="585">
        <v>0</v>
      </c>
      <c r="L48" s="585">
        <v>0</v>
      </c>
      <c r="M48" s="585">
        <f t="shared" si="0"/>
        <v>0</v>
      </c>
      <c r="P48" s="44"/>
    </row>
    <row r="49" spans="1:16" ht="15.75" thickBot="1" x14ac:dyDescent="0.3">
      <c r="A49" s="911"/>
      <c r="B49" s="910"/>
      <c r="C49" s="873"/>
      <c r="D49" s="912"/>
      <c r="E49" s="880"/>
      <c r="F49" s="883"/>
      <c r="G49" s="901"/>
      <c r="H49" s="889"/>
      <c r="I49" s="889"/>
      <c r="J49" s="587" t="s">
        <v>155</v>
      </c>
      <c r="K49" s="585">
        <v>0</v>
      </c>
      <c r="L49" s="585">
        <v>0</v>
      </c>
      <c r="M49" s="585">
        <f t="shared" si="0"/>
        <v>0</v>
      </c>
      <c r="P49" s="44"/>
    </row>
    <row r="50" spans="1:16" x14ac:dyDescent="0.25">
      <c r="A50" s="907">
        <v>11</v>
      </c>
      <c r="B50" s="909" t="s">
        <v>6346</v>
      </c>
      <c r="C50" s="872" t="s">
        <v>6347</v>
      </c>
      <c r="D50" s="909" t="s">
        <v>6348</v>
      </c>
      <c r="E50" s="878">
        <v>44581</v>
      </c>
      <c r="F50" s="881">
        <v>511100003240</v>
      </c>
      <c r="G50" s="900" t="s">
        <v>6359</v>
      </c>
      <c r="H50" s="887" t="s">
        <v>223</v>
      </c>
      <c r="I50" s="887" t="s">
        <v>225</v>
      </c>
      <c r="J50" s="584" t="s">
        <v>81</v>
      </c>
      <c r="K50" s="585">
        <v>36926334.140000001</v>
      </c>
      <c r="L50" s="585">
        <v>205146.3</v>
      </c>
      <c r="M50" s="585">
        <f t="shared" si="0"/>
        <v>36721187.840000004</v>
      </c>
      <c r="P50" s="44"/>
    </row>
    <row r="51" spans="1:16" x14ac:dyDescent="0.25">
      <c r="A51" s="908"/>
      <c r="B51" s="910"/>
      <c r="C51" s="873"/>
      <c r="D51" s="910"/>
      <c r="E51" s="879"/>
      <c r="F51" s="882"/>
      <c r="G51" s="901"/>
      <c r="H51" s="888"/>
      <c r="I51" s="888"/>
      <c r="J51" s="586" t="s">
        <v>82</v>
      </c>
      <c r="K51" s="585">
        <v>36926334.140000001</v>
      </c>
      <c r="L51" s="585">
        <v>205146.3</v>
      </c>
      <c r="M51" s="585">
        <f t="shared" si="0"/>
        <v>36721187.840000004</v>
      </c>
      <c r="P51" s="44"/>
    </row>
    <row r="52" spans="1:16" x14ac:dyDescent="0.25">
      <c r="A52" s="908"/>
      <c r="B52" s="910"/>
      <c r="C52" s="873"/>
      <c r="D52" s="910"/>
      <c r="E52" s="879"/>
      <c r="F52" s="882"/>
      <c r="G52" s="901"/>
      <c r="H52" s="888"/>
      <c r="I52" s="888"/>
      <c r="J52" s="586" t="s">
        <v>154</v>
      </c>
      <c r="K52" s="585">
        <v>0</v>
      </c>
      <c r="L52" s="585">
        <v>0</v>
      </c>
      <c r="M52" s="585">
        <f t="shared" si="0"/>
        <v>0</v>
      </c>
      <c r="P52" s="44"/>
    </row>
    <row r="53" spans="1:16" ht="15.75" thickBot="1" x14ac:dyDescent="0.3">
      <c r="A53" s="908"/>
      <c r="B53" s="910"/>
      <c r="C53" s="873"/>
      <c r="D53" s="912"/>
      <c r="E53" s="880"/>
      <c r="F53" s="883"/>
      <c r="G53" s="901"/>
      <c r="H53" s="889"/>
      <c r="I53" s="889"/>
      <c r="J53" s="587" t="s">
        <v>155</v>
      </c>
      <c r="K53" s="585">
        <v>0</v>
      </c>
      <c r="L53" s="585">
        <v>0</v>
      </c>
      <c r="M53" s="585">
        <f t="shared" si="0"/>
        <v>0</v>
      </c>
      <c r="P53" s="44"/>
    </row>
    <row r="54" spans="1:16" x14ac:dyDescent="0.25">
      <c r="A54" s="907">
        <v>12</v>
      </c>
      <c r="B54" s="909" t="s">
        <v>6346</v>
      </c>
      <c r="C54" s="872" t="s">
        <v>6347</v>
      </c>
      <c r="D54" s="909" t="s">
        <v>6348</v>
      </c>
      <c r="E54" s="878">
        <v>44581</v>
      </c>
      <c r="F54" s="881">
        <v>511100003239</v>
      </c>
      <c r="G54" s="900" t="s">
        <v>6360</v>
      </c>
      <c r="H54" s="887" t="s">
        <v>223</v>
      </c>
      <c r="I54" s="887" t="s">
        <v>225</v>
      </c>
      <c r="J54" s="584" t="s">
        <v>81</v>
      </c>
      <c r="K54" s="585">
        <v>36926334.140000001</v>
      </c>
      <c r="L54" s="585">
        <v>205146.3</v>
      </c>
      <c r="M54" s="585">
        <f t="shared" si="0"/>
        <v>36721187.840000004</v>
      </c>
      <c r="P54" s="44"/>
    </row>
    <row r="55" spans="1:16" x14ac:dyDescent="0.25">
      <c r="A55" s="908"/>
      <c r="B55" s="910"/>
      <c r="C55" s="873"/>
      <c r="D55" s="910"/>
      <c r="E55" s="879"/>
      <c r="F55" s="882"/>
      <c r="G55" s="901"/>
      <c r="H55" s="888"/>
      <c r="I55" s="888"/>
      <c r="J55" s="586" t="s">
        <v>82</v>
      </c>
      <c r="K55" s="585">
        <v>36926334.140000001</v>
      </c>
      <c r="L55" s="585">
        <v>205146.3</v>
      </c>
      <c r="M55" s="585">
        <f t="shared" si="0"/>
        <v>36721187.840000004</v>
      </c>
      <c r="P55" s="44"/>
    </row>
    <row r="56" spans="1:16" x14ac:dyDescent="0.25">
      <c r="A56" s="908"/>
      <c r="B56" s="910"/>
      <c r="C56" s="873"/>
      <c r="D56" s="910"/>
      <c r="E56" s="879"/>
      <c r="F56" s="882"/>
      <c r="G56" s="901"/>
      <c r="H56" s="888"/>
      <c r="I56" s="888"/>
      <c r="J56" s="586" t="s">
        <v>154</v>
      </c>
      <c r="K56" s="585">
        <v>0</v>
      </c>
      <c r="L56" s="585">
        <v>0</v>
      </c>
      <c r="M56" s="585">
        <f t="shared" si="0"/>
        <v>0</v>
      </c>
      <c r="P56" s="44"/>
    </row>
    <row r="57" spans="1:16" ht="15.75" thickBot="1" x14ac:dyDescent="0.3">
      <c r="A57" s="908"/>
      <c r="B57" s="910"/>
      <c r="C57" s="873"/>
      <c r="D57" s="912"/>
      <c r="E57" s="880"/>
      <c r="F57" s="883"/>
      <c r="G57" s="901"/>
      <c r="H57" s="889"/>
      <c r="I57" s="889"/>
      <c r="J57" s="587" t="s">
        <v>155</v>
      </c>
      <c r="K57" s="585">
        <v>0</v>
      </c>
      <c r="L57" s="585">
        <v>0</v>
      </c>
      <c r="M57" s="585">
        <f t="shared" si="0"/>
        <v>0</v>
      </c>
      <c r="P57" s="44"/>
    </row>
    <row r="58" spans="1:16" x14ac:dyDescent="0.25">
      <c r="A58" s="907">
        <v>13</v>
      </c>
      <c r="B58" s="909" t="s">
        <v>6346</v>
      </c>
      <c r="C58" s="872" t="s">
        <v>6347</v>
      </c>
      <c r="D58" s="909" t="s">
        <v>6348</v>
      </c>
      <c r="E58" s="878">
        <v>44581</v>
      </c>
      <c r="F58" s="881">
        <v>511100003238</v>
      </c>
      <c r="G58" s="900" t="s">
        <v>6361</v>
      </c>
      <c r="H58" s="887" t="s">
        <v>223</v>
      </c>
      <c r="I58" s="887" t="s">
        <v>225</v>
      </c>
      <c r="J58" s="584" t="s">
        <v>81</v>
      </c>
      <c r="K58" s="585">
        <v>36926334.140000001</v>
      </c>
      <c r="L58" s="585">
        <v>205146.3</v>
      </c>
      <c r="M58" s="585">
        <f t="shared" si="0"/>
        <v>36721187.840000004</v>
      </c>
      <c r="P58" s="44"/>
    </row>
    <row r="59" spans="1:16" x14ac:dyDescent="0.25">
      <c r="A59" s="908"/>
      <c r="B59" s="910"/>
      <c r="C59" s="873"/>
      <c r="D59" s="910"/>
      <c r="E59" s="879"/>
      <c r="F59" s="882"/>
      <c r="G59" s="901"/>
      <c r="H59" s="888"/>
      <c r="I59" s="888"/>
      <c r="J59" s="586" t="s">
        <v>82</v>
      </c>
      <c r="K59" s="585">
        <v>36926334.140000001</v>
      </c>
      <c r="L59" s="585">
        <v>205146.3</v>
      </c>
      <c r="M59" s="585">
        <f t="shared" si="0"/>
        <v>36721187.840000004</v>
      </c>
      <c r="P59" s="44"/>
    </row>
    <row r="60" spans="1:16" x14ac:dyDescent="0.25">
      <c r="A60" s="908"/>
      <c r="B60" s="910"/>
      <c r="C60" s="873"/>
      <c r="D60" s="910"/>
      <c r="E60" s="879"/>
      <c r="F60" s="882"/>
      <c r="G60" s="901"/>
      <c r="H60" s="888"/>
      <c r="I60" s="888"/>
      <c r="J60" s="586" t="s">
        <v>154</v>
      </c>
      <c r="K60" s="585">
        <v>0</v>
      </c>
      <c r="L60" s="585">
        <v>0</v>
      </c>
      <c r="M60" s="585">
        <f t="shared" si="0"/>
        <v>0</v>
      </c>
      <c r="P60" s="44"/>
    </row>
    <row r="61" spans="1:16" ht="15.75" thickBot="1" x14ac:dyDescent="0.3">
      <c r="A61" s="911"/>
      <c r="B61" s="910"/>
      <c r="C61" s="873"/>
      <c r="D61" s="912"/>
      <c r="E61" s="880"/>
      <c r="F61" s="883"/>
      <c r="G61" s="901"/>
      <c r="H61" s="889"/>
      <c r="I61" s="889"/>
      <c r="J61" s="587" t="s">
        <v>155</v>
      </c>
      <c r="K61" s="585">
        <v>0</v>
      </c>
      <c r="L61" s="585">
        <v>0</v>
      </c>
      <c r="M61" s="585">
        <f t="shared" si="0"/>
        <v>0</v>
      </c>
      <c r="P61" s="44"/>
    </row>
    <row r="62" spans="1:16" x14ac:dyDescent="0.25">
      <c r="A62" s="907">
        <v>14</v>
      </c>
      <c r="B62" s="909" t="s">
        <v>6346</v>
      </c>
      <c r="C62" s="872" t="s">
        <v>6347</v>
      </c>
      <c r="D62" s="909" t="s">
        <v>6348</v>
      </c>
      <c r="E62" s="878">
        <v>44581</v>
      </c>
      <c r="F62" s="881">
        <v>511100003241</v>
      </c>
      <c r="G62" s="900" t="s">
        <v>6362</v>
      </c>
      <c r="H62" s="887" t="s">
        <v>223</v>
      </c>
      <c r="I62" s="887" t="s">
        <v>225</v>
      </c>
      <c r="J62" s="584" t="s">
        <v>81</v>
      </c>
      <c r="K62" s="585">
        <v>36926334.140000001</v>
      </c>
      <c r="L62" s="585">
        <v>205146.3</v>
      </c>
      <c r="M62" s="585">
        <f t="shared" si="0"/>
        <v>36721187.840000004</v>
      </c>
      <c r="P62" s="44"/>
    </row>
    <row r="63" spans="1:16" x14ac:dyDescent="0.25">
      <c r="A63" s="908"/>
      <c r="B63" s="910"/>
      <c r="C63" s="873"/>
      <c r="D63" s="910"/>
      <c r="E63" s="879"/>
      <c r="F63" s="882"/>
      <c r="G63" s="901"/>
      <c r="H63" s="888"/>
      <c r="I63" s="888"/>
      <c r="J63" s="586" t="s">
        <v>82</v>
      </c>
      <c r="K63" s="585">
        <v>36926334.140000001</v>
      </c>
      <c r="L63" s="585">
        <v>205146.3</v>
      </c>
      <c r="M63" s="585">
        <f t="shared" si="0"/>
        <v>36721187.840000004</v>
      </c>
      <c r="P63" s="44"/>
    </row>
    <row r="64" spans="1:16" x14ac:dyDescent="0.25">
      <c r="A64" s="908"/>
      <c r="B64" s="910"/>
      <c r="C64" s="873"/>
      <c r="D64" s="910"/>
      <c r="E64" s="879"/>
      <c r="F64" s="882"/>
      <c r="G64" s="901"/>
      <c r="H64" s="888"/>
      <c r="I64" s="888"/>
      <c r="J64" s="586" t="s">
        <v>154</v>
      </c>
      <c r="K64" s="585">
        <v>0</v>
      </c>
      <c r="L64" s="585">
        <v>0</v>
      </c>
      <c r="M64" s="585">
        <f t="shared" si="0"/>
        <v>0</v>
      </c>
      <c r="P64" s="44"/>
    </row>
    <row r="65" spans="1:16" ht="15.75" thickBot="1" x14ac:dyDescent="0.3">
      <c r="A65" s="908"/>
      <c r="B65" s="910"/>
      <c r="C65" s="873"/>
      <c r="D65" s="912"/>
      <c r="E65" s="880"/>
      <c r="F65" s="883"/>
      <c r="G65" s="901"/>
      <c r="H65" s="889"/>
      <c r="I65" s="889"/>
      <c r="J65" s="587" t="s">
        <v>155</v>
      </c>
      <c r="K65" s="585">
        <v>0</v>
      </c>
      <c r="L65" s="585">
        <v>0</v>
      </c>
      <c r="M65" s="585">
        <f t="shared" si="0"/>
        <v>0</v>
      </c>
      <c r="P65" s="44"/>
    </row>
    <row r="66" spans="1:16" x14ac:dyDescent="0.25">
      <c r="A66" s="907">
        <v>15</v>
      </c>
      <c r="B66" s="909" t="s">
        <v>6346</v>
      </c>
      <c r="C66" s="872" t="s">
        <v>6347</v>
      </c>
      <c r="D66" s="909" t="s">
        <v>6348</v>
      </c>
      <c r="E66" s="878">
        <v>44581</v>
      </c>
      <c r="F66" s="881">
        <v>511100003246</v>
      </c>
      <c r="G66" s="900" t="s">
        <v>6363</v>
      </c>
      <c r="H66" s="887" t="s">
        <v>223</v>
      </c>
      <c r="I66" s="887" t="s">
        <v>225</v>
      </c>
      <c r="J66" s="584" t="s">
        <v>81</v>
      </c>
      <c r="K66" s="585">
        <v>36926334.140000001</v>
      </c>
      <c r="L66" s="585">
        <v>205146.3</v>
      </c>
      <c r="M66" s="585">
        <f t="shared" si="0"/>
        <v>36721187.840000004</v>
      </c>
      <c r="P66" s="44"/>
    </row>
    <row r="67" spans="1:16" x14ac:dyDescent="0.25">
      <c r="A67" s="908"/>
      <c r="B67" s="910"/>
      <c r="C67" s="873"/>
      <c r="D67" s="910"/>
      <c r="E67" s="879"/>
      <c r="F67" s="882"/>
      <c r="G67" s="901"/>
      <c r="H67" s="888"/>
      <c r="I67" s="888"/>
      <c r="J67" s="586" t="s">
        <v>82</v>
      </c>
      <c r="K67" s="585">
        <v>36926334.140000001</v>
      </c>
      <c r="L67" s="585">
        <v>205146.3</v>
      </c>
      <c r="M67" s="585">
        <f t="shared" si="0"/>
        <v>36721187.840000004</v>
      </c>
      <c r="P67" s="44"/>
    </row>
    <row r="68" spans="1:16" x14ac:dyDescent="0.25">
      <c r="A68" s="908"/>
      <c r="B68" s="910"/>
      <c r="C68" s="873"/>
      <c r="D68" s="910"/>
      <c r="E68" s="879"/>
      <c r="F68" s="882"/>
      <c r="G68" s="901"/>
      <c r="H68" s="888"/>
      <c r="I68" s="888"/>
      <c r="J68" s="586" t="s">
        <v>154</v>
      </c>
      <c r="K68" s="585">
        <v>0</v>
      </c>
      <c r="L68" s="585">
        <v>0</v>
      </c>
      <c r="M68" s="585">
        <f t="shared" si="0"/>
        <v>0</v>
      </c>
      <c r="P68" s="44"/>
    </row>
    <row r="69" spans="1:16" ht="15.75" thickBot="1" x14ac:dyDescent="0.3">
      <c r="A69" s="908"/>
      <c r="B69" s="910"/>
      <c r="C69" s="873"/>
      <c r="D69" s="912"/>
      <c r="E69" s="880"/>
      <c r="F69" s="883"/>
      <c r="G69" s="901"/>
      <c r="H69" s="889"/>
      <c r="I69" s="889"/>
      <c r="J69" s="587" t="s">
        <v>155</v>
      </c>
      <c r="K69" s="585">
        <v>0</v>
      </c>
      <c r="L69" s="585">
        <v>0</v>
      </c>
      <c r="M69" s="585">
        <f t="shared" si="0"/>
        <v>0</v>
      </c>
      <c r="P69" s="44"/>
    </row>
    <row r="70" spans="1:16" x14ac:dyDescent="0.25">
      <c r="A70" s="907">
        <v>16</v>
      </c>
      <c r="B70" s="909" t="s">
        <v>6346</v>
      </c>
      <c r="C70" s="872" t="s">
        <v>6347</v>
      </c>
      <c r="D70" s="909" t="s">
        <v>6348</v>
      </c>
      <c r="E70" s="878">
        <v>44581</v>
      </c>
      <c r="F70" s="881">
        <v>511100003247</v>
      </c>
      <c r="G70" s="900" t="s">
        <v>6364</v>
      </c>
      <c r="H70" s="887" t="s">
        <v>223</v>
      </c>
      <c r="I70" s="887" t="s">
        <v>225</v>
      </c>
      <c r="J70" s="584" t="s">
        <v>81</v>
      </c>
      <c r="K70" s="585">
        <v>36926334.140000001</v>
      </c>
      <c r="L70" s="585">
        <v>205146.3</v>
      </c>
      <c r="M70" s="585">
        <f t="shared" si="0"/>
        <v>36721187.840000004</v>
      </c>
      <c r="P70" s="44"/>
    </row>
    <row r="71" spans="1:16" x14ac:dyDescent="0.25">
      <c r="A71" s="908"/>
      <c r="B71" s="910"/>
      <c r="C71" s="873"/>
      <c r="D71" s="910"/>
      <c r="E71" s="879"/>
      <c r="F71" s="882"/>
      <c r="G71" s="901"/>
      <c r="H71" s="888"/>
      <c r="I71" s="888"/>
      <c r="J71" s="586" t="s">
        <v>82</v>
      </c>
      <c r="K71" s="585">
        <v>36926334.140000001</v>
      </c>
      <c r="L71" s="585">
        <v>205146.3</v>
      </c>
      <c r="M71" s="585">
        <f t="shared" si="0"/>
        <v>36721187.840000004</v>
      </c>
      <c r="P71" s="44"/>
    </row>
    <row r="72" spans="1:16" x14ac:dyDescent="0.25">
      <c r="A72" s="908"/>
      <c r="B72" s="910"/>
      <c r="C72" s="873"/>
      <c r="D72" s="910"/>
      <c r="E72" s="879"/>
      <c r="F72" s="882"/>
      <c r="G72" s="901"/>
      <c r="H72" s="888"/>
      <c r="I72" s="888"/>
      <c r="J72" s="586" t="s">
        <v>154</v>
      </c>
      <c r="K72" s="585">
        <v>0</v>
      </c>
      <c r="L72" s="585">
        <v>0</v>
      </c>
      <c r="M72" s="585">
        <f t="shared" si="0"/>
        <v>0</v>
      </c>
      <c r="P72" s="44"/>
    </row>
    <row r="73" spans="1:16" ht="15.75" thickBot="1" x14ac:dyDescent="0.3">
      <c r="A73" s="911"/>
      <c r="B73" s="910"/>
      <c r="C73" s="873"/>
      <c r="D73" s="912"/>
      <c r="E73" s="880"/>
      <c r="F73" s="883"/>
      <c r="G73" s="901"/>
      <c r="H73" s="889"/>
      <c r="I73" s="889"/>
      <c r="J73" s="587" t="s">
        <v>155</v>
      </c>
      <c r="K73" s="585">
        <v>0</v>
      </c>
      <c r="L73" s="585">
        <v>0</v>
      </c>
      <c r="M73" s="585">
        <f t="shared" si="0"/>
        <v>0</v>
      </c>
      <c r="P73" s="44"/>
    </row>
    <row r="74" spans="1:16" x14ac:dyDescent="0.25">
      <c r="A74" s="907">
        <v>17</v>
      </c>
      <c r="B74" s="909" t="s">
        <v>6346</v>
      </c>
      <c r="C74" s="872" t="s">
        <v>6347</v>
      </c>
      <c r="D74" s="909" t="s">
        <v>6348</v>
      </c>
      <c r="E74" s="878">
        <v>44581</v>
      </c>
      <c r="F74" s="881">
        <v>511100003248</v>
      </c>
      <c r="G74" s="900" t="s">
        <v>6365</v>
      </c>
      <c r="H74" s="887" t="s">
        <v>223</v>
      </c>
      <c r="I74" s="887" t="s">
        <v>225</v>
      </c>
      <c r="J74" s="584" t="s">
        <v>81</v>
      </c>
      <c r="K74" s="585">
        <v>36926334.140000001</v>
      </c>
      <c r="L74" s="585">
        <v>205146.3</v>
      </c>
      <c r="M74" s="585">
        <f t="shared" ref="M74:M120" si="1">K74-L74</f>
        <v>36721187.840000004</v>
      </c>
      <c r="P74" s="44"/>
    </row>
    <row r="75" spans="1:16" x14ac:dyDescent="0.25">
      <c r="A75" s="908"/>
      <c r="B75" s="910"/>
      <c r="C75" s="873"/>
      <c r="D75" s="910"/>
      <c r="E75" s="879"/>
      <c r="F75" s="882"/>
      <c r="G75" s="901"/>
      <c r="H75" s="888"/>
      <c r="I75" s="888"/>
      <c r="J75" s="586" t="s">
        <v>82</v>
      </c>
      <c r="K75" s="585">
        <v>36926334.140000001</v>
      </c>
      <c r="L75" s="585">
        <v>205146.3</v>
      </c>
      <c r="M75" s="585">
        <f t="shared" si="1"/>
        <v>36721187.840000004</v>
      </c>
      <c r="P75" s="44"/>
    </row>
    <row r="76" spans="1:16" x14ac:dyDescent="0.25">
      <c r="A76" s="908"/>
      <c r="B76" s="910"/>
      <c r="C76" s="873"/>
      <c r="D76" s="910"/>
      <c r="E76" s="879"/>
      <c r="F76" s="882"/>
      <c r="G76" s="901"/>
      <c r="H76" s="888"/>
      <c r="I76" s="888"/>
      <c r="J76" s="586" t="s">
        <v>154</v>
      </c>
      <c r="K76" s="585">
        <v>0</v>
      </c>
      <c r="L76" s="585">
        <v>0</v>
      </c>
      <c r="M76" s="585">
        <f t="shared" si="1"/>
        <v>0</v>
      </c>
      <c r="P76" s="44"/>
    </row>
    <row r="77" spans="1:16" ht="15.75" thickBot="1" x14ac:dyDescent="0.3">
      <c r="A77" s="908"/>
      <c r="B77" s="910"/>
      <c r="C77" s="873"/>
      <c r="D77" s="912"/>
      <c r="E77" s="880"/>
      <c r="F77" s="883"/>
      <c r="G77" s="901"/>
      <c r="H77" s="889"/>
      <c r="I77" s="889"/>
      <c r="J77" s="587" t="s">
        <v>155</v>
      </c>
      <c r="K77" s="585">
        <v>0</v>
      </c>
      <c r="L77" s="585">
        <v>0</v>
      </c>
      <c r="M77" s="585">
        <f t="shared" si="1"/>
        <v>0</v>
      </c>
      <c r="P77" s="44"/>
    </row>
    <row r="78" spans="1:16" x14ac:dyDescent="0.25">
      <c r="A78" s="907">
        <v>18</v>
      </c>
      <c r="B78" s="909" t="s">
        <v>6346</v>
      </c>
      <c r="C78" s="872" t="s">
        <v>6347</v>
      </c>
      <c r="D78" s="909" t="s">
        <v>6348</v>
      </c>
      <c r="E78" s="878">
        <v>44581</v>
      </c>
      <c r="F78" s="881">
        <v>511100003249</v>
      </c>
      <c r="G78" s="900" t="s">
        <v>6366</v>
      </c>
      <c r="H78" s="887" t="s">
        <v>223</v>
      </c>
      <c r="I78" s="887" t="s">
        <v>225</v>
      </c>
      <c r="J78" s="584" t="s">
        <v>81</v>
      </c>
      <c r="K78" s="585">
        <v>36926334.140000001</v>
      </c>
      <c r="L78" s="585">
        <v>205146.3</v>
      </c>
      <c r="M78" s="585">
        <f t="shared" si="1"/>
        <v>36721187.840000004</v>
      </c>
      <c r="P78" s="44"/>
    </row>
    <row r="79" spans="1:16" x14ac:dyDescent="0.25">
      <c r="A79" s="908"/>
      <c r="B79" s="910"/>
      <c r="C79" s="873"/>
      <c r="D79" s="910"/>
      <c r="E79" s="879"/>
      <c r="F79" s="882"/>
      <c r="G79" s="901"/>
      <c r="H79" s="888"/>
      <c r="I79" s="888"/>
      <c r="J79" s="586" t="s">
        <v>82</v>
      </c>
      <c r="K79" s="585">
        <v>36926334.140000001</v>
      </c>
      <c r="L79" s="585">
        <v>205146.3</v>
      </c>
      <c r="M79" s="585">
        <f t="shared" si="1"/>
        <v>36721187.840000004</v>
      </c>
      <c r="P79" s="44"/>
    </row>
    <row r="80" spans="1:16" x14ac:dyDescent="0.25">
      <c r="A80" s="908"/>
      <c r="B80" s="910"/>
      <c r="C80" s="873"/>
      <c r="D80" s="910"/>
      <c r="E80" s="879"/>
      <c r="F80" s="882"/>
      <c r="G80" s="901"/>
      <c r="H80" s="888"/>
      <c r="I80" s="888"/>
      <c r="J80" s="586" t="s">
        <v>154</v>
      </c>
      <c r="K80" s="585">
        <v>0</v>
      </c>
      <c r="L80" s="585">
        <v>0</v>
      </c>
      <c r="M80" s="585">
        <f t="shared" si="1"/>
        <v>0</v>
      </c>
      <c r="P80" s="44"/>
    </row>
    <row r="81" spans="1:16" ht="15.75" thickBot="1" x14ac:dyDescent="0.3">
      <c r="A81" s="911"/>
      <c r="B81" s="910"/>
      <c r="C81" s="873"/>
      <c r="D81" s="912"/>
      <c r="E81" s="880"/>
      <c r="F81" s="883"/>
      <c r="G81" s="901"/>
      <c r="H81" s="889"/>
      <c r="I81" s="889"/>
      <c r="J81" s="587" t="s">
        <v>155</v>
      </c>
      <c r="K81" s="585">
        <v>0</v>
      </c>
      <c r="L81" s="585">
        <v>0</v>
      </c>
      <c r="M81" s="585">
        <f t="shared" si="1"/>
        <v>0</v>
      </c>
      <c r="P81" s="44"/>
    </row>
    <row r="82" spans="1:16" x14ac:dyDescent="0.25">
      <c r="A82" s="907">
        <v>19</v>
      </c>
      <c r="B82" s="909" t="s">
        <v>6346</v>
      </c>
      <c r="C82" s="872" t="s">
        <v>6347</v>
      </c>
      <c r="D82" s="909" t="s">
        <v>6348</v>
      </c>
      <c r="E82" s="878">
        <v>44581</v>
      </c>
      <c r="F82" s="881">
        <v>511100003250</v>
      </c>
      <c r="G82" s="900" t="s">
        <v>6367</v>
      </c>
      <c r="H82" s="887" t="s">
        <v>223</v>
      </c>
      <c r="I82" s="887" t="s">
        <v>225</v>
      </c>
      <c r="J82" s="584" t="s">
        <v>81</v>
      </c>
      <c r="K82" s="585">
        <v>36926334.140000001</v>
      </c>
      <c r="L82" s="585">
        <v>205146.3</v>
      </c>
      <c r="M82" s="585">
        <f t="shared" si="1"/>
        <v>36721187.840000004</v>
      </c>
      <c r="P82" s="44"/>
    </row>
    <row r="83" spans="1:16" x14ac:dyDescent="0.25">
      <c r="A83" s="908"/>
      <c r="B83" s="910"/>
      <c r="C83" s="873"/>
      <c r="D83" s="910"/>
      <c r="E83" s="879"/>
      <c r="F83" s="882"/>
      <c r="G83" s="901"/>
      <c r="H83" s="888"/>
      <c r="I83" s="888"/>
      <c r="J83" s="586" t="s">
        <v>82</v>
      </c>
      <c r="K83" s="585">
        <v>36926334.140000001</v>
      </c>
      <c r="L83" s="585">
        <v>205146.3</v>
      </c>
      <c r="M83" s="585">
        <f t="shared" si="1"/>
        <v>36721187.840000004</v>
      </c>
      <c r="P83" s="44"/>
    </row>
    <row r="84" spans="1:16" x14ac:dyDescent="0.25">
      <c r="A84" s="908"/>
      <c r="B84" s="910"/>
      <c r="C84" s="873"/>
      <c r="D84" s="910"/>
      <c r="E84" s="879"/>
      <c r="F84" s="882"/>
      <c r="G84" s="901"/>
      <c r="H84" s="888"/>
      <c r="I84" s="888"/>
      <c r="J84" s="586" t="s">
        <v>154</v>
      </c>
      <c r="K84" s="585">
        <v>0</v>
      </c>
      <c r="L84" s="585">
        <v>0</v>
      </c>
      <c r="M84" s="585">
        <f t="shared" si="1"/>
        <v>0</v>
      </c>
      <c r="P84" s="44"/>
    </row>
    <row r="85" spans="1:16" ht="15.75" thickBot="1" x14ac:dyDescent="0.3">
      <c r="A85" s="908"/>
      <c r="B85" s="910"/>
      <c r="C85" s="873"/>
      <c r="D85" s="912"/>
      <c r="E85" s="880"/>
      <c r="F85" s="883"/>
      <c r="G85" s="901"/>
      <c r="H85" s="889"/>
      <c r="I85" s="889"/>
      <c r="J85" s="587" t="s">
        <v>155</v>
      </c>
      <c r="K85" s="585">
        <v>0</v>
      </c>
      <c r="L85" s="585">
        <v>0</v>
      </c>
      <c r="M85" s="585">
        <f t="shared" si="1"/>
        <v>0</v>
      </c>
      <c r="P85" s="44"/>
    </row>
    <row r="86" spans="1:16" x14ac:dyDescent="0.25">
      <c r="A86" s="907">
        <v>20</v>
      </c>
      <c r="B86" s="909" t="s">
        <v>6346</v>
      </c>
      <c r="C86" s="872" t="s">
        <v>6347</v>
      </c>
      <c r="D86" s="909" t="s">
        <v>6348</v>
      </c>
      <c r="E86" s="878">
        <v>44581</v>
      </c>
      <c r="F86" s="881">
        <v>511100003245</v>
      </c>
      <c r="G86" s="900" t="s">
        <v>6368</v>
      </c>
      <c r="H86" s="887" t="s">
        <v>223</v>
      </c>
      <c r="I86" s="887" t="s">
        <v>225</v>
      </c>
      <c r="J86" s="584" t="s">
        <v>81</v>
      </c>
      <c r="K86" s="585">
        <v>36926334.140000001</v>
      </c>
      <c r="L86" s="585">
        <v>205146.3</v>
      </c>
      <c r="M86" s="585">
        <f t="shared" si="1"/>
        <v>36721187.840000004</v>
      </c>
      <c r="P86" s="44"/>
    </row>
    <row r="87" spans="1:16" x14ac:dyDescent="0.25">
      <c r="A87" s="908"/>
      <c r="B87" s="910"/>
      <c r="C87" s="873"/>
      <c r="D87" s="910"/>
      <c r="E87" s="879"/>
      <c r="F87" s="882"/>
      <c r="G87" s="901"/>
      <c r="H87" s="888"/>
      <c r="I87" s="888"/>
      <c r="J87" s="586" t="s">
        <v>82</v>
      </c>
      <c r="K87" s="585">
        <v>36926334.140000001</v>
      </c>
      <c r="L87" s="585">
        <v>205146.3</v>
      </c>
      <c r="M87" s="585">
        <f t="shared" si="1"/>
        <v>36721187.840000004</v>
      </c>
      <c r="P87" s="44"/>
    </row>
    <row r="88" spans="1:16" x14ac:dyDescent="0.25">
      <c r="A88" s="908"/>
      <c r="B88" s="910"/>
      <c r="C88" s="873"/>
      <c r="D88" s="910"/>
      <c r="E88" s="879"/>
      <c r="F88" s="882"/>
      <c r="G88" s="901"/>
      <c r="H88" s="888"/>
      <c r="I88" s="888"/>
      <c r="J88" s="586" t="s">
        <v>154</v>
      </c>
      <c r="K88" s="585">
        <v>0</v>
      </c>
      <c r="L88" s="585">
        <v>0</v>
      </c>
      <c r="M88" s="585">
        <f t="shared" si="1"/>
        <v>0</v>
      </c>
      <c r="P88" s="44"/>
    </row>
    <row r="89" spans="1:16" ht="15.75" thickBot="1" x14ac:dyDescent="0.3">
      <c r="A89" s="908"/>
      <c r="B89" s="910"/>
      <c r="C89" s="873"/>
      <c r="D89" s="912"/>
      <c r="E89" s="880"/>
      <c r="F89" s="882"/>
      <c r="G89" s="901"/>
      <c r="H89" s="889"/>
      <c r="I89" s="889"/>
      <c r="J89" s="587" t="s">
        <v>155</v>
      </c>
      <c r="K89" s="585">
        <v>0</v>
      </c>
      <c r="L89" s="585">
        <v>0</v>
      </c>
      <c r="M89" s="585">
        <f t="shared" si="1"/>
        <v>0</v>
      </c>
      <c r="P89" s="44"/>
    </row>
    <row r="90" spans="1:16" x14ac:dyDescent="0.25">
      <c r="A90" s="907">
        <v>21</v>
      </c>
      <c r="B90" s="909" t="s">
        <v>6369</v>
      </c>
      <c r="C90" s="872" t="s">
        <v>6370</v>
      </c>
      <c r="D90" s="875" t="s">
        <v>6371</v>
      </c>
      <c r="E90" s="878">
        <v>44618</v>
      </c>
      <c r="F90" s="881">
        <v>511100003316</v>
      </c>
      <c r="G90" s="900" t="s">
        <v>6372</v>
      </c>
      <c r="H90" s="887" t="s">
        <v>223</v>
      </c>
      <c r="I90" s="887" t="s">
        <v>225</v>
      </c>
      <c r="J90" s="584" t="s">
        <v>81</v>
      </c>
      <c r="K90" s="585">
        <v>36886706.43</v>
      </c>
      <c r="L90" s="585">
        <v>1024630.73</v>
      </c>
      <c r="M90" s="585">
        <f t="shared" si="1"/>
        <v>35862075.700000003</v>
      </c>
      <c r="P90" s="44"/>
    </row>
    <row r="91" spans="1:16" x14ac:dyDescent="0.25">
      <c r="A91" s="908"/>
      <c r="B91" s="910"/>
      <c r="C91" s="873"/>
      <c r="D91" s="876"/>
      <c r="E91" s="879"/>
      <c r="F91" s="882"/>
      <c r="G91" s="901"/>
      <c r="H91" s="888"/>
      <c r="I91" s="888"/>
      <c r="J91" s="586" t="s">
        <v>82</v>
      </c>
      <c r="K91" s="585">
        <v>36886706.43</v>
      </c>
      <c r="L91" s="585">
        <v>1024630.73</v>
      </c>
      <c r="M91" s="585">
        <f t="shared" si="1"/>
        <v>35862075.700000003</v>
      </c>
      <c r="P91" s="44"/>
    </row>
    <row r="92" spans="1:16" x14ac:dyDescent="0.25">
      <c r="A92" s="908"/>
      <c r="B92" s="910"/>
      <c r="C92" s="873"/>
      <c r="D92" s="876"/>
      <c r="E92" s="879"/>
      <c r="F92" s="882"/>
      <c r="G92" s="901"/>
      <c r="H92" s="888"/>
      <c r="I92" s="888"/>
      <c r="J92" s="586" t="s">
        <v>154</v>
      </c>
      <c r="K92" s="585">
        <v>0</v>
      </c>
      <c r="L92" s="585">
        <v>0</v>
      </c>
      <c r="M92" s="585">
        <f t="shared" si="1"/>
        <v>0</v>
      </c>
      <c r="P92" s="44"/>
    </row>
    <row r="93" spans="1:16" ht="15.75" thickBot="1" x14ac:dyDescent="0.3">
      <c r="A93" s="908"/>
      <c r="B93" s="910"/>
      <c r="C93" s="873"/>
      <c r="D93" s="877"/>
      <c r="E93" s="880"/>
      <c r="F93" s="882"/>
      <c r="G93" s="901"/>
      <c r="H93" s="889"/>
      <c r="I93" s="889"/>
      <c r="J93" s="587" t="s">
        <v>155</v>
      </c>
      <c r="K93" s="585">
        <v>0</v>
      </c>
      <c r="L93" s="585">
        <v>0</v>
      </c>
      <c r="M93" s="585">
        <f t="shared" si="1"/>
        <v>0</v>
      </c>
      <c r="P93" s="44"/>
    </row>
    <row r="94" spans="1:16" x14ac:dyDescent="0.25">
      <c r="A94" s="907">
        <v>22</v>
      </c>
      <c r="B94" s="909" t="s">
        <v>6369</v>
      </c>
      <c r="C94" s="872" t="s">
        <v>6370</v>
      </c>
      <c r="D94" s="875" t="s">
        <v>6371</v>
      </c>
      <c r="E94" s="878">
        <v>44618</v>
      </c>
      <c r="F94" s="881">
        <v>511100003317</v>
      </c>
      <c r="G94" s="900" t="s">
        <v>6373</v>
      </c>
      <c r="H94" s="887" t="s">
        <v>223</v>
      </c>
      <c r="I94" s="887" t="s">
        <v>225</v>
      </c>
      <c r="J94" s="584" t="s">
        <v>81</v>
      </c>
      <c r="K94" s="585">
        <v>36886706.43</v>
      </c>
      <c r="L94" s="585">
        <v>1024630.73</v>
      </c>
      <c r="M94" s="585">
        <f t="shared" si="1"/>
        <v>35862075.700000003</v>
      </c>
      <c r="P94" s="44"/>
    </row>
    <row r="95" spans="1:16" x14ac:dyDescent="0.25">
      <c r="A95" s="908"/>
      <c r="B95" s="910"/>
      <c r="C95" s="873"/>
      <c r="D95" s="876"/>
      <c r="E95" s="879"/>
      <c r="F95" s="882"/>
      <c r="G95" s="901"/>
      <c r="H95" s="888"/>
      <c r="I95" s="888"/>
      <c r="J95" s="586" t="s">
        <v>82</v>
      </c>
      <c r="K95" s="585">
        <v>36886706.43</v>
      </c>
      <c r="L95" s="585">
        <v>1024630.73</v>
      </c>
      <c r="M95" s="585">
        <f t="shared" si="1"/>
        <v>35862075.700000003</v>
      </c>
      <c r="P95" s="44"/>
    </row>
    <row r="96" spans="1:16" x14ac:dyDescent="0.25">
      <c r="A96" s="908"/>
      <c r="B96" s="910"/>
      <c r="C96" s="873"/>
      <c r="D96" s="876"/>
      <c r="E96" s="879"/>
      <c r="F96" s="882"/>
      <c r="G96" s="901"/>
      <c r="H96" s="888"/>
      <c r="I96" s="888"/>
      <c r="J96" s="586" t="s">
        <v>154</v>
      </c>
      <c r="K96" s="585">
        <v>0</v>
      </c>
      <c r="L96" s="585">
        <v>0</v>
      </c>
      <c r="M96" s="585">
        <f t="shared" si="1"/>
        <v>0</v>
      </c>
      <c r="P96" s="44"/>
    </row>
    <row r="97" spans="1:16" ht="15.75" thickBot="1" x14ac:dyDescent="0.3">
      <c r="A97" s="908"/>
      <c r="B97" s="910"/>
      <c r="C97" s="873"/>
      <c r="D97" s="877"/>
      <c r="E97" s="880"/>
      <c r="F97" s="882"/>
      <c r="G97" s="901"/>
      <c r="H97" s="889"/>
      <c r="I97" s="889"/>
      <c r="J97" s="587" t="s">
        <v>155</v>
      </c>
      <c r="K97" s="585">
        <v>0</v>
      </c>
      <c r="L97" s="585">
        <v>0</v>
      </c>
      <c r="M97" s="585">
        <f t="shared" si="1"/>
        <v>0</v>
      </c>
      <c r="P97" s="44"/>
    </row>
    <row r="98" spans="1:16" x14ac:dyDescent="0.25">
      <c r="A98" s="907">
        <v>23</v>
      </c>
      <c r="B98" s="909" t="s">
        <v>6369</v>
      </c>
      <c r="C98" s="872" t="s">
        <v>6370</v>
      </c>
      <c r="D98" s="875" t="s">
        <v>6371</v>
      </c>
      <c r="E98" s="878">
        <v>44618</v>
      </c>
      <c r="F98" s="881">
        <v>511100003318</v>
      </c>
      <c r="G98" s="900" t="s">
        <v>6374</v>
      </c>
      <c r="H98" s="887" t="s">
        <v>223</v>
      </c>
      <c r="I98" s="887" t="s">
        <v>225</v>
      </c>
      <c r="J98" s="584" t="s">
        <v>81</v>
      </c>
      <c r="K98" s="585">
        <v>36886706.43</v>
      </c>
      <c r="L98" s="585">
        <v>1024630.73</v>
      </c>
      <c r="M98" s="585">
        <f t="shared" si="1"/>
        <v>35862075.700000003</v>
      </c>
      <c r="P98" s="44"/>
    </row>
    <row r="99" spans="1:16" x14ac:dyDescent="0.25">
      <c r="A99" s="908"/>
      <c r="B99" s="910"/>
      <c r="C99" s="873"/>
      <c r="D99" s="876"/>
      <c r="E99" s="879"/>
      <c r="F99" s="882"/>
      <c r="G99" s="901"/>
      <c r="H99" s="888"/>
      <c r="I99" s="888"/>
      <c r="J99" s="586" t="s">
        <v>82</v>
      </c>
      <c r="K99" s="585">
        <v>36886706.43</v>
      </c>
      <c r="L99" s="585">
        <v>1024630.73</v>
      </c>
      <c r="M99" s="585">
        <f t="shared" si="1"/>
        <v>35862075.700000003</v>
      </c>
      <c r="P99" s="44"/>
    </row>
    <row r="100" spans="1:16" x14ac:dyDescent="0.25">
      <c r="A100" s="908"/>
      <c r="B100" s="910"/>
      <c r="C100" s="873"/>
      <c r="D100" s="876"/>
      <c r="E100" s="879"/>
      <c r="F100" s="882"/>
      <c r="G100" s="901"/>
      <c r="H100" s="888"/>
      <c r="I100" s="888"/>
      <c r="J100" s="586" t="s">
        <v>154</v>
      </c>
      <c r="K100" s="585">
        <v>0</v>
      </c>
      <c r="L100" s="585">
        <v>0</v>
      </c>
      <c r="M100" s="585">
        <f t="shared" si="1"/>
        <v>0</v>
      </c>
      <c r="P100" s="44"/>
    </row>
    <row r="101" spans="1:16" ht="15.75" thickBot="1" x14ac:dyDescent="0.3">
      <c r="A101" s="908"/>
      <c r="B101" s="910"/>
      <c r="C101" s="873"/>
      <c r="D101" s="877"/>
      <c r="E101" s="880"/>
      <c r="F101" s="882"/>
      <c r="G101" s="901"/>
      <c r="H101" s="889"/>
      <c r="I101" s="889"/>
      <c r="J101" s="587" t="s">
        <v>155</v>
      </c>
      <c r="K101" s="585">
        <v>0</v>
      </c>
      <c r="L101" s="585">
        <v>0</v>
      </c>
      <c r="M101" s="585">
        <f t="shared" si="1"/>
        <v>0</v>
      </c>
      <c r="P101" s="44"/>
    </row>
    <row r="102" spans="1:16" x14ac:dyDescent="0.25">
      <c r="A102" s="907">
        <v>24</v>
      </c>
      <c r="B102" s="909" t="s">
        <v>6369</v>
      </c>
      <c r="C102" s="872" t="s">
        <v>6370</v>
      </c>
      <c r="D102" s="875" t="s">
        <v>6371</v>
      </c>
      <c r="E102" s="878">
        <v>44618</v>
      </c>
      <c r="F102" s="881">
        <v>511100003322</v>
      </c>
      <c r="G102" s="900" t="s">
        <v>6375</v>
      </c>
      <c r="H102" s="887" t="s">
        <v>223</v>
      </c>
      <c r="I102" s="887" t="s">
        <v>225</v>
      </c>
      <c r="J102" s="584" t="s">
        <v>81</v>
      </c>
      <c r="K102" s="585">
        <v>36886706.43</v>
      </c>
      <c r="L102" s="585">
        <v>1024630.73</v>
      </c>
      <c r="M102" s="585">
        <f t="shared" si="1"/>
        <v>35862075.700000003</v>
      </c>
      <c r="P102" s="44"/>
    </row>
    <row r="103" spans="1:16" x14ac:dyDescent="0.25">
      <c r="A103" s="908"/>
      <c r="B103" s="910"/>
      <c r="C103" s="873"/>
      <c r="D103" s="876"/>
      <c r="E103" s="879"/>
      <c r="F103" s="882"/>
      <c r="G103" s="901"/>
      <c r="H103" s="888"/>
      <c r="I103" s="888"/>
      <c r="J103" s="586" t="s">
        <v>82</v>
      </c>
      <c r="K103" s="585">
        <v>36886706.43</v>
      </c>
      <c r="L103" s="585">
        <v>1024630.73</v>
      </c>
      <c r="M103" s="585">
        <f t="shared" si="1"/>
        <v>35862075.700000003</v>
      </c>
      <c r="P103" s="44"/>
    </row>
    <row r="104" spans="1:16" x14ac:dyDescent="0.25">
      <c r="A104" s="908"/>
      <c r="B104" s="910"/>
      <c r="C104" s="873"/>
      <c r="D104" s="876"/>
      <c r="E104" s="879"/>
      <c r="F104" s="882"/>
      <c r="G104" s="901"/>
      <c r="H104" s="888"/>
      <c r="I104" s="888"/>
      <c r="J104" s="586" t="s">
        <v>154</v>
      </c>
      <c r="K104" s="585">
        <v>0</v>
      </c>
      <c r="L104" s="585">
        <v>0</v>
      </c>
      <c r="M104" s="585">
        <f t="shared" si="1"/>
        <v>0</v>
      </c>
      <c r="P104" s="44"/>
    </row>
    <row r="105" spans="1:16" ht="15.75" thickBot="1" x14ac:dyDescent="0.3">
      <c r="A105" s="908"/>
      <c r="B105" s="910"/>
      <c r="C105" s="873"/>
      <c r="D105" s="877"/>
      <c r="E105" s="880"/>
      <c r="F105" s="882"/>
      <c r="G105" s="901"/>
      <c r="H105" s="889"/>
      <c r="I105" s="889"/>
      <c r="J105" s="587" t="s">
        <v>155</v>
      </c>
      <c r="K105" s="585">
        <v>0</v>
      </c>
      <c r="L105" s="585">
        <v>0</v>
      </c>
      <c r="M105" s="585">
        <f t="shared" si="1"/>
        <v>0</v>
      </c>
      <c r="P105" s="44"/>
    </row>
    <row r="106" spans="1:16" x14ac:dyDescent="0.25">
      <c r="A106" s="907">
        <v>25</v>
      </c>
      <c r="B106" s="909" t="s">
        <v>6369</v>
      </c>
      <c r="C106" s="872" t="s">
        <v>6370</v>
      </c>
      <c r="D106" s="875" t="s">
        <v>6371</v>
      </c>
      <c r="E106" s="878">
        <v>44618</v>
      </c>
      <c r="F106" s="881">
        <v>511100003323</v>
      </c>
      <c r="G106" s="900" t="s">
        <v>6376</v>
      </c>
      <c r="H106" s="887" t="s">
        <v>223</v>
      </c>
      <c r="I106" s="887" t="s">
        <v>225</v>
      </c>
      <c r="J106" s="584" t="s">
        <v>81</v>
      </c>
      <c r="K106" s="585">
        <v>36886706.43</v>
      </c>
      <c r="L106" s="585">
        <v>1024630.73</v>
      </c>
      <c r="M106" s="585">
        <f t="shared" si="1"/>
        <v>35862075.700000003</v>
      </c>
      <c r="P106" s="44"/>
    </row>
    <row r="107" spans="1:16" x14ac:dyDescent="0.25">
      <c r="A107" s="908"/>
      <c r="B107" s="910"/>
      <c r="C107" s="873"/>
      <c r="D107" s="876"/>
      <c r="E107" s="879"/>
      <c r="F107" s="882"/>
      <c r="G107" s="901"/>
      <c r="H107" s="888"/>
      <c r="I107" s="888"/>
      <c r="J107" s="586" t="s">
        <v>82</v>
      </c>
      <c r="K107" s="585">
        <v>36886706.43</v>
      </c>
      <c r="L107" s="585">
        <v>1024630.73</v>
      </c>
      <c r="M107" s="585">
        <f t="shared" si="1"/>
        <v>35862075.700000003</v>
      </c>
      <c r="P107" s="44"/>
    </row>
    <row r="108" spans="1:16" x14ac:dyDescent="0.25">
      <c r="A108" s="908"/>
      <c r="B108" s="910"/>
      <c r="C108" s="873"/>
      <c r="D108" s="876"/>
      <c r="E108" s="879"/>
      <c r="F108" s="882"/>
      <c r="G108" s="901"/>
      <c r="H108" s="888"/>
      <c r="I108" s="888"/>
      <c r="J108" s="586" t="s">
        <v>154</v>
      </c>
      <c r="K108" s="585">
        <v>0</v>
      </c>
      <c r="L108" s="585">
        <v>0</v>
      </c>
      <c r="M108" s="585">
        <f t="shared" si="1"/>
        <v>0</v>
      </c>
      <c r="P108" s="44"/>
    </row>
    <row r="109" spans="1:16" ht="15.75" thickBot="1" x14ac:dyDescent="0.3">
      <c r="A109" s="908"/>
      <c r="B109" s="910"/>
      <c r="C109" s="873"/>
      <c r="D109" s="877"/>
      <c r="E109" s="880"/>
      <c r="F109" s="882"/>
      <c r="G109" s="901"/>
      <c r="H109" s="889"/>
      <c r="I109" s="889"/>
      <c r="J109" s="587" t="s">
        <v>155</v>
      </c>
      <c r="K109" s="585">
        <v>0</v>
      </c>
      <c r="L109" s="585">
        <v>0</v>
      </c>
      <c r="M109" s="585">
        <f t="shared" si="1"/>
        <v>0</v>
      </c>
      <c r="P109" s="44"/>
    </row>
    <row r="110" spans="1:16" ht="15.75" customHeight="1" x14ac:dyDescent="0.25">
      <c r="A110" s="907">
        <v>26</v>
      </c>
      <c r="B110" s="909" t="s">
        <v>6378</v>
      </c>
      <c r="C110" s="872" t="s">
        <v>6379</v>
      </c>
      <c r="D110" s="875" t="s">
        <v>6380</v>
      </c>
      <c r="E110" s="878">
        <v>44602</v>
      </c>
      <c r="F110" s="881">
        <v>511100003286</v>
      </c>
      <c r="G110" s="884" t="s">
        <v>6381</v>
      </c>
      <c r="H110" s="887" t="s">
        <v>222</v>
      </c>
      <c r="I110" s="887" t="s">
        <v>225</v>
      </c>
      <c r="J110" s="584" t="s">
        <v>81</v>
      </c>
      <c r="K110" s="661">
        <v>897046.64</v>
      </c>
      <c r="L110" s="585">
        <v>897046.64</v>
      </c>
      <c r="M110" s="585">
        <f t="shared" si="1"/>
        <v>0</v>
      </c>
      <c r="P110" s="44"/>
    </row>
    <row r="111" spans="1:16" x14ac:dyDescent="0.25">
      <c r="A111" s="908"/>
      <c r="B111" s="910"/>
      <c r="C111" s="873"/>
      <c r="D111" s="876"/>
      <c r="E111" s="879"/>
      <c r="F111" s="882"/>
      <c r="G111" s="885"/>
      <c r="H111" s="888"/>
      <c r="I111" s="888"/>
      <c r="J111" s="586" t="s">
        <v>82</v>
      </c>
      <c r="K111" s="585">
        <v>897046.64</v>
      </c>
      <c r="L111" s="585">
        <v>897046.64</v>
      </c>
      <c r="M111" s="585">
        <f t="shared" si="1"/>
        <v>0</v>
      </c>
      <c r="P111" s="44"/>
    </row>
    <row r="112" spans="1:16" x14ac:dyDescent="0.25">
      <c r="A112" s="908"/>
      <c r="B112" s="910"/>
      <c r="C112" s="873"/>
      <c r="D112" s="876"/>
      <c r="E112" s="879"/>
      <c r="F112" s="882"/>
      <c r="G112" s="885"/>
      <c r="H112" s="888"/>
      <c r="I112" s="888"/>
      <c r="J112" s="586" t="s">
        <v>154</v>
      </c>
      <c r="K112" s="585">
        <v>0</v>
      </c>
      <c r="L112" s="585">
        <v>0</v>
      </c>
      <c r="M112" s="585">
        <f t="shared" si="1"/>
        <v>0</v>
      </c>
      <c r="P112" s="44"/>
    </row>
    <row r="113" spans="1:16" ht="15.75" thickBot="1" x14ac:dyDescent="0.3">
      <c r="A113" s="908"/>
      <c r="B113" s="912"/>
      <c r="C113" s="874"/>
      <c r="D113" s="877"/>
      <c r="E113" s="880"/>
      <c r="F113" s="883"/>
      <c r="G113" s="886"/>
      <c r="H113" s="889"/>
      <c r="I113" s="889"/>
      <c r="J113" s="587" t="s">
        <v>155</v>
      </c>
      <c r="K113" s="585">
        <v>0</v>
      </c>
      <c r="L113" s="585">
        <v>0</v>
      </c>
      <c r="M113" s="585">
        <f t="shared" si="1"/>
        <v>0</v>
      </c>
      <c r="P113" s="44"/>
    </row>
    <row r="114" spans="1:16" ht="15.75" customHeight="1" x14ac:dyDescent="0.25">
      <c r="A114" s="907">
        <v>27</v>
      </c>
      <c r="B114" s="909" t="s">
        <v>6346</v>
      </c>
      <c r="C114" s="872" t="s">
        <v>6347</v>
      </c>
      <c r="D114" s="875" t="s">
        <v>6512</v>
      </c>
      <c r="E114" s="878">
        <v>44622</v>
      </c>
      <c r="F114" s="881">
        <v>511100003387</v>
      </c>
      <c r="G114" s="884" t="s">
        <v>6513</v>
      </c>
      <c r="H114" s="887" t="s">
        <v>222</v>
      </c>
      <c r="I114" s="887" t="s">
        <v>225</v>
      </c>
      <c r="J114" s="584" t="s">
        <v>81</v>
      </c>
      <c r="K114" s="661">
        <v>9879960.9700000007</v>
      </c>
      <c r="L114" s="585">
        <v>8820870.6400000006</v>
      </c>
      <c r="M114" s="585">
        <f t="shared" ref="M114:M117" si="2">K114-L114</f>
        <v>1059090.33</v>
      </c>
      <c r="P114" s="44"/>
    </row>
    <row r="115" spans="1:16" x14ac:dyDescent="0.25">
      <c r="A115" s="908"/>
      <c r="B115" s="910"/>
      <c r="C115" s="873"/>
      <c r="D115" s="876"/>
      <c r="E115" s="879"/>
      <c r="F115" s="882"/>
      <c r="G115" s="885"/>
      <c r="H115" s="888"/>
      <c r="I115" s="888"/>
      <c r="J115" s="586" t="s">
        <v>82</v>
      </c>
      <c r="K115" s="585">
        <v>9879960.9700000007</v>
      </c>
      <c r="L115" s="585">
        <v>8818371.5600000005</v>
      </c>
      <c r="M115" s="585">
        <f t="shared" si="2"/>
        <v>1061589.4099999999</v>
      </c>
      <c r="P115" s="44"/>
    </row>
    <row r="116" spans="1:16" x14ac:dyDescent="0.25">
      <c r="A116" s="908"/>
      <c r="B116" s="910"/>
      <c r="C116" s="873"/>
      <c r="D116" s="876"/>
      <c r="E116" s="879"/>
      <c r="F116" s="882"/>
      <c r="G116" s="885"/>
      <c r="H116" s="888"/>
      <c r="I116" s="888"/>
      <c r="J116" s="586" t="s">
        <v>154</v>
      </c>
      <c r="K116" s="585">
        <v>0</v>
      </c>
      <c r="L116" s="585">
        <v>0</v>
      </c>
      <c r="M116" s="585">
        <f t="shared" si="2"/>
        <v>0</v>
      </c>
      <c r="P116" s="44"/>
    </row>
    <row r="117" spans="1:16" ht="15.75" thickBot="1" x14ac:dyDescent="0.3">
      <c r="A117" s="908"/>
      <c r="B117" s="912"/>
      <c r="C117" s="874"/>
      <c r="D117" s="877"/>
      <c r="E117" s="880"/>
      <c r="F117" s="883"/>
      <c r="G117" s="886"/>
      <c r="H117" s="889"/>
      <c r="I117" s="889"/>
      <c r="J117" s="587" t="s">
        <v>155</v>
      </c>
      <c r="K117" s="585">
        <f>K114-K115</f>
        <v>0</v>
      </c>
      <c r="L117" s="585">
        <f>L114-L115</f>
        <v>2499.08</v>
      </c>
      <c r="M117" s="585">
        <f t="shared" si="2"/>
        <v>-2499.08</v>
      </c>
      <c r="P117" s="44"/>
    </row>
    <row r="118" spans="1:16" x14ac:dyDescent="0.25">
      <c r="A118" s="919" t="s">
        <v>100</v>
      </c>
      <c r="B118" s="920"/>
      <c r="C118" s="920"/>
      <c r="D118" s="920"/>
      <c r="E118" s="920"/>
      <c r="F118" s="920"/>
      <c r="G118" s="921"/>
      <c r="H118" s="913"/>
      <c r="I118" s="913"/>
      <c r="J118" s="218" t="s">
        <v>81</v>
      </c>
      <c r="K118" s="585">
        <f ca="1">SUMIF(J10:K117,J10,K10:K113)</f>
        <v>933737222.55999994</v>
      </c>
      <c r="L118" s="585">
        <f ca="1">SUMIF(J10:L117,J10,L10:L113)</f>
        <v>18943996.93</v>
      </c>
      <c r="M118" s="585">
        <f t="shared" ca="1" si="1"/>
        <v>914793225.63</v>
      </c>
      <c r="P118" s="44"/>
    </row>
    <row r="119" spans="1:16" ht="15.75" thickBot="1" x14ac:dyDescent="0.3">
      <c r="A119" s="922"/>
      <c r="B119" s="923"/>
      <c r="C119" s="923"/>
      <c r="D119" s="923"/>
      <c r="E119" s="923"/>
      <c r="F119" s="923"/>
      <c r="G119" s="924"/>
      <c r="H119" s="914"/>
      <c r="I119" s="914"/>
      <c r="J119" s="221" t="s">
        <v>82</v>
      </c>
      <c r="K119" s="585">
        <f t="shared" ref="K119:K121" ca="1" si="3">SUMIF(J11:K118,J11,K11:K114)</f>
        <v>933737222.55999994</v>
      </c>
      <c r="L119" s="662">
        <f ca="1">SUMIF(J10:L117,J11,L10:L113)</f>
        <v>18941497.850000001</v>
      </c>
      <c r="M119" s="663">
        <f t="shared" ca="1" si="1"/>
        <v>914795724.71000004</v>
      </c>
      <c r="P119" s="44"/>
    </row>
    <row r="120" spans="1:16" ht="15.75" thickBot="1" x14ac:dyDescent="0.3">
      <c r="A120" s="922"/>
      <c r="B120" s="923"/>
      <c r="C120" s="923"/>
      <c r="D120" s="923"/>
      <c r="E120" s="923"/>
      <c r="F120" s="923"/>
      <c r="G120" s="924"/>
      <c r="H120" s="914"/>
      <c r="I120" s="914"/>
      <c r="J120" s="221" t="s">
        <v>154</v>
      </c>
      <c r="K120" s="585">
        <f t="shared" ca="1" si="3"/>
        <v>0</v>
      </c>
      <c r="L120" s="662">
        <f ca="1">SUMIF(J18:L89,#REF!,L18:L89)</f>
        <v>0</v>
      </c>
      <c r="M120" s="663">
        <f t="shared" ca="1" si="1"/>
        <v>0</v>
      </c>
      <c r="N120" s="660"/>
      <c r="P120" s="44"/>
    </row>
    <row r="121" spans="1:16" ht="15.75" thickBot="1" x14ac:dyDescent="0.3">
      <c r="A121" s="925"/>
      <c r="B121" s="926"/>
      <c r="C121" s="926"/>
      <c r="D121" s="926"/>
      <c r="E121" s="926"/>
      <c r="F121" s="926"/>
      <c r="G121" s="927"/>
      <c r="H121" s="915"/>
      <c r="I121" s="915"/>
      <c r="J121" s="222" t="s">
        <v>155</v>
      </c>
      <c r="K121" s="585">
        <f t="shared" ca="1" si="3"/>
        <v>0</v>
      </c>
      <c r="L121" s="585">
        <f ca="1">SUMIF(K13:L120,K13,L13:L116)</f>
        <v>2499.08</v>
      </c>
      <c r="M121" s="585">
        <f ca="1">M118-M119</f>
        <v>-2499.08</v>
      </c>
      <c r="P121" s="44"/>
    </row>
    <row r="122" spans="1:16" x14ac:dyDescent="0.25">
      <c r="A122" s="588" t="s">
        <v>221</v>
      </c>
      <c r="B122" s="531"/>
      <c r="C122" s="531"/>
      <c r="D122" s="531"/>
      <c r="E122" s="531"/>
      <c r="F122" s="531"/>
      <c r="G122" s="532"/>
      <c r="H122" s="916" t="s">
        <v>222</v>
      </c>
      <c r="I122" s="916" t="s">
        <v>225</v>
      </c>
      <c r="J122" s="218" t="s">
        <v>81</v>
      </c>
      <c r="K122" s="585">
        <f>K110+K114</f>
        <v>10777007.609999999</v>
      </c>
      <c r="L122" s="585">
        <f>L110+L114</f>
        <v>9717917.2799999993</v>
      </c>
      <c r="M122" s="664">
        <f t="shared" ref="M122:M153" si="4">K122-L122</f>
        <v>1059090.33</v>
      </c>
      <c r="P122" s="44"/>
    </row>
    <row r="123" spans="1:16" x14ac:dyDescent="0.25">
      <c r="A123" s="590"/>
      <c r="B123" s="534"/>
      <c r="C123" s="534"/>
      <c r="D123" s="534"/>
      <c r="E123" s="534"/>
      <c r="F123" s="534"/>
      <c r="G123" s="535"/>
      <c r="H123" s="917"/>
      <c r="I123" s="917"/>
      <c r="J123" s="221" t="s">
        <v>82</v>
      </c>
      <c r="K123" s="585">
        <f>K111+K115</f>
        <v>10777007.609999999</v>
      </c>
      <c r="L123" s="585">
        <f>L111+L115</f>
        <v>9715418.1999999993</v>
      </c>
      <c r="M123" s="64">
        <f t="shared" si="4"/>
        <v>1061589.4099999999</v>
      </c>
      <c r="P123" s="44"/>
    </row>
    <row r="124" spans="1:16" x14ac:dyDescent="0.25">
      <c r="A124" s="590"/>
      <c r="B124" s="534"/>
      <c r="C124" s="534"/>
      <c r="D124" s="534"/>
      <c r="E124" s="534"/>
      <c r="F124" s="534"/>
      <c r="G124" s="535"/>
      <c r="H124" s="917"/>
      <c r="I124" s="917"/>
      <c r="J124" s="221" t="s">
        <v>154</v>
      </c>
      <c r="K124" s="228">
        <v>0</v>
      </c>
      <c r="L124" s="228">
        <v>0</v>
      </c>
      <c r="M124" s="64">
        <f t="shared" si="4"/>
        <v>0</v>
      </c>
      <c r="P124" s="44"/>
    </row>
    <row r="125" spans="1:16" ht="15.75" thickBot="1" x14ac:dyDescent="0.3">
      <c r="A125" s="591"/>
      <c r="B125" s="537"/>
      <c r="C125" s="537"/>
      <c r="D125" s="537"/>
      <c r="E125" s="537"/>
      <c r="F125" s="537"/>
      <c r="G125" s="538"/>
      <c r="H125" s="918"/>
      <c r="I125" s="918"/>
      <c r="J125" s="222" t="s">
        <v>155</v>
      </c>
      <c r="K125" s="229">
        <f>K122-K123</f>
        <v>0</v>
      </c>
      <c r="L125" s="229">
        <f>L122-L123</f>
        <v>2499.08</v>
      </c>
      <c r="M125" s="223">
        <f t="shared" si="4"/>
        <v>-2499.08</v>
      </c>
      <c r="P125" s="44"/>
    </row>
    <row r="126" spans="1:16" x14ac:dyDescent="0.25">
      <c r="A126" s="588" t="s">
        <v>221</v>
      </c>
      <c r="B126" s="531"/>
      <c r="C126" s="531"/>
      <c r="D126" s="531"/>
      <c r="E126" s="531"/>
      <c r="F126" s="531"/>
      <c r="G126" s="532"/>
      <c r="H126" s="916" t="s">
        <v>208</v>
      </c>
      <c r="I126" s="916" t="s">
        <v>225</v>
      </c>
      <c r="J126" s="218" t="s">
        <v>81</v>
      </c>
      <c r="K126" s="227">
        <v>0</v>
      </c>
      <c r="L126" s="227">
        <v>0</v>
      </c>
      <c r="M126" s="220">
        <f t="shared" si="4"/>
        <v>0</v>
      </c>
      <c r="P126" s="44"/>
    </row>
    <row r="127" spans="1:16" x14ac:dyDescent="0.25">
      <c r="A127" s="590"/>
      <c r="B127" s="534"/>
      <c r="C127" s="534"/>
      <c r="D127" s="534"/>
      <c r="E127" s="534"/>
      <c r="F127" s="534"/>
      <c r="G127" s="535"/>
      <c r="H127" s="917"/>
      <c r="I127" s="917"/>
      <c r="J127" s="221" t="s">
        <v>82</v>
      </c>
      <c r="K127" s="228">
        <v>0</v>
      </c>
      <c r="L127" s="228">
        <v>0</v>
      </c>
      <c r="M127" s="64">
        <f t="shared" si="4"/>
        <v>0</v>
      </c>
      <c r="P127" s="44"/>
    </row>
    <row r="128" spans="1:16" x14ac:dyDescent="0.25">
      <c r="A128" s="590"/>
      <c r="B128" s="534"/>
      <c r="C128" s="534"/>
      <c r="D128" s="534"/>
      <c r="E128" s="534"/>
      <c r="F128" s="534"/>
      <c r="G128" s="535"/>
      <c r="H128" s="917"/>
      <c r="I128" s="917"/>
      <c r="J128" s="221" t="s">
        <v>154</v>
      </c>
      <c r="K128" s="228">
        <v>0</v>
      </c>
      <c r="L128" s="228">
        <v>0</v>
      </c>
      <c r="M128" s="64">
        <f t="shared" si="4"/>
        <v>0</v>
      </c>
      <c r="P128" s="44"/>
    </row>
    <row r="129" spans="1:16" ht="15.75" thickBot="1" x14ac:dyDescent="0.3">
      <c r="A129" s="591"/>
      <c r="B129" s="537"/>
      <c r="C129" s="537"/>
      <c r="D129" s="537"/>
      <c r="E129" s="537"/>
      <c r="F129" s="537"/>
      <c r="G129" s="538"/>
      <c r="H129" s="918"/>
      <c r="I129" s="918"/>
      <c r="J129" s="222" t="s">
        <v>155</v>
      </c>
      <c r="K129" s="662">
        <v>0</v>
      </c>
      <c r="L129" s="662">
        <v>0</v>
      </c>
      <c r="M129" s="665">
        <f t="shared" si="4"/>
        <v>0</v>
      </c>
      <c r="P129" s="44"/>
    </row>
    <row r="130" spans="1:16" x14ac:dyDescent="0.25">
      <c r="A130" s="588" t="s">
        <v>221</v>
      </c>
      <c r="B130" s="531"/>
      <c r="C130" s="531"/>
      <c r="D130" s="531"/>
      <c r="E130" s="531"/>
      <c r="F130" s="531"/>
      <c r="G130" s="532"/>
      <c r="H130" s="916" t="s">
        <v>223</v>
      </c>
      <c r="I130" s="916" t="s">
        <v>225</v>
      </c>
      <c r="J130" s="218" t="s">
        <v>81</v>
      </c>
      <c r="K130" s="666">
        <f t="shared" ref="K130:M131" si="5">K10+K14+K18+K22+K26+K30+K34+K38+K42+K46+K50+K54+K58+K62+K66+K70+K74+K78+K82+K86+K90+K94+K98+K102+K106</f>
        <v>922960214.95000005</v>
      </c>
      <c r="L130" s="666">
        <f t="shared" si="5"/>
        <v>9226079.6500000004</v>
      </c>
      <c r="M130" s="666">
        <f t="shared" si="5"/>
        <v>913734135.29999995</v>
      </c>
      <c r="P130" s="44"/>
    </row>
    <row r="131" spans="1:16" x14ac:dyDescent="0.25">
      <c r="A131" s="590"/>
      <c r="B131" s="534"/>
      <c r="C131" s="534"/>
      <c r="D131" s="534"/>
      <c r="E131" s="534"/>
      <c r="F131" s="534"/>
      <c r="G131" s="535"/>
      <c r="H131" s="917"/>
      <c r="I131" s="917"/>
      <c r="J131" s="221" t="s">
        <v>82</v>
      </c>
      <c r="K131" s="228">
        <f t="shared" si="5"/>
        <v>922960214.95000005</v>
      </c>
      <c r="L131" s="228">
        <f t="shared" si="5"/>
        <v>9226079.6500000004</v>
      </c>
      <c r="M131" s="228">
        <f t="shared" si="5"/>
        <v>913734135.29999995</v>
      </c>
      <c r="P131" s="44"/>
    </row>
    <row r="132" spans="1:16" x14ac:dyDescent="0.25">
      <c r="A132" s="590"/>
      <c r="B132" s="534"/>
      <c r="C132" s="534"/>
      <c r="D132" s="534"/>
      <c r="E132" s="534"/>
      <c r="F132" s="534"/>
      <c r="G132" s="535"/>
      <c r="H132" s="917"/>
      <c r="I132" s="917"/>
      <c r="J132" s="221" t="s">
        <v>154</v>
      </c>
      <c r="K132" s="228">
        <v>0</v>
      </c>
      <c r="L132" s="228">
        <v>0</v>
      </c>
      <c r="M132" s="64">
        <f t="shared" si="4"/>
        <v>0</v>
      </c>
      <c r="P132" s="44"/>
    </row>
    <row r="133" spans="1:16" ht="15.75" thickBot="1" x14ac:dyDescent="0.3">
      <c r="A133" s="591"/>
      <c r="B133" s="537"/>
      <c r="C133" s="537"/>
      <c r="D133" s="537"/>
      <c r="E133" s="537"/>
      <c r="F133" s="537"/>
      <c r="G133" s="538"/>
      <c r="H133" s="918"/>
      <c r="I133" s="918"/>
      <c r="J133" s="222" t="s">
        <v>155</v>
      </c>
      <c r="K133" s="229">
        <v>0</v>
      </c>
      <c r="L133" s="229">
        <v>0</v>
      </c>
      <c r="M133" s="223">
        <f t="shared" si="4"/>
        <v>0</v>
      </c>
      <c r="P133" s="44"/>
    </row>
    <row r="134" spans="1:16" x14ac:dyDescent="0.25">
      <c r="A134" s="588" t="s">
        <v>221</v>
      </c>
      <c r="B134" s="531"/>
      <c r="C134" s="531"/>
      <c r="D134" s="531"/>
      <c r="E134" s="531"/>
      <c r="F134" s="531"/>
      <c r="G134" s="532"/>
      <c r="H134" s="916" t="s">
        <v>224</v>
      </c>
      <c r="I134" s="916" t="s">
        <v>225</v>
      </c>
      <c r="J134" s="218" t="s">
        <v>81</v>
      </c>
      <c r="K134" s="227">
        <v>0</v>
      </c>
      <c r="L134" s="227">
        <v>0</v>
      </c>
      <c r="M134" s="220">
        <f t="shared" si="4"/>
        <v>0</v>
      </c>
      <c r="P134" s="44"/>
    </row>
    <row r="135" spans="1:16" x14ac:dyDescent="0.25">
      <c r="A135" s="590"/>
      <c r="B135" s="534"/>
      <c r="C135" s="534"/>
      <c r="D135" s="534"/>
      <c r="E135" s="534"/>
      <c r="F135" s="534"/>
      <c r="G135" s="535"/>
      <c r="H135" s="917"/>
      <c r="I135" s="917"/>
      <c r="J135" s="221" t="s">
        <v>82</v>
      </c>
      <c r="K135" s="228">
        <v>0</v>
      </c>
      <c r="L135" s="228">
        <v>0</v>
      </c>
      <c r="M135" s="64">
        <f t="shared" si="4"/>
        <v>0</v>
      </c>
      <c r="P135" s="44"/>
    </row>
    <row r="136" spans="1:16" x14ac:dyDescent="0.25">
      <c r="A136" s="590"/>
      <c r="B136" s="534"/>
      <c r="C136" s="534"/>
      <c r="D136" s="534"/>
      <c r="E136" s="534"/>
      <c r="F136" s="534"/>
      <c r="G136" s="535"/>
      <c r="H136" s="917"/>
      <c r="I136" s="917"/>
      <c r="J136" s="221" t="s">
        <v>154</v>
      </c>
      <c r="K136" s="228">
        <v>0</v>
      </c>
      <c r="L136" s="228">
        <v>0</v>
      </c>
      <c r="M136" s="64">
        <f t="shared" si="4"/>
        <v>0</v>
      </c>
      <c r="P136" s="44"/>
    </row>
    <row r="137" spans="1:16" ht="15.75" thickBot="1" x14ac:dyDescent="0.3">
      <c r="A137" s="591"/>
      <c r="B137" s="537"/>
      <c r="C137" s="537"/>
      <c r="D137" s="537"/>
      <c r="E137" s="537"/>
      <c r="F137" s="537"/>
      <c r="G137" s="538"/>
      <c r="H137" s="918"/>
      <c r="I137" s="918"/>
      <c r="J137" s="222" t="s">
        <v>155</v>
      </c>
      <c r="K137" s="229">
        <v>0</v>
      </c>
      <c r="L137" s="230">
        <v>0</v>
      </c>
      <c r="M137" s="223">
        <f t="shared" si="4"/>
        <v>0</v>
      </c>
      <c r="P137" s="44"/>
    </row>
    <row r="138" spans="1:16" x14ac:dyDescent="0.25">
      <c r="A138" s="588" t="s">
        <v>221</v>
      </c>
      <c r="B138" s="531"/>
      <c r="C138" s="531"/>
      <c r="D138" s="531"/>
      <c r="E138" s="531"/>
      <c r="F138" s="531"/>
      <c r="G138" s="532"/>
      <c r="H138" s="916" t="s">
        <v>222</v>
      </c>
      <c r="I138" s="916" t="s">
        <v>226</v>
      </c>
      <c r="J138" s="218" t="s">
        <v>81</v>
      </c>
      <c r="K138" s="227">
        <v>0</v>
      </c>
      <c r="L138" s="227">
        <v>0</v>
      </c>
      <c r="M138" s="220">
        <f t="shared" si="4"/>
        <v>0</v>
      </c>
      <c r="P138" s="44"/>
    </row>
    <row r="139" spans="1:16" x14ac:dyDescent="0.25">
      <c r="A139" s="590"/>
      <c r="B139" s="534"/>
      <c r="C139" s="534"/>
      <c r="D139" s="534"/>
      <c r="E139" s="534"/>
      <c r="F139" s="534"/>
      <c r="G139" s="535"/>
      <c r="H139" s="917"/>
      <c r="I139" s="917"/>
      <c r="J139" s="221" t="s">
        <v>82</v>
      </c>
      <c r="K139" s="228">
        <v>0</v>
      </c>
      <c r="L139" s="228">
        <v>0</v>
      </c>
      <c r="M139" s="64">
        <f t="shared" si="4"/>
        <v>0</v>
      </c>
      <c r="P139" s="44"/>
    </row>
    <row r="140" spans="1:16" x14ac:dyDescent="0.25">
      <c r="A140" s="590"/>
      <c r="B140" s="534"/>
      <c r="C140" s="534"/>
      <c r="D140" s="534"/>
      <c r="E140" s="534"/>
      <c r="F140" s="534"/>
      <c r="G140" s="535"/>
      <c r="H140" s="917"/>
      <c r="I140" s="917"/>
      <c r="J140" s="221" t="s">
        <v>154</v>
      </c>
      <c r="K140" s="228">
        <v>0</v>
      </c>
      <c r="L140" s="228">
        <v>0</v>
      </c>
      <c r="M140" s="64">
        <f t="shared" si="4"/>
        <v>0</v>
      </c>
      <c r="P140" s="44"/>
    </row>
    <row r="141" spans="1:16" ht="15.75" thickBot="1" x14ac:dyDescent="0.3">
      <c r="A141" s="591"/>
      <c r="B141" s="537"/>
      <c r="C141" s="537"/>
      <c r="D141" s="537"/>
      <c r="E141" s="537"/>
      <c r="F141" s="537"/>
      <c r="G141" s="538"/>
      <c r="H141" s="918"/>
      <c r="I141" s="918"/>
      <c r="J141" s="222" t="s">
        <v>155</v>
      </c>
      <c r="K141" s="229">
        <v>0</v>
      </c>
      <c r="L141" s="229">
        <v>0</v>
      </c>
      <c r="M141" s="223">
        <f t="shared" si="4"/>
        <v>0</v>
      </c>
      <c r="P141" s="44"/>
    </row>
    <row r="142" spans="1:16" x14ac:dyDescent="0.25">
      <c r="A142" s="588" t="s">
        <v>221</v>
      </c>
      <c r="B142" s="531"/>
      <c r="C142" s="531"/>
      <c r="D142" s="531"/>
      <c r="E142" s="531"/>
      <c r="F142" s="531"/>
      <c r="G142" s="532"/>
      <c r="H142" s="916" t="s">
        <v>208</v>
      </c>
      <c r="I142" s="916" t="s">
        <v>226</v>
      </c>
      <c r="J142" s="218" t="s">
        <v>81</v>
      </c>
      <c r="K142" s="227">
        <v>0</v>
      </c>
      <c r="L142" s="219">
        <v>0</v>
      </c>
      <c r="M142" s="220">
        <f t="shared" si="4"/>
        <v>0</v>
      </c>
      <c r="P142" s="44"/>
    </row>
    <row r="143" spans="1:16" x14ac:dyDescent="0.25">
      <c r="A143" s="590"/>
      <c r="B143" s="534"/>
      <c r="C143" s="534"/>
      <c r="D143" s="534"/>
      <c r="E143" s="534"/>
      <c r="F143" s="534"/>
      <c r="G143" s="535"/>
      <c r="H143" s="917"/>
      <c r="I143" s="917"/>
      <c r="J143" s="221" t="s">
        <v>82</v>
      </c>
      <c r="K143" s="228">
        <v>0</v>
      </c>
      <c r="L143" s="228">
        <v>0</v>
      </c>
      <c r="M143" s="64">
        <f t="shared" si="4"/>
        <v>0</v>
      </c>
      <c r="P143" s="44"/>
    </row>
    <row r="144" spans="1:16" x14ac:dyDescent="0.25">
      <c r="A144" s="590"/>
      <c r="B144" s="534"/>
      <c r="C144" s="534"/>
      <c r="D144" s="534"/>
      <c r="E144" s="534"/>
      <c r="F144" s="534"/>
      <c r="G144" s="535"/>
      <c r="H144" s="917"/>
      <c r="I144" s="917"/>
      <c r="J144" s="221" t="s">
        <v>154</v>
      </c>
      <c r="K144" s="228">
        <v>0</v>
      </c>
      <c r="L144" s="228">
        <v>0</v>
      </c>
      <c r="M144" s="64">
        <f t="shared" si="4"/>
        <v>0</v>
      </c>
      <c r="P144" s="44"/>
    </row>
    <row r="145" spans="1:16" ht="15.75" thickBot="1" x14ac:dyDescent="0.3">
      <c r="A145" s="591"/>
      <c r="B145" s="537"/>
      <c r="C145" s="537"/>
      <c r="D145" s="537"/>
      <c r="E145" s="537"/>
      <c r="F145" s="537"/>
      <c r="G145" s="538"/>
      <c r="H145" s="918"/>
      <c r="I145" s="918"/>
      <c r="J145" s="222" t="s">
        <v>155</v>
      </c>
      <c r="K145" s="229">
        <v>0</v>
      </c>
      <c r="L145" s="229">
        <v>0</v>
      </c>
      <c r="M145" s="223">
        <f t="shared" si="4"/>
        <v>0</v>
      </c>
      <c r="P145" s="44"/>
    </row>
    <row r="146" spans="1:16" x14ac:dyDescent="0.25">
      <c r="A146" s="588" t="s">
        <v>221</v>
      </c>
      <c r="B146" s="531"/>
      <c r="C146" s="531"/>
      <c r="D146" s="531"/>
      <c r="E146" s="531"/>
      <c r="F146" s="531"/>
      <c r="G146" s="532"/>
      <c r="H146" s="916" t="s">
        <v>223</v>
      </c>
      <c r="I146" s="916" t="s">
        <v>226</v>
      </c>
      <c r="J146" s="218" t="s">
        <v>81</v>
      </c>
      <c r="K146" s="227">
        <v>0</v>
      </c>
      <c r="L146" s="227">
        <v>0</v>
      </c>
      <c r="M146" s="220">
        <f t="shared" si="4"/>
        <v>0</v>
      </c>
      <c r="P146" s="44"/>
    </row>
    <row r="147" spans="1:16" x14ac:dyDescent="0.25">
      <c r="A147" s="590"/>
      <c r="B147" s="534"/>
      <c r="C147" s="534"/>
      <c r="D147" s="534"/>
      <c r="E147" s="534"/>
      <c r="F147" s="534"/>
      <c r="G147" s="535"/>
      <c r="H147" s="917"/>
      <c r="I147" s="917"/>
      <c r="J147" s="221" t="s">
        <v>82</v>
      </c>
      <c r="K147" s="228">
        <v>0</v>
      </c>
      <c r="L147" s="228">
        <v>0</v>
      </c>
      <c r="M147" s="64">
        <f t="shared" si="4"/>
        <v>0</v>
      </c>
      <c r="P147" s="44"/>
    </row>
    <row r="148" spans="1:16" x14ac:dyDescent="0.25">
      <c r="A148" s="590"/>
      <c r="B148" s="534"/>
      <c r="C148" s="534"/>
      <c r="D148" s="534"/>
      <c r="E148" s="534"/>
      <c r="F148" s="534"/>
      <c r="G148" s="535"/>
      <c r="H148" s="917"/>
      <c r="I148" s="917"/>
      <c r="J148" s="221" t="s">
        <v>154</v>
      </c>
      <c r="K148" s="228">
        <v>0</v>
      </c>
      <c r="L148" s="228">
        <v>0</v>
      </c>
      <c r="M148" s="64">
        <f t="shared" si="4"/>
        <v>0</v>
      </c>
      <c r="P148" s="44"/>
    </row>
    <row r="149" spans="1:16" ht="15.75" thickBot="1" x14ac:dyDescent="0.3">
      <c r="A149" s="591"/>
      <c r="B149" s="537"/>
      <c r="C149" s="537"/>
      <c r="D149" s="537"/>
      <c r="E149" s="537"/>
      <c r="F149" s="537"/>
      <c r="G149" s="538"/>
      <c r="H149" s="918"/>
      <c r="I149" s="918"/>
      <c r="J149" s="222" t="s">
        <v>155</v>
      </c>
      <c r="K149" s="229">
        <v>0</v>
      </c>
      <c r="L149" s="229">
        <v>0</v>
      </c>
      <c r="M149" s="223">
        <f t="shared" si="4"/>
        <v>0</v>
      </c>
      <c r="P149" s="44"/>
    </row>
    <row r="150" spans="1:16" x14ac:dyDescent="0.25">
      <c r="A150" s="588" t="s">
        <v>221</v>
      </c>
      <c r="B150" s="531"/>
      <c r="C150" s="531"/>
      <c r="D150" s="531"/>
      <c r="E150" s="531"/>
      <c r="F150" s="531"/>
      <c r="G150" s="532"/>
      <c r="H150" s="916" t="s">
        <v>224</v>
      </c>
      <c r="I150" s="916" t="s">
        <v>226</v>
      </c>
      <c r="J150" s="218" t="s">
        <v>81</v>
      </c>
      <c r="K150" s="227">
        <v>0</v>
      </c>
      <c r="L150" s="227">
        <v>0</v>
      </c>
      <c r="M150" s="220">
        <f t="shared" si="4"/>
        <v>0</v>
      </c>
      <c r="P150" s="44"/>
    </row>
    <row r="151" spans="1:16" x14ac:dyDescent="0.25">
      <c r="A151" s="533"/>
      <c r="B151" s="534"/>
      <c r="C151" s="534"/>
      <c r="D151" s="534"/>
      <c r="E151" s="534"/>
      <c r="F151" s="534"/>
      <c r="G151" s="535"/>
      <c r="H151" s="917"/>
      <c r="I151" s="917"/>
      <c r="J151" s="221" t="s">
        <v>82</v>
      </c>
      <c r="K151" s="228">
        <v>0</v>
      </c>
      <c r="L151" s="228">
        <v>0</v>
      </c>
      <c r="M151" s="64">
        <f t="shared" si="4"/>
        <v>0</v>
      </c>
      <c r="P151" s="44"/>
    </row>
    <row r="152" spans="1:16" x14ac:dyDescent="0.25">
      <c r="A152" s="533"/>
      <c r="B152" s="534"/>
      <c r="C152" s="534"/>
      <c r="D152" s="534"/>
      <c r="E152" s="534"/>
      <c r="F152" s="534"/>
      <c r="G152" s="535"/>
      <c r="H152" s="917"/>
      <c r="I152" s="917"/>
      <c r="J152" s="221" t="s">
        <v>154</v>
      </c>
      <c r="K152" s="228">
        <v>0</v>
      </c>
      <c r="L152" s="228">
        <v>0</v>
      </c>
      <c r="M152" s="64">
        <f t="shared" si="4"/>
        <v>0</v>
      </c>
      <c r="P152" s="44"/>
    </row>
    <row r="153" spans="1:16" ht="15.75" thickBot="1" x14ac:dyDescent="0.3">
      <c r="A153" s="536"/>
      <c r="B153" s="537"/>
      <c r="C153" s="537"/>
      <c r="D153" s="537"/>
      <c r="E153" s="537"/>
      <c r="F153" s="537"/>
      <c r="G153" s="538"/>
      <c r="H153" s="918"/>
      <c r="I153" s="918"/>
      <c r="J153" s="222" t="s">
        <v>155</v>
      </c>
      <c r="K153" s="229">
        <v>0</v>
      </c>
      <c r="L153" s="229">
        <v>0</v>
      </c>
      <c r="M153" s="223">
        <f t="shared" si="4"/>
        <v>0</v>
      </c>
      <c r="P153" s="44"/>
    </row>
    <row r="154" spans="1:16" ht="15" customHeight="1" x14ac:dyDescent="0.25">
      <c r="A154" s="414"/>
      <c r="B154" s="414"/>
      <c r="C154" s="414"/>
      <c r="D154" s="414"/>
      <c r="E154" s="414"/>
      <c r="F154" s="414"/>
      <c r="G154" s="414"/>
      <c r="H154" s="471"/>
      <c r="I154" s="472"/>
      <c r="J154" s="473"/>
      <c r="K154" s="474"/>
      <c r="L154" s="474"/>
      <c r="M154" s="474"/>
      <c r="P154" s="44"/>
    </row>
    <row r="155" spans="1:16" ht="15" customHeight="1" x14ac:dyDescent="0.25">
      <c r="A155" s="414"/>
      <c r="B155" s="414"/>
      <c r="C155" s="414"/>
      <c r="D155" s="414"/>
      <c r="E155" s="414"/>
      <c r="F155" s="414"/>
      <c r="G155" s="414"/>
      <c r="H155" s="471"/>
      <c r="I155" s="472"/>
      <c r="J155" s="473"/>
      <c r="K155" s="474"/>
      <c r="L155" s="474"/>
      <c r="M155" s="474"/>
      <c r="P155" s="44"/>
    </row>
    <row r="156" spans="1:16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P156" s="44"/>
    </row>
    <row r="157" spans="1:16" ht="16.5" thickBot="1" x14ac:dyDescent="0.3">
      <c r="A157" s="906" t="s">
        <v>159</v>
      </c>
      <c r="B157" s="906"/>
      <c r="C157" s="906"/>
      <c r="D157" s="906"/>
      <c r="E157" s="43"/>
      <c r="F157" s="43"/>
      <c r="G157" s="38"/>
      <c r="H157" s="39"/>
      <c r="I157" s="39"/>
      <c r="J157" s="43"/>
      <c r="K157" s="43"/>
      <c r="L157" s="206"/>
      <c r="M157" s="206"/>
      <c r="N157" s="39"/>
      <c r="O157" s="39"/>
      <c r="P157" s="44"/>
    </row>
    <row r="158" spans="1:16" x14ac:dyDescent="0.25">
      <c r="A158" s="81"/>
      <c r="B158" s="81"/>
      <c r="C158" s="82"/>
      <c r="D158" s="82"/>
      <c r="E158" s="82"/>
      <c r="F158" s="82"/>
      <c r="G158" s="224" t="s">
        <v>35</v>
      </c>
      <c r="H158" s="370"/>
      <c r="I158" s="370"/>
      <c r="J158" s="82"/>
      <c r="K158" s="82"/>
      <c r="L158" s="905" t="s">
        <v>36</v>
      </c>
      <c r="M158" s="905"/>
      <c r="N158" s="84"/>
      <c r="O158" s="84"/>
      <c r="P158" s="44"/>
    </row>
    <row r="159" spans="1:16" ht="15.75" x14ac:dyDescent="0.25">
      <c r="A159" s="29"/>
      <c r="B159" s="29"/>
      <c r="C159" s="43"/>
      <c r="D159" s="39"/>
      <c r="E159" s="39"/>
      <c r="F159" s="39"/>
      <c r="G159" s="39"/>
      <c r="H159" s="39"/>
      <c r="I159" s="39"/>
      <c r="J159" s="39"/>
      <c r="K159" s="39"/>
      <c r="L159" s="85"/>
      <c r="M159" s="39"/>
      <c r="N159" s="86"/>
      <c r="O159" s="86"/>
      <c r="P159" s="44"/>
    </row>
    <row r="160" spans="1:16" ht="16.5" thickBot="1" x14ac:dyDescent="0.3">
      <c r="A160" s="906" t="s">
        <v>160</v>
      </c>
      <c r="B160" s="906"/>
      <c r="C160" s="906"/>
      <c r="D160" s="906"/>
      <c r="E160" s="43"/>
      <c r="F160" s="43"/>
      <c r="G160" s="38"/>
      <c r="H160" s="39"/>
      <c r="I160" s="39"/>
      <c r="J160" s="43"/>
      <c r="K160" s="43"/>
      <c r="L160" s="206" t="s">
        <v>6377</v>
      </c>
      <c r="M160" s="206"/>
      <c r="N160" s="39"/>
      <c r="O160" s="39"/>
      <c r="P160" s="44"/>
    </row>
    <row r="161" spans="1:16" ht="15.75" x14ac:dyDescent="0.25">
      <c r="A161" s="87"/>
      <c r="B161" s="87"/>
      <c r="C161" s="82"/>
      <c r="D161" s="82"/>
      <c r="E161" s="82"/>
      <c r="F161" s="82"/>
      <c r="G161" s="224" t="s">
        <v>35</v>
      </c>
      <c r="H161" s="370"/>
      <c r="I161" s="370"/>
      <c r="J161" s="82"/>
      <c r="K161" s="82"/>
      <c r="L161" s="905" t="s">
        <v>36</v>
      </c>
      <c r="M161" s="905"/>
      <c r="N161" s="84"/>
      <c r="O161" s="84"/>
      <c r="P161" s="44"/>
    </row>
    <row r="162" spans="1:16" x14ac:dyDescent="0.25"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P162" s="44"/>
    </row>
    <row r="163" spans="1:16" x14ac:dyDescent="0.25">
      <c r="P163" s="44"/>
    </row>
  </sheetData>
  <autoFilter ref="A9:R153"/>
  <mergeCells count="278">
    <mergeCell ref="A110:A113"/>
    <mergeCell ref="B110:B113"/>
    <mergeCell ref="C110:C113"/>
    <mergeCell ref="D110:D113"/>
    <mergeCell ref="E110:E113"/>
    <mergeCell ref="H146:H149"/>
    <mergeCell ref="I146:I149"/>
    <mergeCell ref="H150:H153"/>
    <mergeCell ref="I150:I153"/>
    <mergeCell ref="A118:G121"/>
    <mergeCell ref="H134:H137"/>
    <mergeCell ref="I134:I137"/>
    <mergeCell ref="H138:H141"/>
    <mergeCell ref="I138:I141"/>
    <mergeCell ref="H142:H145"/>
    <mergeCell ref="I142:I145"/>
    <mergeCell ref="H122:H125"/>
    <mergeCell ref="I122:I125"/>
    <mergeCell ref="H126:H129"/>
    <mergeCell ref="I126:I129"/>
    <mergeCell ref="H130:H133"/>
    <mergeCell ref="I130:I133"/>
    <mergeCell ref="A114:A117"/>
    <mergeCell ref="B114:B117"/>
    <mergeCell ref="G106:G109"/>
    <mergeCell ref="H106:H109"/>
    <mergeCell ref="I106:I109"/>
    <mergeCell ref="H118:H121"/>
    <mergeCell ref="I118:I121"/>
    <mergeCell ref="F110:F113"/>
    <mergeCell ref="G110:G113"/>
    <mergeCell ref="H110:H113"/>
    <mergeCell ref="I110:I113"/>
    <mergeCell ref="A106:A109"/>
    <mergeCell ref="B106:B109"/>
    <mergeCell ref="C106:C109"/>
    <mergeCell ref="D106:D109"/>
    <mergeCell ref="E106:E109"/>
    <mergeCell ref="F98:F101"/>
    <mergeCell ref="G98:G101"/>
    <mergeCell ref="H98:H101"/>
    <mergeCell ref="I98:I101"/>
    <mergeCell ref="A102:A105"/>
    <mergeCell ref="B102:B105"/>
    <mergeCell ref="C102:C105"/>
    <mergeCell ref="D102:D105"/>
    <mergeCell ref="E102:E105"/>
    <mergeCell ref="F102:F105"/>
    <mergeCell ref="G102:G105"/>
    <mergeCell ref="H102:H105"/>
    <mergeCell ref="I102:I105"/>
    <mergeCell ref="A98:A101"/>
    <mergeCell ref="B98:B101"/>
    <mergeCell ref="C98:C101"/>
    <mergeCell ref="D98:D101"/>
    <mergeCell ref="E98:E101"/>
    <mergeCell ref="F106:F109"/>
    <mergeCell ref="F90:F93"/>
    <mergeCell ref="G90:G93"/>
    <mergeCell ref="H90:H93"/>
    <mergeCell ref="I90:I93"/>
    <mergeCell ref="A94:A97"/>
    <mergeCell ref="B94:B97"/>
    <mergeCell ref="C94:C97"/>
    <mergeCell ref="D94:D97"/>
    <mergeCell ref="E94:E97"/>
    <mergeCell ref="F94:F97"/>
    <mergeCell ref="G94:G97"/>
    <mergeCell ref="H94:H97"/>
    <mergeCell ref="I94:I97"/>
    <mergeCell ref="A90:A93"/>
    <mergeCell ref="B90:B93"/>
    <mergeCell ref="C90:C93"/>
    <mergeCell ref="D90:D93"/>
    <mergeCell ref="E90:E93"/>
    <mergeCell ref="F82:F85"/>
    <mergeCell ref="G82:G85"/>
    <mergeCell ref="H82:H85"/>
    <mergeCell ref="I82:I85"/>
    <mergeCell ref="A86:A89"/>
    <mergeCell ref="B86:B89"/>
    <mergeCell ref="C86:C89"/>
    <mergeCell ref="D86:D89"/>
    <mergeCell ref="E86:E89"/>
    <mergeCell ref="F86:F89"/>
    <mergeCell ref="G86:G89"/>
    <mergeCell ref="H86:H89"/>
    <mergeCell ref="I86:I89"/>
    <mergeCell ref="A82:A85"/>
    <mergeCell ref="B82:B85"/>
    <mergeCell ref="C82:C85"/>
    <mergeCell ref="D82:D85"/>
    <mergeCell ref="E82:E85"/>
    <mergeCell ref="F74:F77"/>
    <mergeCell ref="G74:G77"/>
    <mergeCell ref="H74:H77"/>
    <mergeCell ref="I74:I77"/>
    <mergeCell ref="A78:A81"/>
    <mergeCell ref="B78:B81"/>
    <mergeCell ref="C78:C81"/>
    <mergeCell ref="D78:D81"/>
    <mergeCell ref="E78:E81"/>
    <mergeCell ref="F78:F81"/>
    <mergeCell ref="G78:G81"/>
    <mergeCell ref="H78:H81"/>
    <mergeCell ref="I78:I81"/>
    <mergeCell ref="A74:A77"/>
    <mergeCell ref="B74:B77"/>
    <mergeCell ref="C74:C77"/>
    <mergeCell ref="D74:D77"/>
    <mergeCell ref="E74:E77"/>
    <mergeCell ref="F66:F69"/>
    <mergeCell ref="G66:G69"/>
    <mergeCell ref="H66:H69"/>
    <mergeCell ref="I66:I69"/>
    <mergeCell ref="A70:A73"/>
    <mergeCell ref="B70:B73"/>
    <mergeCell ref="C70:C73"/>
    <mergeCell ref="D70:D73"/>
    <mergeCell ref="E70:E73"/>
    <mergeCell ref="F70:F73"/>
    <mergeCell ref="G70:G73"/>
    <mergeCell ref="H70:H73"/>
    <mergeCell ref="I70:I73"/>
    <mergeCell ref="A66:A69"/>
    <mergeCell ref="B66:B69"/>
    <mergeCell ref="C66:C69"/>
    <mergeCell ref="D66:D69"/>
    <mergeCell ref="E66:E69"/>
    <mergeCell ref="F58:F61"/>
    <mergeCell ref="G58:G61"/>
    <mergeCell ref="H58:H61"/>
    <mergeCell ref="I58:I61"/>
    <mergeCell ref="A62:A65"/>
    <mergeCell ref="B62:B65"/>
    <mergeCell ref="C62:C65"/>
    <mergeCell ref="D62:D65"/>
    <mergeCell ref="E62:E65"/>
    <mergeCell ref="F62:F65"/>
    <mergeCell ref="G62:G65"/>
    <mergeCell ref="H62:H65"/>
    <mergeCell ref="I62:I65"/>
    <mergeCell ref="A58:A61"/>
    <mergeCell ref="B58:B61"/>
    <mergeCell ref="C58:C61"/>
    <mergeCell ref="D58:D61"/>
    <mergeCell ref="E58:E61"/>
    <mergeCell ref="F50:F53"/>
    <mergeCell ref="G50:G53"/>
    <mergeCell ref="H50:H53"/>
    <mergeCell ref="I50:I53"/>
    <mergeCell ref="A54:A57"/>
    <mergeCell ref="B54:B57"/>
    <mergeCell ref="C54:C57"/>
    <mergeCell ref="D54:D57"/>
    <mergeCell ref="E54:E57"/>
    <mergeCell ref="F54:F57"/>
    <mergeCell ref="G54:G57"/>
    <mergeCell ref="H54:H57"/>
    <mergeCell ref="I54:I57"/>
    <mergeCell ref="A50:A53"/>
    <mergeCell ref="B50:B53"/>
    <mergeCell ref="C50:C53"/>
    <mergeCell ref="D50:D53"/>
    <mergeCell ref="E50:E53"/>
    <mergeCell ref="F42:F45"/>
    <mergeCell ref="G42:G45"/>
    <mergeCell ref="H42:H45"/>
    <mergeCell ref="I42:I45"/>
    <mergeCell ref="A46:A49"/>
    <mergeCell ref="B46:B49"/>
    <mergeCell ref="C46:C49"/>
    <mergeCell ref="D46:D49"/>
    <mergeCell ref="E46:E49"/>
    <mergeCell ref="F46:F49"/>
    <mergeCell ref="G46:G49"/>
    <mergeCell ref="H46:H49"/>
    <mergeCell ref="I46:I49"/>
    <mergeCell ref="A42:A45"/>
    <mergeCell ref="B42:B45"/>
    <mergeCell ref="C42:C45"/>
    <mergeCell ref="D42:D45"/>
    <mergeCell ref="E42:E45"/>
    <mergeCell ref="B38:B41"/>
    <mergeCell ref="C38:C41"/>
    <mergeCell ref="D38:D41"/>
    <mergeCell ref="E38:E41"/>
    <mergeCell ref="F38:F41"/>
    <mergeCell ref="G38:G41"/>
    <mergeCell ref="H38:H41"/>
    <mergeCell ref="I38:I41"/>
    <mergeCell ref="A34:A37"/>
    <mergeCell ref="B34:B37"/>
    <mergeCell ref="C34:C37"/>
    <mergeCell ref="D34:D37"/>
    <mergeCell ref="E34:E37"/>
    <mergeCell ref="A18:A21"/>
    <mergeCell ref="B18:B21"/>
    <mergeCell ref="C18:C21"/>
    <mergeCell ref="D18:D21"/>
    <mergeCell ref="G26:G29"/>
    <mergeCell ref="H26:H29"/>
    <mergeCell ref="I26:I29"/>
    <mergeCell ref="A30:A33"/>
    <mergeCell ref="A10:A13"/>
    <mergeCell ref="B10:B13"/>
    <mergeCell ref="C10:C13"/>
    <mergeCell ref="D10:D13"/>
    <mergeCell ref="A14:A17"/>
    <mergeCell ref="B14:B17"/>
    <mergeCell ref="C14:C17"/>
    <mergeCell ref="D14:D17"/>
    <mergeCell ref="F26:F29"/>
    <mergeCell ref="B30:B33"/>
    <mergeCell ref="C30:C33"/>
    <mergeCell ref="D30:D33"/>
    <mergeCell ref="E30:E33"/>
    <mergeCell ref="F30:F33"/>
    <mergeCell ref="G30:G33"/>
    <mergeCell ref="H30:H33"/>
    <mergeCell ref="L161:M161"/>
    <mergeCell ref="F22:F25"/>
    <mergeCell ref="G22:G25"/>
    <mergeCell ref="A157:D157"/>
    <mergeCell ref="L158:M158"/>
    <mergeCell ref="A160:D160"/>
    <mergeCell ref="E22:E25"/>
    <mergeCell ref="A22:A25"/>
    <mergeCell ref="B22:B25"/>
    <mergeCell ref="C22:C25"/>
    <mergeCell ref="D22:D25"/>
    <mergeCell ref="I22:I25"/>
    <mergeCell ref="H22:H25"/>
    <mergeCell ref="I30:I33"/>
    <mergeCell ref="A26:A29"/>
    <mergeCell ref="B26:B29"/>
    <mergeCell ref="C26:C29"/>
    <mergeCell ref="D26:D29"/>
    <mergeCell ref="E26:E29"/>
    <mergeCell ref="F34:F37"/>
    <mergeCell ref="G34:G37"/>
    <mergeCell ref="H34:H37"/>
    <mergeCell ref="I34:I37"/>
    <mergeCell ref="A38:A41"/>
    <mergeCell ref="F14:F17"/>
    <mergeCell ref="G14:G17"/>
    <mergeCell ref="F18:F21"/>
    <mergeCell ref="G18:G21"/>
    <mergeCell ref="I7:I8"/>
    <mergeCell ref="I10:I13"/>
    <mergeCell ref="I14:I17"/>
    <mergeCell ref="I18:I21"/>
    <mergeCell ref="H14:H17"/>
    <mergeCell ref="H18:H21"/>
    <mergeCell ref="C114:C117"/>
    <mergeCell ref="D114:D117"/>
    <mergeCell ref="E114:E117"/>
    <mergeCell ref="F114:F117"/>
    <mergeCell ref="G114:G117"/>
    <mergeCell ref="H114:H117"/>
    <mergeCell ref="I114:I117"/>
    <mergeCell ref="A1:M1"/>
    <mergeCell ref="A2:M2"/>
    <mergeCell ref="A3:M3"/>
    <mergeCell ref="A4:M4"/>
    <mergeCell ref="A5:C5"/>
    <mergeCell ref="D5:M5"/>
    <mergeCell ref="E14:E17"/>
    <mergeCell ref="E18:E21"/>
    <mergeCell ref="B7:C7"/>
    <mergeCell ref="D7:E7"/>
    <mergeCell ref="E10:E13"/>
    <mergeCell ref="J7:J8"/>
    <mergeCell ref="K7:M7"/>
    <mergeCell ref="F7:H7"/>
    <mergeCell ref="F10:F13"/>
    <mergeCell ref="G10:G13"/>
    <mergeCell ref="H10:H13"/>
  </mergeCells>
  <pageMargins left="0" right="0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3"/>
  <sheetViews>
    <sheetView tabSelected="1" topLeftCell="A508" zoomScale="87" zoomScaleNormal="87" workbookViewId="0">
      <selection activeCell="A522" sqref="A522:M553"/>
    </sheetView>
  </sheetViews>
  <sheetFormatPr defaultRowHeight="15" x14ac:dyDescent="0.25"/>
  <cols>
    <col min="1" max="1" width="10.5703125" style="702" customWidth="1"/>
    <col min="2" max="2" width="9.85546875" style="674" customWidth="1"/>
    <col min="3" max="3" width="27.7109375" style="674" customWidth="1"/>
    <col min="4" max="4" width="12.5703125" style="674" customWidth="1"/>
    <col min="5" max="5" width="18.5703125" style="674" customWidth="1"/>
    <col min="6" max="6" width="17" style="674" customWidth="1"/>
    <col min="7" max="7" width="31.140625" style="674" customWidth="1"/>
    <col min="8" max="8" width="16.7109375" style="674" customWidth="1"/>
    <col min="9" max="9" width="10.7109375" style="674" customWidth="1"/>
    <col min="10" max="10" width="9.42578125" style="674" customWidth="1"/>
    <col min="11" max="13" width="16.7109375" style="674" customWidth="1"/>
    <col min="14" max="14" width="16.5703125" style="674" customWidth="1"/>
    <col min="15" max="15" width="9.7109375" style="674" bestFit="1" customWidth="1"/>
    <col min="16" max="16" width="9.140625" style="704"/>
    <col min="17" max="16384" width="9.140625" style="674"/>
  </cols>
  <sheetData>
    <row r="1" spans="1:16" ht="18.75" x14ac:dyDescent="0.3">
      <c r="A1" s="998" t="s">
        <v>6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P1" s="674"/>
    </row>
    <row r="2" spans="1:16" ht="15.75" x14ac:dyDescent="0.25">
      <c r="A2" s="999" t="s">
        <v>167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P2" s="674"/>
    </row>
    <row r="3" spans="1:16" ht="15.75" x14ac:dyDescent="0.25">
      <c r="A3" s="999" t="s">
        <v>68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P3" s="674"/>
    </row>
    <row r="4" spans="1:16" ht="16.5" x14ac:dyDescent="0.25">
      <c r="A4" s="1000" t="s">
        <v>6508</v>
      </c>
      <c r="B4" s="1000"/>
      <c r="C4" s="1000"/>
      <c r="D4" s="1000"/>
      <c r="E4" s="1000"/>
      <c r="F4" s="1000"/>
      <c r="G4" s="1000"/>
      <c r="H4" s="1000"/>
      <c r="I4" s="1000"/>
      <c r="J4" s="1000"/>
      <c r="K4" s="1000"/>
      <c r="L4" s="1000"/>
      <c r="M4" s="1000"/>
      <c r="N4" s="677"/>
      <c r="O4" s="677"/>
      <c r="P4" s="674"/>
    </row>
    <row r="5" spans="1:16" ht="16.5" thickBot="1" x14ac:dyDescent="0.3">
      <c r="A5" s="1001" t="s">
        <v>7</v>
      </c>
      <c r="B5" s="1001"/>
      <c r="C5" s="1001"/>
      <c r="D5" s="1002" t="s">
        <v>6383</v>
      </c>
      <c r="E5" s="1002"/>
      <c r="F5" s="1002"/>
      <c r="G5" s="1002"/>
      <c r="H5" s="1002"/>
      <c r="I5" s="1002"/>
      <c r="J5" s="1002"/>
      <c r="K5" s="1002"/>
      <c r="L5" s="1002"/>
      <c r="M5" s="1002"/>
      <c r="N5" s="678"/>
      <c r="O5" s="678"/>
      <c r="P5" s="674"/>
    </row>
    <row r="6" spans="1:16" ht="16.5" thickBot="1" x14ac:dyDescent="0.3">
      <c r="A6" s="679"/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P6" s="674"/>
    </row>
    <row r="7" spans="1:16" ht="15.75" customHeight="1" thickBot="1" x14ac:dyDescent="0.3">
      <c r="A7" s="667" t="s">
        <v>69</v>
      </c>
      <c r="B7" s="1003" t="s">
        <v>71</v>
      </c>
      <c r="C7" s="1004"/>
      <c r="D7" s="1003" t="s">
        <v>74</v>
      </c>
      <c r="E7" s="1005"/>
      <c r="F7" s="1003" t="s">
        <v>161</v>
      </c>
      <c r="G7" s="1005"/>
      <c r="H7" s="1004"/>
      <c r="I7" s="1008" t="s">
        <v>197</v>
      </c>
      <c r="J7" s="1006" t="s">
        <v>153</v>
      </c>
      <c r="K7" s="1003" t="s">
        <v>80</v>
      </c>
      <c r="L7" s="1005"/>
      <c r="M7" s="1004"/>
      <c r="P7" s="674"/>
    </row>
    <row r="8" spans="1:16" ht="32.25" thickBot="1" x14ac:dyDescent="0.3">
      <c r="A8" s="648" t="s">
        <v>70</v>
      </c>
      <c r="B8" s="649" t="s">
        <v>72</v>
      </c>
      <c r="C8" s="650" t="s">
        <v>73</v>
      </c>
      <c r="D8" s="651" t="s">
        <v>75</v>
      </c>
      <c r="E8" s="652" t="s">
        <v>76</v>
      </c>
      <c r="F8" s="653" t="s">
        <v>162</v>
      </c>
      <c r="G8" s="672" t="s">
        <v>163</v>
      </c>
      <c r="H8" s="669" t="s">
        <v>196</v>
      </c>
      <c r="I8" s="1009"/>
      <c r="J8" s="1007"/>
      <c r="K8" s="654" t="s">
        <v>131</v>
      </c>
      <c r="L8" s="655" t="s">
        <v>157</v>
      </c>
      <c r="M8" s="656" t="s">
        <v>158</v>
      </c>
      <c r="P8" s="674"/>
    </row>
    <row r="9" spans="1:16" ht="16.5" thickBot="1" x14ac:dyDescent="0.3">
      <c r="A9" s="657">
        <v>1</v>
      </c>
      <c r="B9" s="658">
        <v>2</v>
      </c>
      <c r="C9" s="670">
        <v>3</v>
      </c>
      <c r="D9" s="658">
        <v>4</v>
      </c>
      <c r="E9" s="671">
        <v>5</v>
      </c>
      <c r="F9" s="658">
        <v>6</v>
      </c>
      <c r="G9" s="670">
        <v>7</v>
      </c>
      <c r="H9" s="657">
        <v>8</v>
      </c>
      <c r="I9" s="657">
        <v>9</v>
      </c>
      <c r="J9" s="671">
        <v>10</v>
      </c>
      <c r="K9" s="658">
        <v>11</v>
      </c>
      <c r="L9" s="659">
        <v>12</v>
      </c>
      <c r="M9" s="670">
        <v>13</v>
      </c>
      <c r="P9" s="674"/>
    </row>
    <row r="10" spans="1:16" ht="15" customHeight="1" thickBot="1" x14ac:dyDescent="0.3">
      <c r="A10" s="960">
        <v>1</v>
      </c>
      <c r="B10" s="980" t="s">
        <v>6446</v>
      </c>
      <c r="C10" s="992" t="s">
        <v>6447</v>
      </c>
      <c r="D10" s="966" t="s">
        <v>6448</v>
      </c>
      <c r="E10" s="995">
        <v>44603</v>
      </c>
      <c r="F10" s="989">
        <v>511100003078</v>
      </c>
      <c r="G10" s="986" t="s">
        <v>6449</v>
      </c>
      <c r="H10" s="913" t="s">
        <v>222</v>
      </c>
      <c r="I10" s="913" t="s">
        <v>225</v>
      </c>
      <c r="J10" s="628" t="s">
        <v>81</v>
      </c>
      <c r="K10" s="629">
        <v>1488257.17</v>
      </c>
      <c r="L10" s="630">
        <v>322455.71999999997</v>
      </c>
      <c r="M10" s="609">
        <f>K10-L10</f>
        <v>1165801.45</v>
      </c>
      <c r="P10" s="674"/>
    </row>
    <row r="11" spans="1:16" ht="15" customHeight="1" thickBot="1" x14ac:dyDescent="0.3">
      <c r="A11" s="961"/>
      <c r="B11" s="981"/>
      <c r="C11" s="993"/>
      <c r="D11" s="967"/>
      <c r="E11" s="996"/>
      <c r="F11" s="990"/>
      <c r="G11" s="987"/>
      <c r="H11" s="914"/>
      <c r="I11" s="914"/>
      <c r="J11" s="607" t="s">
        <v>82</v>
      </c>
      <c r="K11" s="608">
        <v>1488257.17</v>
      </c>
      <c r="L11" s="589">
        <v>322455.71999999997</v>
      </c>
      <c r="M11" s="609">
        <f t="shared" ref="M11:M74" si="0">K11-L11</f>
        <v>1165801.45</v>
      </c>
      <c r="P11" s="674"/>
    </row>
    <row r="12" spans="1:16" ht="15" customHeight="1" thickBot="1" x14ac:dyDescent="0.3">
      <c r="A12" s="961"/>
      <c r="B12" s="981"/>
      <c r="C12" s="993"/>
      <c r="D12" s="967"/>
      <c r="E12" s="996"/>
      <c r="F12" s="990"/>
      <c r="G12" s="987"/>
      <c r="H12" s="914"/>
      <c r="I12" s="914"/>
      <c r="J12" s="607" t="s">
        <v>154</v>
      </c>
      <c r="K12" s="608">
        <v>0</v>
      </c>
      <c r="L12" s="589">
        <v>0</v>
      </c>
      <c r="M12" s="609">
        <f t="shared" si="0"/>
        <v>0</v>
      </c>
      <c r="P12" s="674"/>
    </row>
    <row r="13" spans="1:16" ht="15.75" customHeight="1" thickBot="1" x14ac:dyDescent="0.3">
      <c r="A13" s="972"/>
      <c r="B13" s="982"/>
      <c r="C13" s="994"/>
      <c r="D13" s="970"/>
      <c r="E13" s="997"/>
      <c r="F13" s="991"/>
      <c r="G13" s="988"/>
      <c r="H13" s="915"/>
      <c r="I13" s="915"/>
      <c r="J13" s="615" t="s">
        <v>155</v>
      </c>
      <c r="K13" s="616">
        <v>0</v>
      </c>
      <c r="L13" s="617">
        <v>0</v>
      </c>
      <c r="M13" s="609">
        <f t="shared" si="0"/>
        <v>0</v>
      </c>
      <c r="P13" s="674"/>
    </row>
    <row r="14" spans="1:16" ht="15" customHeight="1" thickBot="1" x14ac:dyDescent="0.3">
      <c r="A14" s="960">
        <v>2</v>
      </c>
      <c r="B14" s="980" t="s">
        <v>6450</v>
      </c>
      <c r="C14" s="992" t="s">
        <v>6451</v>
      </c>
      <c r="D14" s="966" t="s">
        <v>6452</v>
      </c>
      <c r="E14" s="995">
        <v>44607</v>
      </c>
      <c r="F14" s="989">
        <v>511100001969</v>
      </c>
      <c r="G14" s="986" t="s">
        <v>6453</v>
      </c>
      <c r="H14" s="913" t="s">
        <v>222</v>
      </c>
      <c r="I14" s="913" t="s">
        <v>225</v>
      </c>
      <c r="J14" s="628" t="s">
        <v>81</v>
      </c>
      <c r="K14" s="629">
        <v>7399287.4699999997</v>
      </c>
      <c r="L14" s="630">
        <v>7399287.4699999997</v>
      </c>
      <c r="M14" s="609">
        <f t="shared" si="0"/>
        <v>0</v>
      </c>
      <c r="P14" s="674"/>
    </row>
    <row r="15" spans="1:16" ht="15" customHeight="1" thickBot="1" x14ac:dyDescent="0.3">
      <c r="A15" s="961"/>
      <c r="B15" s="981"/>
      <c r="C15" s="993"/>
      <c r="D15" s="967"/>
      <c r="E15" s="996"/>
      <c r="F15" s="990"/>
      <c r="G15" s="987"/>
      <c r="H15" s="914"/>
      <c r="I15" s="914"/>
      <c r="J15" s="607" t="s">
        <v>82</v>
      </c>
      <c r="K15" s="629">
        <v>7399287.4699999997</v>
      </c>
      <c r="L15" s="630">
        <v>7399287.4699999997</v>
      </c>
      <c r="M15" s="609">
        <f t="shared" si="0"/>
        <v>0</v>
      </c>
      <c r="P15" s="674"/>
    </row>
    <row r="16" spans="1:16" ht="15" customHeight="1" thickBot="1" x14ac:dyDescent="0.3">
      <c r="A16" s="961"/>
      <c r="B16" s="981"/>
      <c r="C16" s="993"/>
      <c r="D16" s="967"/>
      <c r="E16" s="996"/>
      <c r="F16" s="990"/>
      <c r="G16" s="987"/>
      <c r="H16" s="914"/>
      <c r="I16" s="914"/>
      <c r="J16" s="607" t="s">
        <v>154</v>
      </c>
      <c r="K16" s="608">
        <v>0</v>
      </c>
      <c r="L16" s="589">
        <v>0</v>
      </c>
      <c r="M16" s="609">
        <f t="shared" si="0"/>
        <v>0</v>
      </c>
      <c r="P16" s="674"/>
    </row>
    <row r="17" spans="1:16" ht="15.75" customHeight="1" thickBot="1" x14ac:dyDescent="0.3">
      <c r="A17" s="972"/>
      <c r="B17" s="982"/>
      <c r="C17" s="994"/>
      <c r="D17" s="970"/>
      <c r="E17" s="997"/>
      <c r="F17" s="991"/>
      <c r="G17" s="988"/>
      <c r="H17" s="915"/>
      <c r="I17" s="915"/>
      <c r="J17" s="615" t="s">
        <v>155</v>
      </c>
      <c r="K17" s="616">
        <v>0</v>
      </c>
      <c r="L17" s="617">
        <v>0</v>
      </c>
      <c r="M17" s="609">
        <f t="shared" si="0"/>
        <v>0</v>
      </c>
      <c r="P17" s="674"/>
    </row>
    <row r="18" spans="1:16" ht="15" customHeight="1" thickBot="1" x14ac:dyDescent="0.3">
      <c r="A18" s="960">
        <v>3</v>
      </c>
      <c r="B18" s="980" t="s">
        <v>6450</v>
      </c>
      <c r="C18" s="992" t="s">
        <v>6451</v>
      </c>
      <c r="D18" s="966" t="s">
        <v>6452</v>
      </c>
      <c r="E18" s="995">
        <v>44607</v>
      </c>
      <c r="F18" s="989">
        <v>511100001270</v>
      </c>
      <c r="G18" s="986" t="s">
        <v>6454</v>
      </c>
      <c r="H18" s="913" t="s">
        <v>222</v>
      </c>
      <c r="I18" s="913" t="s">
        <v>225</v>
      </c>
      <c r="J18" s="628" t="s">
        <v>81</v>
      </c>
      <c r="K18" s="629">
        <v>7429544.8099999996</v>
      </c>
      <c r="L18" s="630">
        <v>7429544.8099999996</v>
      </c>
      <c r="M18" s="609">
        <f t="shared" si="0"/>
        <v>0</v>
      </c>
      <c r="P18" s="674"/>
    </row>
    <row r="19" spans="1:16" ht="15" customHeight="1" thickBot="1" x14ac:dyDescent="0.3">
      <c r="A19" s="961"/>
      <c r="B19" s="981"/>
      <c r="C19" s="993"/>
      <c r="D19" s="967"/>
      <c r="E19" s="996"/>
      <c r="F19" s="990"/>
      <c r="G19" s="987"/>
      <c r="H19" s="914"/>
      <c r="I19" s="914"/>
      <c r="J19" s="607" t="s">
        <v>82</v>
      </c>
      <c r="K19" s="629">
        <v>7429544.8099999996</v>
      </c>
      <c r="L19" s="630">
        <v>7429544.8099999996</v>
      </c>
      <c r="M19" s="609">
        <f t="shared" si="0"/>
        <v>0</v>
      </c>
      <c r="P19" s="674"/>
    </row>
    <row r="20" spans="1:16" ht="15" customHeight="1" thickBot="1" x14ac:dyDescent="0.3">
      <c r="A20" s="961"/>
      <c r="B20" s="981"/>
      <c r="C20" s="993"/>
      <c r="D20" s="967"/>
      <c r="E20" s="996"/>
      <c r="F20" s="990"/>
      <c r="G20" s="987"/>
      <c r="H20" s="914"/>
      <c r="I20" s="914"/>
      <c r="J20" s="607" t="s">
        <v>154</v>
      </c>
      <c r="K20" s="608">
        <v>0</v>
      </c>
      <c r="L20" s="589">
        <v>0</v>
      </c>
      <c r="M20" s="609">
        <f t="shared" si="0"/>
        <v>0</v>
      </c>
      <c r="P20" s="674"/>
    </row>
    <row r="21" spans="1:16" ht="15.75" customHeight="1" thickBot="1" x14ac:dyDescent="0.3">
      <c r="A21" s="972"/>
      <c r="B21" s="982"/>
      <c r="C21" s="994"/>
      <c r="D21" s="970"/>
      <c r="E21" s="997"/>
      <c r="F21" s="991"/>
      <c r="G21" s="988"/>
      <c r="H21" s="915"/>
      <c r="I21" s="915"/>
      <c r="J21" s="615" t="s">
        <v>155</v>
      </c>
      <c r="K21" s="616">
        <v>0</v>
      </c>
      <c r="L21" s="617">
        <v>0</v>
      </c>
      <c r="M21" s="609">
        <f t="shared" si="0"/>
        <v>0</v>
      </c>
      <c r="P21" s="674"/>
    </row>
    <row r="22" spans="1:16" ht="15" customHeight="1" thickBot="1" x14ac:dyDescent="0.3">
      <c r="A22" s="960">
        <v>4</v>
      </c>
      <c r="B22" s="980" t="s">
        <v>6450</v>
      </c>
      <c r="C22" s="992" t="s">
        <v>6451</v>
      </c>
      <c r="D22" s="966" t="s">
        <v>6452</v>
      </c>
      <c r="E22" s="995">
        <v>44607</v>
      </c>
      <c r="F22" s="989">
        <v>511100002538</v>
      </c>
      <c r="G22" s="986" t="s">
        <v>6455</v>
      </c>
      <c r="H22" s="913" t="s">
        <v>222</v>
      </c>
      <c r="I22" s="913" t="s">
        <v>225</v>
      </c>
      <c r="J22" s="628" t="s">
        <v>81</v>
      </c>
      <c r="K22" s="629">
        <v>7469766.25</v>
      </c>
      <c r="L22" s="630">
        <v>7469766.25</v>
      </c>
      <c r="M22" s="609">
        <f t="shared" si="0"/>
        <v>0</v>
      </c>
      <c r="P22" s="674"/>
    </row>
    <row r="23" spans="1:16" ht="15" customHeight="1" thickBot="1" x14ac:dyDescent="0.3">
      <c r="A23" s="961"/>
      <c r="B23" s="981"/>
      <c r="C23" s="993"/>
      <c r="D23" s="967"/>
      <c r="E23" s="996"/>
      <c r="F23" s="990"/>
      <c r="G23" s="987"/>
      <c r="H23" s="914"/>
      <c r="I23" s="914"/>
      <c r="J23" s="607" t="s">
        <v>82</v>
      </c>
      <c r="K23" s="629">
        <v>7469766.25</v>
      </c>
      <c r="L23" s="630">
        <v>7469766.25</v>
      </c>
      <c r="M23" s="609">
        <f t="shared" si="0"/>
        <v>0</v>
      </c>
      <c r="P23" s="674"/>
    </row>
    <row r="24" spans="1:16" ht="15" customHeight="1" thickBot="1" x14ac:dyDescent="0.3">
      <c r="A24" s="961"/>
      <c r="B24" s="981"/>
      <c r="C24" s="993"/>
      <c r="D24" s="967"/>
      <c r="E24" s="996"/>
      <c r="F24" s="990"/>
      <c r="G24" s="987"/>
      <c r="H24" s="914"/>
      <c r="I24" s="914"/>
      <c r="J24" s="607" t="s">
        <v>154</v>
      </c>
      <c r="K24" s="608">
        <v>0</v>
      </c>
      <c r="L24" s="589">
        <v>0</v>
      </c>
      <c r="M24" s="609">
        <f t="shared" si="0"/>
        <v>0</v>
      </c>
      <c r="P24" s="674"/>
    </row>
    <row r="25" spans="1:16" ht="15.75" customHeight="1" thickBot="1" x14ac:dyDescent="0.3">
      <c r="A25" s="972"/>
      <c r="B25" s="982"/>
      <c r="C25" s="994"/>
      <c r="D25" s="970"/>
      <c r="E25" s="997"/>
      <c r="F25" s="991"/>
      <c r="G25" s="988"/>
      <c r="H25" s="915"/>
      <c r="I25" s="915"/>
      <c r="J25" s="615" t="s">
        <v>155</v>
      </c>
      <c r="K25" s="616">
        <v>0</v>
      </c>
      <c r="L25" s="617">
        <v>0</v>
      </c>
      <c r="M25" s="609">
        <f t="shared" si="0"/>
        <v>0</v>
      </c>
      <c r="P25" s="674"/>
    </row>
    <row r="26" spans="1:16" ht="15" customHeight="1" thickBot="1" x14ac:dyDescent="0.3">
      <c r="A26" s="960">
        <v>5</v>
      </c>
      <c r="B26" s="980" t="s">
        <v>6450</v>
      </c>
      <c r="C26" s="992" t="s">
        <v>6451</v>
      </c>
      <c r="D26" s="966" t="s">
        <v>6452</v>
      </c>
      <c r="E26" s="995">
        <v>44607</v>
      </c>
      <c r="F26" s="989">
        <v>511100001277</v>
      </c>
      <c r="G26" s="986" t="s">
        <v>6456</v>
      </c>
      <c r="H26" s="913" t="s">
        <v>222</v>
      </c>
      <c r="I26" s="913" t="s">
        <v>225</v>
      </c>
      <c r="J26" s="628" t="s">
        <v>81</v>
      </c>
      <c r="K26" s="629">
        <v>7496059.4900000002</v>
      </c>
      <c r="L26" s="630">
        <v>7496059.4900000002</v>
      </c>
      <c r="M26" s="609">
        <f t="shared" si="0"/>
        <v>0</v>
      </c>
      <c r="P26" s="674"/>
    </row>
    <row r="27" spans="1:16" ht="15" customHeight="1" thickBot="1" x14ac:dyDescent="0.3">
      <c r="A27" s="961"/>
      <c r="B27" s="981"/>
      <c r="C27" s="993"/>
      <c r="D27" s="967"/>
      <c r="E27" s="996"/>
      <c r="F27" s="990"/>
      <c r="G27" s="987"/>
      <c r="H27" s="914"/>
      <c r="I27" s="914"/>
      <c r="J27" s="607" t="s">
        <v>82</v>
      </c>
      <c r="K27" s="629">
        <v>7496059.4900000002</v>
      </c>
      <c r="L27" s="630">
        <v>7496059.4900000002</v>
      </c>
      <c r="M27" s="609">
        <f t="shared" si="0"/>
        <v>0</v>
      </c>
      <c r="P27" s="674"/>
    </row>
    <row r="28" spans="1:16" ht="15" customHeight="1" thickBot="1" x14ac:dyDescent="0.3">
      <c r="A28" s="961"/>
      <c r="B28" s="981"/>
      <c r="C28" s="993"/>
      <c r="D28" s="967"/>
      <c r="E28" s="996"/>
      <c r="F28" s="990"/>
      <c r="G28" s="987"/>
      <c r="H28" s="914"/>
      <c r="I28" s="914"/>
      <c r="J28" s="607" t="s">
        <v>154</v>
      </c>
      <c r="K28" s="608">
        <v>0</v>
      </c>
      <c r="L28" s="589">
        <v>0</v>
      </c>
      <c r="M28" s="609">
        <f t="shared" si="0"/>
        <v>0</v>
      </c>
      <c r="P28" s="674"/>
    </row>
    <row r="29" spans="1:16" ht="15.75" customHeight="1" thickBot="1" x14ac:dyDescent="0.3">
      <c r="A29" s="972"/>
      <c r="B29" s="982"/>
      <c r="C29" s="994"/>
      <c r="D29" s="970"/>
      <c r="E29" s="997"/>
      <c r="F29" s="991"/>
      <c r="G29" s="988"/>
      <c r="H29" s="915"/>
      <c r="I29" s="915"/>
      <c r="J29" s="615" t="s">
        <v>155</v>
      </c>
      <c r="K29" s="616">
        <v>0</v>
      </c>
      <c r="L29" s="617">
        <v>0</v>
      </c>
      <c r="M29" s="609">
        <f t="shared" si="0"/>
        <v>0</v>
      </c>
      <c r="P29" s="674"/>
    </row>
    <row r="30" spans="1:16" ht="15" customHeight="1" thickBot="1" x14ac:dyDescent="0.3">
      <c r="A30" s="960">
        <v>6</v>
      </c>
      <c r="B30" s="980" t="s">
        <v>6450</v>
      </c>
      <c r="C30" s="992" t="s">
        <v>6451</v>
      </c>
      <c r="D30" s="966" t="s">
        <v>6452</v>
      </c>
      <c r="E30" s="995">
        <v>44607</v>
      </c>
      <c r="F30" s="989">
        <v>511100002535</v>
      </c>
      <c r="G30" s="986" t="s">
        <v>6457</v>
      </c>
      <c r="H30" s="913" t="s">
        <v>222</v>
      </c>
      <c r="I30" s="913" t="s">
        <v>225</v>
      </c>
      <c r="J30" s="628" t="s">
        <v>81</v>
      </c>
      <c r="K30" s="629">
        <v>7469766.2699999996</v>
      </c>
      <c r="L30" s="630">
        <v>7469766.2699999996</v>
      </c>
      <c r="M30" s="609">
        <f t="shared" si="0"/>
        <v>0</v>
      </c>
      <c r="P30" s="674"/>
    </row>
    <row r="31" spans="1:16" ht="15" customHeight="1" thickBot="1" x14ac:dyDescent="0.3">
      <c r="A31" s="961"/>
      <c r="B31" s="981"/>
      <c r="C31" s="993"/>
      <c r="D31" s="967"/>
      <c r="E31" s="996"/>
      <c r="F31" s="990"/>
      <c r="G31" s="987"/>
      <c r="H31" s="914"/>
      <c r="I31" s="914"/>
      <c r="J31" s="607" t="s">
        <v>82</v>
      </c>
      <c r="K31" s="629">
        <v>7469766.2699999996</v>
      </c>
      <c r="L31" s="630">
        <v>7469766.2699999996</v>
      </c>
      <c r="M31" s="609">
        <f t="shared" si="0"/>
        <v>0</v>
      </c>
      <c r="P31" s="674"/>
    </row>
    <row r="32" spans="1:16" ht="15" customHeight="1" thickBot="1" x14ac:dyDescent="0.3">
      <c r="A32" s="961"/>
      <c r="B32" s="981"/>
      <c r="C32" s="993"/>
      <c r="D32" s="967"/>
      <c r="E32" s="996"/>
      <c r="F32" s="990"/>
      <c r="G32" s="987"/>
      <c r="H32" s="914"/>
      <c r="I32" s="914"/>
      <c r="J32" s="607" t="s">
        <v>154</v>
      </c>
      <c r="K32" s="608">
        <v>0</v>
      </c>
      <c r="L32" s="589">
        <v>0</v>
      </c>
      <c r="M32" s="609">
        <f t="shared" si="0"/>
        <v>0</v>
      </c>
      <c r="P32" s="674"/>
    </row>
    <row r="33" spans="1:16" ht="15.75" customHeight="1" thickBot="1" x14ac:dyDescent="0.3">
      <c r="A33" s="972"/>
      <c r="B33" s="982"/>
      <c r="C33" s="994"/>
      <c r="D33" s="970"/>
      <c r="E33" s="997"/>
      <c r="F33" s="991"/>
      <c r="G33" s="988"/>
      <c r="H33" s="915"/>
      <c r="I33" s="915"/>
      <c r="J33" s="615" t="s">
        <v>155</v>
      </c>
      <c r="K33" s="616">
        <v>0</v>
      </c>
      <c r="L33" s="617">
        <v>0</v>
      </c>
      <c r="M33" s="609">
        <f t="shared" si="0"/>
        <v>0</v>
      </c>
      <c r="P33" s="674"/>
    </row>
    <row r="34" spans="1:16" ht="15" customHeight="1" thickBot="1" x14ac:dyDescent="0.3">
      <c r="A34" s="960">
        <v>7</v>
      </c>
      <c r="B34" s="980" t="s">
        <v>6450</v>
      </c>
      <c r="C34" s="992" t="s">
        <v>6451</v>
      </c>
      <c r="D34" s="966" t="s">
        <v>6458</v>
      </c>
      <c r="E34" s="1012">
        <v>44606</v>
      </c>
      <c r="F34" s="989">
        <v>511100002158</v>
      </c>
      <c r="G34" s="986" t="s">
        <v>6459</v>
      </c>
      <c r="H34" s="913" t="s">
        <v>222</v>
      </c>
      <c r="I34" s="913" t="s">
        <v>225</v>
      </c>
      <c r="J34" s="628" t="s">
        <v>81</v>
      </c>
      <c r="K34" s="629">
        <v>7482774.4900000002</v>
      </c>
      <c r="L34" s="630">
        <v>7482774.4900000002</v>
      </c>
      <c r="M34" s="609">
        <f t="shared" si="0"/>
        <v>0</v>
      </c>
      <c r="P34" s="674"/>
    </row>
    <row r="35" spans="1:16" ht="15" customHeight="1" thickBot="1" x14ac:dyDescent="0.3">
      <c r="A35" s="961"/>
      <c r="B35" s="981"/>
      <c r="C35" s="993"/>
      <c r="D35" s="967"/>
      <c r="E35" s="1013"/>
      <c r="F35" s="990"/>
      <c r="G35" s="987"/>
      <c r="H35" s="914"/>
      <c r="I35" s="914"/>
      <c r="J35" s="607" t="s">
        <v>82</v>
      </c>
      <c r="K35" s="629">
        <v>7482774.4900000002</v>
      </c>
      <c r="L35" s="630">
        <v>7482774.4900000002</v>
      </c>
      <c r="M35" s="609">
        <f t="shared" si="0"/>
        <v>0</v>
      </c>
      <c r="P35" s="674"/>
    </row>
    <row r="36" spans="1:16" ht="15" customHeight="1" thickBot="1" x14ac:dyDescent="0.3">
      <c r="A36" s="961"/>
      <c r="B36" s="981"/>
      <c r="C36" s="993"/>
      <c r="D36" s="967"/>
      <c r="E36" s="1013"/>
      <c r="F36" s="990"/>
      <c r="G36" s="987"/>
      <c r="H36" s="914"/>
      <c r="I36" s="914"/>
      <c r="J36" s="607" t="s">
        <v>154</v>
      </c>
      <c r="K36" s="608">
        <v>0</v>
      </c>
      <c r="L36" s="589">
        <v>0</v>
      </c>
      <c r="M36" s="609">
        <f t="shared" si="0"/>
        <v>0</v>
      </c>
      <c r="P36" s="674"/>
    </row>
    <row r="37" spans="1:16" ht="15.75" customHeight="1" thickBot="1" x14ac:dyDescent="0.3">
      <c r="A37" s="972"/>
      <c r="B37" s="982"/>
      <c r="C37" s="994"/>
      <c r="D37" s="970"/>
      <c r="E37" s="1013"/>
      <c r="F37" s="990"/>
      <c r="G37" s="988"/>
      <c r="H37" s="915"/>
      <c r="I37" s="915"/>
      <c r="J37" s="615" t="s">
        <v>155</v>
      </c>
      <c r="K37" s="616">
        <v>0</v>
      </c>
      <c r="L37" s="617">
        <v>0</v>
      </c>
      <c r="M37" s="609">
        <f t="shared" si="0"/>
        <v>0</v>
      </c>
      <c r="P37" s="674"/>
    </row>
    <row r="38" spans="1:16" ht="15" customHeight="1" thickBot="1" x14ac:dyDescent="0.3">
      <c r="A38" s="960">
        <v>8</v>
      </c>
      <c r="B38" s="980" t="s">
        <v>6450</v>
      </c>
      <c r="C38" s="992" t="s">
        <v>6451</v>
      </c>
      <c r="D38" s="966" t="s">
        <v>6458</v>
      </c>
      <c r="E38" s="1012">
        <v>44606</v>
      </c>
      <c r="F38" s="989">
        <v>511100000938</v>
      </c>
      <c r="G38" s="986" t="s">
        <v>6460</v>
      </c>
      <c r="H38" s="913" t="s">
        <v>222</v>
      </c>
      <c r="I38" s="913" t="s">
        <v>225</v>
      </c>
      <c r="J38" s="628" t="s">
        <v>81</v>
      </c>
      <c r="K38" s="629">
        <v>7598336.4199999999</v>
      </c>
      <c r="L38" s="630">
        <v>7598336.4199999999</v>
      </c>
      <c r="M38" s="609">
        <f t="shared" si="0"/>
        <v>0</v>
      </c>
      <c r="P38" s="674"/>
    </row>
    <row r="39" spans="1:16" ht="15" customHeight="1" thickBot="1" x14ac:dyDescent="0.3">
      <c r="A39" s="961"/>
      <c r="B39" s="981"/>
      <c r="C39" s="993"/>
      <c r="D39" s="967"/>
      <c r="E39" s="1013"/>
      <c r="F39" s="990"/>
      <c r="G39" s="987"/>
      <c r="H39" s="914"/>
      <c r="I39" s="914"/>
      <c r="J39" s="607" t="s">
        <v>82</v>
      </c>
      <c r="K39" s="629">
        <v>7598336.4199999999</v>
      </c>
      <c r="L39" s="630">
        <v>7598336.4199999999</v>
      </c>
      <c r="M39" s="609">
        <f t="shared" si="0"/>
        <v>0</v>
      </c>
      <c r="P39" s="674"/>
    </row>
    <row r="40" spans="1:16" ht="15" customHeight="1" thickBot="1" x14ac:dyDescent="0.3">
      <c r="A40" s="961"/>
      <c r="B40" s="981"/>
      <c r="C40" s="993"/>
      <c r="D40" s="967"/>
      <c r="E40" s="1013"/>
      <c r="F40" s="990"/>
      <c r="G40" s="987"/>
      <c r="H40" s="914"/>
      <c r="I40" s="914"/>
      <c r="J40" s="607" t="s">
        <v>154</v>
      </c>
      <c r="K40" s="608">
        <v>0</v>
      </c>
      <c r="L40" s="589">
        <v>0</v>
      </c>
      <c r="M40" s="609">
        <f t="shared" si="0"/>
        <v>0</v>
      </c>
      <c r="P40" s="674"/>
    </row>
    <row r="41" spans="1:16" ht="15.75" customHeight="1" thickBot="1" x14ac:dyDescent="0.3">
      <c r="A41" s="972"/>
      <c r="B41" s="982"/>
      <c r="C41" s="994"/>
      <c r="D41" s="970"/>
      <c r="E41" s="1013"/>
      <c r="F41" s="990"/>
      <c r="G41" s="988"/>
      <c r="H41" s="915"/>
      <c r="I41" s="915"/>
      <c r="J41" s="615" t="s">
        <v>155</v>
      </c>
      <c r="K41" s="616">
        <v>0</v>
      </c>
      <c r="L41" s="617">
        <v>0</v>
      </c>
      <c r="M41" s="609">
        <f t="shared" si="0"/>
        <v>0</v>
      </c>
      <c r="P41" s="674"/>
    </row>
    <row r="42" spans="1:16" ht="15" customHeight="1" thickBot="1" x14ac:dyDescent="0.3">
      <c r="A42" s="960">
        <v>9</v>
      </c>
      <c r="B42" s="980" t="s">
        <v>6450</v>
      </c>
      <c r="C42" s="992" t="s">
        <v>6451</v>
      </c>
      <c r="D42" s="966" t="s">
        <v>6458</v>
      </c>
      <c r="E42" s="1012">
        <v>44606</v>
      </c>
      <c r="F42" s="989">
        <v>511100002157</v>
      </c>
      <c r="G42" s="986" t="s">
        <v>6461</v>
      </c>
      <c r="H42" s="913" t="s">
        <v>222</v>
      </c>
      <c r="I42" s="913" t="s">
        <v>225</v>
      </c>
      <c r="J42" s="628" t="s">
        <v>81</v>
      </c>
      <c r="K42" s="629">
        <v>7464512</v>
      </c>
      <c r="L42" s="630">
        <v>7464512</v>
      </c>
      <c r="M42" s="609">
        <f t="shared" si="0"/>
        <v>0</v>
      </c>
      <c r="P42" s="674"/>
    </row>
    <row r="43" spans="1:16" ht="15" customHeight="1" thickBot="1" x14ac:dyDescent="0.3">
      <c r="A43" s="961"/>
      <c r="B43" s="981"/>
      <c r="C43" s="993"/>
      <c r="D43" s="967"/>
      <c r="E43" s="1013"/>
      <c r="F43" s="990"/>
      <c r="G43" s="987"/>
      <c r="H43" s="914"/>
      <c r="I43" s="914"/>
      <c r="J43" s="607" t="s">
        <v>82</v>
      </c>
      <c r="K43" s="629">
        <v>7464512</v>
      </c>
      <c r="L43" s="630">
        <v>7464512</v>
      </c>
      <c r="M43" s="609">
        <f t="shared" si="0"/>
        <v>0</v>
      </c>
      <c r="P43" s="674"/>
    </row>
    <row r="44" spans="1:16" ht="15" customHeight="1" thickBot="1" x14ac:dyDescent="0.3">
      <c r="A44" s="961"/>
      <c r="B44" s="981"/>
      <c r="C44" s="993"/>
      <c r="D44" s="967"/>
      <c r="E44" s="1013"/>
      <c r="F44" s="990"/>
      <c r="G44" s="987"/>
      <c r="H44" s="914"/>
      <c r="I44" s="914"/>
      <c r="J44" s="607" t="s">
        <v>154</v>
      </c>
      <c r="K44" s="608">
        <v>0</v>
      </c>
      <c r="L44" s="589">
        <v>0</v>
      </c>
      <c r="M44" s="609">
        <f t="shared" si="0"/>
        <v>0</v>
      </c>
      <c r="P44" s="674"/>
    </row>
    <row r="45" spans="1:16" ht="15.75" customHeight="1" thickBot="1" x14ac:dyDescent="0.3">
      <c r="A45" s="972"/>
      <c r="B45" s="982"/>
      <c r="C45" s="994"/>
      <c r="D45" s="970"/>
      <c r="E45" s="1013"/>
      <c r="F45" s="990"/>
      <c r="G45" s="988"/>
      <c r="H45" s="915"/>
      <c r="I45" s="915"/>
      <c r="J45" s="615" t="s">
        <v>155</v>
      </c>
      <c r="K45" s="616">
        <v>0</v>
      </c>
      <c r="L45" s="617">
        <v>0</v>
      </c>
      <c r="M45" s="609">
        <f t="shared" si="0"/>
        <v>0</v>
      </c>
      <c r="P45" s="674"/>
    </row>
    <row r="46" spans="1:16" ht="15" customHeight="1" thickBot="1" x14ac:dyDescent="0.3">
      <c r="A46" s="960">
        <v>10</v>
      </c>
      <c r="B46" s="980" t="s">
        <v>6450</v>
      </c>
      <c r="C46" s="992" t="s">
        <v>6451</v>
      </c>
      <c r="D46" s="966" t="s">
        <v>6458</v>
      </c>
      <c r="E46" s="1012">
        <v>44606</v>
      </c>
      <c r="F46" s="989">
        <v>511100002485</v>
      </c>
      <c r="G46" s="986" t="s">
        <v>6462</v>
      </c>
      <c r="H46" s="913" t="s">
        <v>222</v>
      </c>
      <c r="I46" s="913" t="s">
        <v>225</v>
      </c>
      <c r="J46" s="628" t="s">
        <v>81</v>
      </c>
      <c r="K46" s="629">
        <v>7389112.0999999996</v>
      </c>
      <c r="L46" s="630">
        <v>7389112.0999999996</v>
      </c>
      <c r="M46" s="609">
        <f t="shared" si="0"/>
        <v>0</v>
      </c>
      <c r="P46" s="674"/>
    </row>
    <row r="47" spans="1:16" ht="15" customHeight="1" thickBot="1" x14ac:dyDescent="0.3">
      <c r="A47" s="961"/>
      <c r="B47" s="981"/>
      <c r="C47" s="993"/>
      <c r="D47" s="967"/>
      <c r="E47" s="1013"/>
      <c r="F47" s="990"/>
      <c r="G47" s="987"/>
      <c r="H47" s="914"/>
      <c r="I47" s="914"/>
      <c r="J47" s="607" t="s">
        <v>82</v>
      </c>
      <c r="K47" s="629">
        <v>7389112.0999999996</v>
      </c>
      <c r="L47" s="630">
        <v>7389112.0999999996</v>
      </c>
      <c r="M47" s="609">
        <f t="shared" si="0"/>
        <v>0</v>
      </c>
      <c r="P47" s="674"/>
    </row>
    <row r="48" spans="1:16" ht="15" customHeight="1" thickBot="1" x14ac:dyDescent="0.3">
      <c r="A48" s="961"/>
      <c r="B48" s="981"/>
      <c r="C48" s="993"/>
      <c r="D48" s="967"/>
      <c r="E48" s="1013"/>
      <c r="F48" s="990"/>
      <c r="G48" s="987"/>
      <c r="H48" s="914"/>
      <c r="I48" s="914"/>
      <c r="J48" s="607" t="s">
        <v>154</v>
      </c>
      <c r="K48" s="608">
        <v>0</v>
      </c>
      <c r="L48" s="589">
        <v>0</v>
      </c>
      <c r="M48" s="609">
        <f t="shared" si="0"/>
        <v>0</v>
      </c>
      <c r="P48" s="674"/>
    </row>
    <row r="49" spans="1:16" ht="15.75" customHeight="1" thickBot="1" x14ac:dyDescent="0.3">
      <c r="A49" s="972"/>
      <c r="B49" s="982"/>
      <c r="C49" s="994"/>
      <c r="D49" s="970"/>
      <c r="E49" s="1013"/>
      <c r="F49" s="990"/>
      <c r="G49" s="988"/>
      <c r="H49" s="915"/>
      <c r="I49" s="915"/>
      <c r="J49" s="615" t="s">
        <v>155</v>
      </c>
      <c r="K49" s="616">
        <v>0</v>
      </c>
      <c r="L49" s="617">
        <v>0</v>
      </c>
      <c r="M49" s="609">
        <f t="shared" si="0"/>
        <v>0</v>
      </c>
      <c r="P49" s="674"/>
    </row>
    <row r="50" spans="1:16" ht="15" customHeight="1" thickBot="1" x14ac:dyDescent="0.3">
      <c r="A50" s="960">
        <v>11</v>
      </c>
      <c r="B50" s="980" t="s">
        <v>6450</v>
      </c>
      <c r="C50" s="992" t="s">
        <v>6451</v>
      </c>
      <c r="D50" s="966" t="s">
        <v>6458</v>
      </c>
      <c r="E50" s="1012">
        <v>44606</v>
      </c>
      <c r="F50" s="989">
        <v>511100000602</v>
      </c>
      <c r="G50" s="986" t="s">
        <v>6463</v>
      </c>
      <c r="H50" s="913" t="s">
        <v>222</v>
      </c>
      <c r="I50" s="913" t="s">
        <v>225</v>
      </c>
      <c r="J50" s="628" t="s">
        <v>81</v>
      </c>
      <c r="K50" s="629">
        <v>7563341.0700000003</v>
      </c>
      <c r="L50" s="630">
        <v>7563341.0700000003</v>
      </c>
      <c r="M50" s="609">
        <f t="shared" si="0"/>
        <v>0</v>
      </c>
      <c r="P50" s="674"/>
    </row>
    <row r="51" spans="1:16" ht="15" customHeight="1" thickBot="1" x14ac:dyDescent="0.3">
      <c r="A51" s="961"/>
      <c r="B51" s="981"/>
      <c r="C51" s="993"/>
      <c r="D51" s="967"/>
      <c r="E51" s="1013"/>
      <c r="F51" s="990"/>
      <c r="G51" s="987"/>
      <c r="H51" s="914"/>
      <c r="I51" s="914"/>
      <c r="J51" s="607" t="s">
        <v>82</v>
      </c>
      <c r="K51" s="629">
        <v>7563341.0700000003</v>
      </c>
      <c r="L51" s="630">
        <v>7563341.0700000003</v>
      </c>
      <c r="M51" s="609">
        <f t="shared" si="0"/>
        <v>0</v>
      </c>
      <c r="P51" s="674"/>
    </row>
    <row r="52" spans="1:16" ht="15" customHeight="1" thickBot="1" x14ac:dyDescent="0.3">
      <c r="A52" s="961"/>
      <c r="B52" s="981"/>
      <c r="C52" s="993"/>
      <c r="D52" s="967"/>
      <c r="E52" s="1013"/>
      <c r="F52" s="990"/>
      <c r="G52" s="987"/>
      <c r="H52" s="914"/>
      <c r="I52" s="914"/>
      <c r="J52" s="607" t="s">
        <v>154</v>
      </c>
      <c r="K52" s="608">
        <v>0</v>
      </c>
      <c r="L52" s="589">
        <v>0</v>
      </c>
      <c r="M52" s="609">
        <f t="shared" si="0"/>
        <v>0</v>
      </c>
      <c r="P52" s="674"/>
    </row>
    <row r="53" spans="1:16" ht="15.75" customHeight="1" thickBot="1" x14ac:dyDescent="0.3">
      <c r="A53" s="972"/>
      <c r="B53" s="982"/>
      <c r="C53" s="994"/>
      <c r="D53" s="970"/>
      <c r="E53" s="1013"/>
      <c r="F53" s="990"/>
      <c r="G53" s="988"/>
      <c r="H53" s="915"/>
      <c r="I53" s="915"/>
      <c r="J53" s="615" t="s">
        <v>155</v>
      </c>
      <c r="K53" s="616">
        <v>0</v>
      </c>
      <c r="L53" s="617">
        <v>0</v>
      </c>
      <c r="M53" s="609">
        <f t="shared" si="0"/>
        <v>0</v>
      </c>
      <c r="P53" s="674"/>
    </row>
    <row r="54" spans="1:16" ht="15" customHeight="1" thickBot="1" x14ac:dyDescent="0.3">
      <c r="A54" s="960">
        <v>12</v>
      </c>
      <c r="B54" s="980" t="s">
        <v>6464</v>
      </c>
      <c r="C54" s="992" t="s">
        <v>6465</v>
      </c>
      <c r="D54" s="966" t="s">
        <v>6466</v>
      </c>
      <c r="E54" s="1012">
        <v>44599</v>
      </c>
      <c r="F54" s="989">
        <v>511100002949</v>
      </c>
      <c r="G54" s="986" t="s">
        <v>6467</v>
      </c>
      <c r="H54" s="913" t="s">
        <v>223</v>
      </c>
      <c r="I54" s="913" t="s">
        <v>225</v>
      </c>
      <c r="J54" s="628" t="s">
        <v>81</v>
      </c>
      <c r="K54" s="629">
        <v>12926330.35</v>
      </c>
      <c r="L54" s="630">
        <v>5078201.21</v>
      </c>
      <c r="M54" s="609">
        <f t="shared" si="0"/>
        <v>7848129.1399999997</v>
      </c>
      <c r="P54" s="674"/>
    </row>
    <row r="55" spans="1:16" ht="15" customHeight="1" thickBot="1" x14ac:dyDescent="0.3">
      <c r="A55" s="961"/>
      <c r="B55" s="981"/>
      <c r="C55" s="993"/>
      <c r="D55" s="967"/>
      <c r="E55" s="1013"/>
      <c r="F55" s="990"/>
      <c r="G55" s="987"/>
      <c r="H55" s="914"/>
      <c r="I55" s="914"/>
      <c r="J55" s="607" t="s">
        <v>82</v>
      </c>
      <c r="K55" s="629">
        <v>12926330.35</v>
      </c>
      <c r="L55" s="630">
        <v>5078201.21</v>
      </c>
      <c r="M55" s="609">
        <f t="shared" si="0"/>
        <v>7848129.1399999997</v>
      </c>
      <c r="P55" s="674"/>
    </row>
    <row r="56" spans="1:16" ht="15" customHeight="1" thickBot="1" x14ac:dyDescent="0.3">
      <c r="A56" s="961"/>
      <c r="B56" s="981"/>
      <c r="C56" s="993"/>
      <c r="D56" s="967"/>
      <c r="E56" s="1013"/>
      <c r="F56" s="990"/>
      <c r="G56" s="987"/>
      <c r="H56" s="914"/>
      <c r="I56" s="914"/>
      <c r="J56" s="607" t="s">
        <v>154</v>
      </c>
      <c r="K56" s="608">
        <v>0</v>
      </c>
      <c r="L56" s="589">
        <v>0</v>
      </c>
      <c r="M56" s="609">
        <f t="shared" si="0"/>
        <v>0</v>
      </c>
      <c r="P56" s="674"/>
    </row>
    <row r="57" spans="1:16" ht="15.75" customHeight="1" thickBot="1" x14ac:dyDescent="0.3">
      <c r="A57" s="972"/>
      <c r="B57" s="982"/>
      <c r="C57" s="994"/>
      <c r="D57" s="970"/>
      <c r="E57" s="1013"/>
      <c r="F57" s="990"/>
      <c r="G57" s="987"/>
      <c r="H57" s="915"/>
      <c r="I57" s="915"/>
      <c r="J57" s="615" t="s">
        <v>155</v>
      </c>
      <c r="K57" s="616">
        <v>0</v>
      </c>
      <c r="L57" s="617">
        <v>0</v>
      </c>
      <c r="M57" s="609">
        <f t="shared" si="0"/>
        <v>0</v>
      </c>
      <c r="P57" s="674"/>
    </row>
    <row r="58" spans="1:16" ht="15" customHeight="1" thickBot="1" x14ac:dyDescent="0.3">
      <c r="A58" s="960">
        <v>13</v>
      </c>
      <c r="B58" s="980" t="s">
        <v>6464</v>
      </c>
      <c r="C58" s="992" t="s">
        <v>6465</v>
      </c>
      <c r="D58" s="966" t="s">
        <v>6466</v>
      </c>
      <c r="E58" s="1012">
        <v>44599</v>
      </c>
      <c r="F58" s="989">
        <v>511100002956</v>
      </c>
      <c r="G58" s="986" t="s">
        <v>6468</v>
      </c>
      <c r="H58" s="913" t="s">
        <v>223</v>
      </c>
      <c r="I58" s="913" t="s">
        <v>225</v>
      </c>
      <c r="J58" s="628" t="s">
        <v>81</v>
      </c>
      <c r="K58" s="629">
        <v>13164224.310000001</v>
      </c>
      <c r="L58" s="630">
        <v>4701508.6900000004</v>
      </c>
      <c r="M58" s="609">
        <f t="shared" si="0"/>
        <v>8462715.6199999992</v>
      </c>
      <c r="P58" s="674"/>
    </row>
    <row r="59" spans="1:16" ht="15" customHeight="1" thickBot="1" x14ac:dyDescent="0.3">
      <c r="A59" s="961"/>
      <c r="B59" s="981"/>
      <c r="C59" s="993"/>
      <c r="D59" s="967"/>
      <c r="E59" s="1013"/>
      <c r="F59" s="990"/>
      <c r="G59" s="987"/>
      <c r="H59" s="914"/>
      <c r="I59" s="914"/>
      <c r="J59" s="607" t="s">
        <v>82</v>
      </c>
      <c r="K59" s="629">
        <v>13164224.310000001</v>
      </c>
      <c r="L59" s="630">
        <v>4701508.6900000004</v>
      </c>
      <c r="M59" s="609">
        <f t="shared" si="0"/>
        <v>8462715.6199999992</v>
      </c>
      <c r="P59" s="674"/>
    </row>
    <row r="60" spans="1:16" ht="15" customHeight="1" thickBot="1" x14ac:dyDescent="0.3">
      <c r="A60" s="961"/>
      <c r="B60" s="981"/>
      <c r="C60" s="993"/>
      <c r="D60" s="967"/>
      <c r="E60" s="1013"/>
      <c r="F60" s="990"/>
      <c r="G60" s="987"/>
      <c r="H60" s="914"/>
      <c r="I60" s="914"/>
      <c r="J60" s="607" t="s">
        <v>154</v>
      </c>
      <c r="K60" s="608">
        <v>0</v>
      </c>
      <c r="L60" s="589">
        <v>0</v>
      </c>
      <c r="M60" s="609">
        <f t="shared" si="0"/>
        <v>0</v>
      </c>
      <c r="P60" s="674"/>
    </row>
    <row r="61" spans="1:16" ht="15.75" customHeight="1" thickBot="1" x14ac:dyDescent="0.3">
      <c r="A61" s="972"/>
      <c r="B61" s="982"/>
      <c r="C61" s="994"/>
      <c r="D61" s="970"/>
      <c r="E61" s="1013"/>
      <c r="F61" s="990"/>
      <c r="G61" s="987"/>
      <c r="H61" s="915"/>
      <c r="I61" s="915"/>
      <c r="J61" s="615" t="s">
        <v>155</v>
      </c>
      <c r="K61" s="616">
        <v>0</v>
      </c>
      <c r="L61" s="617">
        <v>0</v>
      </c>
      <c r="M61" s="609">
        <f t="shared" si="0"/>
        <v>0</v>
      </c>
      <c r="P61" s="674"/>
    </row>
    <row r="62" spans="1:16" ht="15" customHeight="1" thickBot="1" x14ac:dyDescent="0.3">
      <c r="A62" s="960">
        <v>14</v>
      </c>
      <c r="B62" s="980" t="s">
        <v>6464</v>
      </c>
      <c r="C62" s="992" t="s">
        <v>6465</v>
      </c>
      <c r="D62" s="966" t="s">
        <v>6466</v>
      </c>
      <c r="E62" s="1012">
        <v>44599</v>
      </c>
      <c r="F62" s="989">
        <v>511100002959</v>
      </c>
      <c r="G62" s="986" t="s">
        <v>6469</v>
      </c>
      <c r="H62" s="913" t="s">
        <v>223</v>
      </c>
      <c r="I62" s="913" t="s">
        <v>225</v>
      </c>
      <c r="J62" s="628" t="s">
        <v>81</v>
      </c>
      <c r="K62" s="629">
        <v>12926330.35</v>
      </c>
      <c r="L62" s="630">
        <v>5078201.21</v>
      </c>
      <c r="M62" s="609">
        <f t="shared" si="0"/>
        <v>7848129.1399999997</v>
      </c>
      <c r="P62" s="674"/>
    </row>
    <row r="63" spans="1:16" ht="15" customHeight="1" thickBot="1" x14ac:dyDescent="0.3">
      <c r="A63" s="961"/>
      <c r="B63" s="981"/>
      <c r="C63" s="993"/>
      <c r="D63" s="967"/>
      <c r="E63" s="1013"/>
      <c r="F63" s="990"/>
      <c r="G63" s="987"/>
      <c r="H63" s="914"/>
      <c r="I63" s="914"/>
      <c r="J63" s="607" t="s">
        <v>82</v>
      </c>
      <c r="K63" s="629">
        <v>12926330.35</v>
      </c>
      <c r="L63" s="630">
        <v>5078201.21</v>
      </c>
      <c r="M63" s="609">
        <f t="shared" si="0"/>
        <v>7848129.1399999997</v>
      </c>
      <c r="P63" s="674"/>
    </row>
    <row r="64" spans="1:16" ht="15" customHeight="1" thickBot="1" x14ac:dyDescent="0.3">
      <c r="A64" s="961"/>
      <c r="B64" s="981"/>
      <c r="C64" s="993"/>
      <c r="D64" s="967"/>
      <c r="E64" s="1013"/>
      <c r="F64" s="990"/>
      <c r="G64" s="987"/>
      <c r="H64" s="914"/>
      <c r="I64" s="914"/>
      <c r="J64" s="607" t="s">
        <v>154</v>
      </c>
      <c r="K64" s="608">
        <v>0</v>
      </c>
      <c r="L64" s="589">
        <v>0</v>
      </c>
      <c r="M64" s="609">
        <f t="shared" si="0"/>
        <v>0</v>
      </c>
      <c r="P64" s="674"/>
    </row>
    <row r="65" spans="1:16" ht="15.75" customHeight="1" thickBot="1" x14ac:dyDescent="0.3">
      <c r="A65" s="972"/>
      <c r="B65" s="982"/>
      <c r="C65" s="994"/>
      <c r="D65" s="970"/>
      <c r="E65" s="1013"/>
      <c r="F65" s="990"/>
      <c r="G65" s="987"/>
      <c r="H65" s="915"/>
      <c r="I65" s="915"/>
      <c r="J65" s="615" t="s">
        <v>155</v>
      </c>
      <c r="K65" s="616">
        <v>0</v>
      </c>
      <c r="L65" s="617">
        <v>0</v>
      </c>
      <c r="M65" s="609">
        <f t="shared" si="0"/>
        <v>0</v>
      </c>
      <c r="P65" s="674"/>
    </row>
    <row r="66" spans="1:16" ht="15" customHeight="1" thickBot="1" x14ac:dyDescent="0.3">
      <c r="A66" s="960">
        <v>15</v>
      </c>
      <c r="B66" s="980" t="s">
        <v>6464</v>
      </c>
      <c r="C66" s="992" t="s">
        <v>6465</v>
      </c>
      <c r="D66" s="966" t="s">
        <v>6466</v>
      </c>
      <c r="E66" s="1012">
        <v>44599</v>
      </c>
      <c r="F66" s="1014">
        <v>511100002984</v>
      </c>
      <c r="G66" s="986" t="s">
        <v>6470</v>
      </c>
      <c r="H66" s="913" t="s">
        <v>223</v>
      </c>
      <c r="I66" s="913" t="s">
        <v>225</v>
      </c>
      <c r="J66" s="628" t="s">
        <v>81</v>
      </c>
      <c r="K66" s="629">
        <v>13164224.310000001</v>
      </c>
      <c r="L66" s="630">
        <v>4544791.7300000004</v>
      </c>
      <c r="M66" s="609">
        <f t="shared" si="0"/>
        <v>8619432.5800000001</v>
      </c>
      <c r="P66" s="674"/>
    </row>
    <row r="67" spans="1:16" ht="15" customHeight="1" thickBot="1" x14ac:dyDescent="0.3">
      <c r="A67" s="961"/>
      <c r="B67" s="981"/>
      <c r="C67" s="993"/>
      <c r="D67" s="967"/>
      <c r="E67" s="1013"/>
      <c r="F67" s="1015"/>
      <c r="G67" s="987"/>
      <c r="H67" s="914"/>
      <c r="I67" s="914"/>
      <c r="J67" s="607" t="s">
        <v>82</v>
      </c>
      <c r="K67" s="629">
        <v>13164224.310000001</v>
      </c>
      <c r="L67" s="630">
        <v>4544791.7300000004</v>
      </c>
      <c r="M67" s="609">
        <f t="shared" si="0"/>
        <v>8619432.5800000001</v>
      </c>
      <c r="P67" s="674"/>
    </row>
    <row r="68" spans="1:16" ht="15" customHeight="1" thickBot="1" x14ac:dyDescent="0.3">
      <c r="A68" s="961"/>
      <c r="B68" s="981"/>
      <c r="C68" s="993"/>
      <c r="D68" s="967"/>
      <c r="E68" s="1013"/>
      <c r="F68" s="1015"/>
      <c r="G68" s="987"/>
      <c r="H68" s="914"/>
      <c r="I68" s="914"/>
      <c r="J68" s="607" t="s">
        <v>154</v>
      </c>
      <c r="K68" s="608">
        <v>0</v>
      </c>
      <c r="L68" s="589">
        <v>0</v>
      </c>
      <c r="M68" s="609">
        <f t="shared" si="0"/>
        <v>0</v>
      </c>
      <c r="P68" s="674"/>
    </row>
    <row r="69" spans="1:16" ht="15.75" customHeight="1" thickBot="1" x14ac:dyDescent="0.3">
      <c r="A69" s="972"/>
      <c r="B69" s="982"/>
      <c r="C69" s="994"/>
      <c r="D69" s="970"/>
      <c r="E69" s="1013"/>
      <c r="F69" s="1015"/>
      <c r="G69" s="987"/>
      <c r="H69" s="915"/>
      <c r="I69" s="915"/>
      <c r="J69" s="615" t="s">
        <v>155</v>
      </c>
      <c r="K69" s="616">
        <v>0</v>
      </c>
      <c r="L69" s="617">
        <v>0</v>
      </c>
      <c r="M69" s="609">
        <f t="shared" si="0"/>
        <v>0</v>
      </c>
      <c r="P69" s="674"/>
    </row>
    <row r="70" spans="1:16" ht="15" customHeight="1" thickBot="1" x14ac:dyDescent="0.3">
      <c r="A70" s="960">
        <v>16</v>
      </c>
      <c r="B70" s="980" t="s">
        <v>6464</v>
      </c>
      <c r="C70" s="992" t="s">
        <v>6465</v>
      </c>
      <c r="D70" s="966" t="s">
        <v>6466</v>
      </c>
      <c r="E70" s="1012">
        <v>44599</v>
      </c>
      <c r="F70" s="1016">
        <v>511100003013</v>
      </c>
      <c r="G70" s="986" t="s">
        <v>6471</v>
      </c>
      <c r="H70" s="913" t="s">
        <v>223</v>
      </c>
      <c r="I70" s="913" t="s">
        <v>225</v>
      </c>
      <c r="J70" s="628" t="s">
        <v>81</v>
      </c>
      <c r="K70" s="629">
        <v>13164224.310000001</v>
      </c>
      <c r="L70" s="630">
        <v>4858225.6399999997</v>
      </c>
      <c r="M70" s="609">
        <f t="shared" si="0"/>
        <v>8305998.6699999999</v>
      </c>
      <c r="P70" s="674"/>
    </row>
    <row r="71" spans="1:16" ht="15" customHeight="1" thickBot="1" x14ac:dyDescent="0.3">
      <c r="A71" s="961"/>
      <c r="B71" s="981"/>
      <c r="C71" s="993"/>
      <c r="D71" s="967"/>
      <c r="E71" s="1013"/>
      <c r="F71" s="1016"/>
      <c r="G71" s="987"/>
      <c r="H71" s="914"/>
      <c r="I71" s="914"/>
      <c r="J71" s="607" t="s">
        <v>82</v>
      </c>
      <c r="K71" s="629">
        <v>13164224.310000001</v>
      </c>
      <c r="L71" s="630">
        <v>4858225.6399999997</v>
      </c>
      <c r="M71" s="609">
        <f t="shared" si="0"/>
        <v>8305998.6699999999</v>
      </c>
      <c r="P71" s="674"/>
    </row>
    <row r="72" spans="1:16" ht="15" customHeight="1" thickBot="1" x14ac:dyDescent="0.3">
      <c r="A72" s="961"/>
      <c r="B72" s="981"/>
      <c r="C72" s="993"/>
      <c r="D72" s="967"/>
      <c r="E72" s="1013"/>
      <c r="F72" s="1016"/>
      <c r="G72" s="987"/>
      <c r="H72" s="914"/>
      <c r="I72" s="914"/>
      <c r="J72" s="607" t="s">
        <v>154</v>
      </c>
      <c r="K72" s="608">
        <v>0</v>
      </c>
      <c r="L72" s="589">
        <v>0</v>
      </c>
      <c r="M72" s="609">
        <f t="shared" si="0"/>
        <v>0</v>
      </c>
      <c r="P72" s="674"/>
    </row>
    <row r="73" spans="1:16" ht="15.75" customHeight="1" thickBot="1" x14ac:dyDescent="0.3">
      <c r="A73" s="972"/>
      <c r="B73" s="982"/>
      <c r="C73" s="994"/>
      <c r="D73" s="970"/>
      <c r="E73" s="1013"/>
      <c r="F73" s="1016"/>
      <c r="G73" s="987"/>
      <c r="H73" s="915"/>
      <c r="I73" s="915"/>
      <c r="J73" s="615" t="s">
        <v>155</v>
      </c>
      <c r="K73" s="616">
        <v>0</v>
      </c>
      <c r="L73" s="617">
        <v>0</v>
      </c>
      <c r="M73" s="609">
        <f t="shared" si="0"/>
        <v>0</v>
      </c>
      <c r="P73" s="674"/>
    </row>
    <row r="74" spans="1:16" ht="15" customHeight="1" thickBot="1" x14ac:dyDescent="0.3">
      <c r="A74" s="960">
        <v>17</v>
      </c>
      <c r="B74" s="980" t="s">
        <v>6464</v>
      </c>
      <c r="C74" s="992" t="s">
        <v>6465</v>
      </c>
      <c r="D74" s="966" t="s">
        <v>6466</v>
      </c>
      <c r="E74" s="1012">
        <v>44599</v>
      </c>
      <c r="F74" s="1017">
        <v>511100003022</v>
      </c>
      <c r="G74" s="986" t="s">
        <v>6472</v>
      </c>
      <c r="H74" s="913" t="s">
        <v>223</v>
      </c>
      <c r="I74" s="913" t="s">
        <v>225</v>
      </c>
      <c r="J74" s="628" t="s">
        <v>81</v>
      </c>
      <c r="K74" s="631">
        <v>13164224.310000001</v>
      </c>
      <c r="L74" s="632">
        <v>5014942.5999999996</v>
      </c>
      <c r="M74" s="609">
        <f t="shared" si="0"/>
        <v>8149281.71</v>
      </c>
      <c r="P74" s="674"/>
    </row>
    <row r="75" spans="1:16" ht="15" customHeight="1" thickBot="1" x14ac:dyDescent="0.3">
      <c r="A75" s="961"/>
      <c r="B75" s="981"/>
      <c r="C75" s="993"/>
      <c r="D75" s="967"/>
      <c r="E75" s="1013"/>
      <c r="F75" s="1018"/>
      <c r="G75" s="987"/>
      <c r="H75" s="914"/>
      <c r="I75" s="914"/>
      <c r="J75" s="607" t="s">
        <v>82</v>
      </c>
      <c r="K75" s="631">
        <v>13164224.310000001</v>
      </c>
      <c r="L75" s="632">
        <v>5014942.5999999996</v>
      </c>
      <c r="M75" s="609">
        <f t="shared" ref="M75:M138" si="1">K75-L75</f>
        <v>8149281.71</v>
      </c>
      <c r="P75" s="674"/>
    </row>
    <row r="76" spans="1:16" ht="15" customHeight="1" thickBot="1" x14ac:dyDescent="0.3">
      <c r="A76" s="961"/>
      <c r="B76" s="981"/>
      <c r="C76" s="993"/>
      <c r="D76" s="967"/>
      <c r="E76" s="1013"/>
      <c r="F76" s="1018"/>
      <c r="G76" s="987"/>
      <c r="H76" s="914"/>
      <c r="I76" s="914"/>
      <c r="J76" s="607" t="s">
        <v>154</v>
      </c>
      <c r="K76" s="608">
        <v>0</v>
      </c>
      <c r="L76" s="589">
        <v>0</v>
      </c>
      <c r="M76" s="609">
        <f t="shared" si="1"/>
        <v>0</v>
      </c>
      <c r="P76" s="674"/>
    </row>
    <row r="77" spans="1:16" ht="15.75" customHeight="1" thickBot="1" x14ac:dyDescent="0.3">
      <c r="A77" s="972"/>
      <c r="B77" s="982"/>
      <c r="C77" s="994"/>
      <c r="D77" s="970"/>
      <c r="E77" s="1013"/>
      <c r="F77" s="1019"/>
      <c r="G77" s="987"/>
      <c r="H77" s="915"/>
      <c r="I77" s="915"/>
      <c r="J77" s="615" t="s">
        <v>155</v>
      </c>
      <c r="K77" s="618">
        <v>0</v>
      </c>
      <c r="L77" s="617">
        <v>0</v>
      </c>
      <c r="M77" s="609">
        <f t="shared" si="1"/>
        <v>0</v>
      </c>
      <c r="P77" s="674"/>
    </row>
    <row r="78" spans="1:16" ht="15" customHeight="1" thickBot="1" x14ac:dyDescent="0.3">
      <c r="A78" s="960">
        <v>18</v>
      </c>
      <c r="B78" s="980" t="s">
        <v>6464</v>
      </c>
      <c r="C78" s="992" t="s">
        <v>6465</v>
      </c>
      <c r="D78" s="966" t="s">
        <v>6466</v>
      </c>
      <c r="E78" s="1012">
        <v>44599</v>
      </c>
      <c r="F78" s="938">
        <v>511100003026</v>
      </c>
      <c r="G78" s="986" t="s">
        <v>6473</v>
      </c>
      <c r="H78" s="913" t="s">
        <v>223</v>
      </c>
      <c r="I78" s="913" t="s">
        <v>225</v>
      </c>
      <c r="J78" s="628" t="s">
        <v>81</v>
      </c>
      <c r="K78" s="631">
        <v>12926330.35</v>
      </c>
      <c r="L78" s="632">
        <v>5232086.1100000003</v>
      </c>
      <c r="M78" s="609">
        <f t="shared" si="1"/>
        <v>7694244.2400000002</v>
      </c>
      <c r="P78" s="674"/>
    </row>
    <row r="79" spans="1:16" ht="15" customHeight="1" thickBot="1" x14ac:dyDescent="0.3">
      <c r="A79" s="961"/>
      <c r="B79" s="981"/>
      <c r="C79" s="993"/>
      <c r="D79" s="967"/>
      <c r="E79" s="1013"/>
      <c r="F79" s="939"/>
      <c r="G79" s="987"/>
      <c r="H79" s="914"/>
      <c r="I79" s="914"/>
      <c r="J79" s="607" t="s">
        <v>82</v>
      </c>
      <c r="K79" s="631">
        <v>12926330.35</v>
      </c>
      <c r="L79" s="632">
        <v>5232086.1100000003</v>
      </c>
      <c r="M79" s="609">
        <f t="shared" si="1"/>
        <v>7694244.2400000002</v>
      </c>
      <c r="P79" s="674"/>
    </row>
    <row r="80" spans="1:16" ht="15" customHeight="1" thickBot="1" x14ac:dyDescent="0.3">
      <c r="A80" s="961"/>
      <c r="B80" s="981"/>
      <c r="C80" s="993"/>
      <c r="D80" s="967"/>
      <c r="E80" s="1013"/>
      <c r="F80" s="939"/>
      <c r="G80" s="987"/>
      <c r="H80" s="914"/>
      <c r="I80" s="914"/>
      <c r="J80" s="607" t="s">
        <v>154</v>
      </c>
      <c r="K80" s="608">
        <v>0</v>
      </c>
      <c r="L80" s="589">
        <v>0</v>
      </c>
      <c r="M80" s="609">
        <f t="shared" si="1"/>
        <v>0</v>
      </c>
      <c r="P80" s="674"/>
    </row>
    <row r="81" spans="1:16" ht="15.75" customHeight="1" thickBot="1" x14ac:dyDescent="0.3">
      <c r="A81" s="972"/>
      <c r="B81" s="982"/>
      <c r="C81" s="994"/>
      <c r="D81" s="970"/>
      <c r="E81" s="1013"/>
      <c r="F81" s="973"/>
      <c r="G81" s="987"/>
      <c r="H81" s="915"/>
      <c r="I81" s="915"/>
      <c r="J81" s="615" t="s">
        <v>155</v>
      </c>
      <c r="K81" s="616">
        <v>0</v>
      </c>
      <c r="L81" s="619">
        <v>0</v>
      </c>
      <c r="M81" s="609">
        <f t="shared" si="1"/>
        <v>0</v>
      </c>
      <c r="P81" s="674"/>
    </row>
    <row r="82" spans="1:16" ht="15" customHeight="1" thickBot="1" x14ac:dyDescent="0.3">
      <c r="A82" s="960">
        <v>19</v>
      </c>
      <c r="B82" s="962" t="s">
        <v>6450</v>
      </c>
      <c r="C82" s="964" t="s">
        <v>6451</v>
      </c>
      <c r="D82" s="966" t="s">
        <v>6474</v>
      </c>
      <c r="E82" s="936">
        <v>44596</v>
      </c>
      <c r="F82" s="938">
        <v>511100002347</v>
      </c>
      <c r="G82" s="940" t="s">
        <v>6475</v>
      </c>
      <c r="H82" s="913" t="s">
        <v>223</v>
      </c>
      <c r="I82" s="913" t="s">
        <v>225</v>
      </c>
      <c r="J82" s="628" t="s">
        <v>81</v>
      </c>
      <c r="K82" s="631">
        <v>7828949.8799999999</v>
      </c>
      <c r="L82" s="632">
        <v>5592107.0499999998</v>
      </c>
      <c r="M82" s="609">
        <f t="shared" si="1"/>
        <v>2236842.83</v>
      </c>
      <c r="P82" s="674"/>
    </row>
    <row r="83" spans="1:16" ht="15" customHeight="1" thickBot="1" x14ac:dyDescent="0.3">
      <c r="A83" s="961"/>
      <c r="B83" s="963"/>
      <c r="C83" s="965"/>
      <c r="D83" s="967"/>
      <c r="E83" s="937"/>
      <c r="F83" s="939"/>
      <c r="G83" s="941"/>
      <c r="H83" s="914"/>
      <c r="I83" s="914"/>
      <c r="J83" s="607" t="s">
        <v>82</v>
      </c>
      <c r="K83" s="631">
        <v>7828949.8799999999</v>
      </c>
      <c r="L83" s="632">
        <v>5592107.0499999998</v>
      </c>
      <c r="M83" s="609">
        <f t="shared" si="1"/>
        <v>2236842.83</v>
      </c>
      <c r="P83" s="674"/>
    </row>
    <row r="84" spans="1:16" ht="15" customHeight="1" thickBot="1" x14ac:dyDescent="0.3">
      <c r="A84" s="961"/>
      <c r="B84" s="963"/>
      <c r="C84" s="965"/>
      <c r="D84" s="967"/>
      <c r="E84" s="937"/>
      <c r="F84" s="939"/>
      <c r="G84" s="941"/>
      <c r="H84" s="914"/>
      <c r="I84" s="914"/>
      <c r="J84" s="607" t="s">
        <v>154</v>
      </c>
      <c r="K84" s="608">
        <v>0</v>
      </c>
      <c r="L84" s="589">
        <v>0</v>
      </c>
      <c r="M84" s="609">
        <f t="shared" si="1"/>
        <v>0</v>
      </c>
      <c r="P84" s="674"/>
    </row>
    <row r="85" spans="1:16" ht="15.75" customHeight="1" thickBot="1" x14ac:dyDescent="0.3">
      <c r="A85" s="961"/>
      <c r="B85" s="963"/>
      <c r="C85" s="965"/>
      <c r="D85" s="967"/>
      <c r="E85" s="937"/>
      <c r="F85" s="939"/>
      <c r="G85" s="941"/>
      <c r="H85" s="915"/>
      <c r="I85" s="915"/>
      <c r="J85" s="615" t="s">
        <v>155</v>
      </c>
      <c r="K85" s="620">
        <v>0</v>
      </c>
      <c r="L85" s="621">
        <v>0</v>
      </c>
      <c r="M85" s="609">
        <f t="shared" si="1"/>
        <v>0</v>
      </c>
      <c r="P85" s="674"/>
    </row>
    <row r="86" spans="1:16" ht="15" customHeight="1" thickBot="1" x14ac:dyDescent="0.3">
      <c r="A86" s="961"/>
      <c r="B86" s="963"/>
      <c r="C86" s="965"/>
      <c r="D86" s="967"/>
      <c r="E86" s="937"/>
      <c r="F86" s="939"/>
      <c r="G86" s="941"/>
      <c r="H86" s="913" t="s">
        <v>222</v>
      </c>
      <c r="I86" s="913" t="s">
        <v>226</v>
      </c>
      <c r="J86" s="628" t="s">
        <v>81</v>
      </c>
      <c r="K86" s="589">
        <v>9087.7999999999993</v>
      </c>
      <c r="L86" s="589">
        <v>2478.4899999999998</v>
      </c>
      <c r="M86" s="609">
        <f t="shared" si="1"/>
        <v>6609.31</v>
      </c>
      <c r="P86" s="674"/>
    </row>
    <row r="87" spans="1:16" ht="15" customHeight="1" thickBot="1" x14ac:dyDescent="0.3">
      <c r="A87" s="961"/>
      <c r="B87" s="963"/>
      <c r="C87" s="965"/>
      <c r="D87" s="967"/>
      <c r="E87" s="937"/>
      <c r="F87" s="939"/>
      <c r="G87" s="941"/>
      <c r="H87" s="914"/>
      <c r="I87" s="914"/>
      <c r="J87" s="607" t="s">
        <v>82</v>
      </c>
      <c r="K87" s="589">
        <v>9087.7999999999993</v>
      </c>
      <c r="L87" s="589">
        <v>973.7</v>
      </c>
      <c r="M87" s="609">
        <f t="shared" si="1"/>
        <v>8114.1</v>
      </c>
      <c r="P87" s="674"/>
    </row>
    <row r="88" spans="1:16" ht="15" customHeight="1" thickBot="1" x14ac:dyDescent="0.3">
      <c r="A88" s="961"/>
      <c r="B88" s="963"/>
      <c r="C88" s="965"/>
      <c r="D88" s="967"/>
      <c r="E88" s="937"/>
      <c r="F88" s="939"/>
      <c r="G88" s="941"/>
      <c r="H88" s="914"/>
      <c r="I88" s="914"/>
      <c r="J88" s="607" t="s">
        <v>154</v>
      </c>
      <c r="K88" s="589">
        <v>0</v>
      </c>
      <c r="L88" s="589">
        <v>0</v>
      </c>
      <c r="M88" s="609">
        <f t="shared" si="1"/>
        <v>0</v>
      </c>
      <c r="P88" s="674"/>
    </row>
    <row r="89" spans="1:16" ht="15.75" customHeight="1" thickBot="1" x14ac:dyDescent="0.3">
      <c r="A89" s="972"/>
      <c r="B89" s="974"/>
      <c r="C89" s="978"/>
      <c r="D89" s="970"/>
      <c r="E89" s="979"/>
      <c r="F89" s="973"/>
      <c r="G89" s="977"/>
      <c r="H89" s="915"/>
      <c r="I89" s="915"/>
      <c r="J89" s="615" t="s">
        <v>155</v>
      </c>
      <c r="K89" s="589">
        <v>0</v>
      </c>
      <c r="L89" s="589">
        <v>1504.79</v>
      </c>
      <c r="M89" s="609">
        <f t="shared" si="1"/>
        <v>-1504.79</v>
      </c>
      <c r="P89" s="674"/>
    </row>
    <row r="90" spans="1:16" ht="15" customHeight="1" thickBot="1" x14ac:dyDescent="0.3">
      <c r="A90" s="960">
        <v>20</v>
      </c>
      <c r="B90" s="962" t="s">
        <v>6450</v>
      </c>
      <c r="C90" s="964" t="s">
        <v>6451</v>
      </c>
      <c r="D90" s="966" t="s">
        <v>6474</v>
      </c>
      <c r="E90" s="936">
        <v>44596</v>
      </c>
      <c r="F90" s="938">
        <v>511100002375</v>
      </c>
      <c r="G90" s="940" t="s">
        <v>6476</v>
      </c>
      <c r="H90" s="913" t="s">
        <v>223</v>
      </c>
      <c r="I90" s="913" t="s">
        <v>225</v>
      </c>
      <c r="J90" s="628" t="s">
        <v>81</v>
      </c>
      <c r="K90" s="675">
        <v>7828949.8799999999</v>
      </c>
      <c r="L90" s="633">
        <v>5685308.8300000001</v>
      </c>
      <c r="M90" s="609">
        <f t="shared" si="1"/>
        <v>2143641.0499999998</v>
      </c>
      <c r="P90" s="674"/>
    </row>
    <row r="91" spans="1:16" ht="15" customHeight="1" thickBot="1" x14ac:dyDescent="0.3">
      <c r="A91" s="961"/>
      <c r="B91" s="963"/>
      <c r="C91" s="965"/>
      <c r="D91" s="967"/>
      <c r="E91" s="937"/>
      <c r="F91" s="939"/>
      <c r="G91" s="941"/>
      <c r="H91" s="914"/>
      <c r="I91" s="914"/>
      <c r="J91" s="607" t="s">
        <v>82</v>
      </c>
      <c r="K91" s="634">
        <v>7828949.8799999999</v>
      </c>
      <c r="L91" s="635">
        <v>5685308.8300000001</v>
      </c>
      <c r="M91" s="609">
        <f t="shared" si="1"/>
        <v>2143641.0499999998</v>
      </c>
      <c r="P91" s="674"/>
    </row>
    <row r="92" spans="1:16" ht="15" customHeight="1" thickBot="1" x14ac:dyDescent="0.3">
      <c r="A92" s="961"/>
      <c r="B92" s="963"/>
      <c r="C92" s="965"/>
      <c r="D92" s="967"/>
      <c r="E92" s="937"/>
      <c r="F92" s="939"/>
      <c r="G92" s="941"/>
      <c r="H92" s="914"/>
      <c r="I92" s="914"/>
      <c r="J92" s="607" t="s">
        <v>154</v>
      </c>
      <c r="K92" s="608">
        <v>0</v>
      </c>
      <c r="L92" s="589">
        <v>0</v>
      </c>
      <c r="M92" s="609">
        <f t="shared" si="1"/>
        <v>0</v>
      </c>
      <c r="P92" s="674"/>
    </row>
    <row r="93" spans="1:16" ht="15.75" customHeight="1" thickBot="1" x14ac:dyDescent="0.3">
      <c r="A93" s="961"/>
      <c r="B93" s="963"/>
      <c r="C93" s="965"/>
      <c r="D93" s="967"/>
      <c r="E93" s="937"/>
      <c r="F93" s="939"/>
      <c r="G93" s="941"/>
      <c r="H93" s="915"/>
      <c r="I93" s="915"/>
      <c r="J93" s="615" t="s">
        <v>155</v>
      </c>
      <c r="K93" s="620">
        <v>0</v>
      </c>
      <c r="L93" s="621">
        <v>0</v>
      </c>
      <c r="M93" s="609">
        <f t="shared" si="1"/>
        <v>0</v>
      </c>
      <c r="P93" s="674"/>
    </row>
    <row r="94" spans="1:16" ht="15" customHeight="1" thickBot="1" x14ac:dyDescent="0.3">
      <c r="A94" s="961"/>
      <c r="B94" s="963"/>
      <c r="C94" s="965"/>
      <c r="D94" s="967"/>
      <c r="E94" s="937"/>
      <c r="F94" s="939"/>
      <c r="G94" s="941"/>
      <c r="H94" s="913" t="s">
        <v>222</v>
      </c>
      <c r="I94" s="913" t="s">
        <v>226</v>
      </c>
      <c r="J94" s="628" t="s">
        <v>81</v>
      </c>
      <c r="K94" s="589">
        <v>21730.03</v>
      </c>
      <c r="L94" s="589">
        <v>14020.57</v>
      </c>
      <c r="M94" s="609">
        <f t="shared" si="1"/>
        <v>7709.46</v>
      </c>
      <c r="P94" s="674"/>
    </row>
    <row r="95" spans="1:16" ht="15" customHeight="1" thickBot="1" x14ac:dyDescent="0.3">
      <c r="A95" s="961"/>
      <c r="B95" s="963"/>
      <c r="C95" s="965"/>
      <c r="D95" s="967"/>
      <c r="E95" s="937"/>
      <c r="F95" s="939"/>
      <c r="G95" s="941"/>
      <c r="H95" s="914"/>
      <c r="I95" s="914"/>
      <c r="J95" s="607" t="s">
        <v>82</v>
      </c>
      <c r="K95" s="589">
        <v>21730.03</v>
      </c>
      <c r="L95" s="589">
        <v>13598.6</v>
      </c>
      <c r="M95" s="609">
        <f t="shared" si="1"/>
        <v>8131.43</v>
      </c>
      <c r="P95" s="674"/>
    </row>
    <row r="96" spans="1:16" ht="15" customHeight="1" thickBot="1" x14ac:dyDescent="0.3">
      <c r="A96" s="961"/>
      <c r="B96" s="963"/>
      <c r="C96" s="965"/>
      <c r="D96" s="967"/>
      <c r="E96" s="937"/>
      <c r="F96" s="939"/>
      <c r="G96" s="941"/>
      <c r="H96" s="914"/>
      <c r="I96" s="914"/>
      <c r="J96" s="607" t="s">
        <v>154</v>
      </c>
      <c r="K96" s="589">
        <v>0</v>
      </c>
      <c r="L96" s="589">
        <v>0</v>
      </c>
      <c r="M96" s="609">
        <f t="shared" si="1"/>
        <v>0</v>
      </c>
      <c r="P96" s="674"/>
    </row>
    <row r="97" spans="1:16" ht="15.75" customHeight="1" thickBot="1" x14ac:dyDescent="0.3">
      <c r="A97" s="972"/>
      <c r="B97" s="974"/>
      <c r="C97" s="978"/>
      <c r="D97" s="970"/>
      <c r="E97" s="979"/>
      <c r="F97" s="973"/>
      <c r="G97" s="977"/>
      <c r="H97" s="915"/>
      <c r="I97" s="915"/>
      <c r="J97" s="615" t="s">
        <v>155</v>
      </c>
      <c r="K97" s="589">
        <v>0</v>
      </c>
      <c r="L97" s="589">
        <v>421.97</v>
      </c>
      <c r="M97" s="609">
        <f t="shared" si="1"/>
        <v>-421.97</v>
      </c>
      <c r="P97" s="674"/>
    </row>
    <row r="98" spans="1:16" ht="15" customHeight="1" thickBot="1" x14ac:dyDescent="0.3">
      <c r="A98" s="960">
        <v>21</v>
      </c>
      <c r="B98" s="980" t="s">
        <v>6450</v>
      </c>
      <c r="C98" s="964" t="s">
        <v>6451</v>
      </c>
      <c r="D98" s="966" t="s">
        <v>6474</v>
      </c>
      <c r="E98" s="968">
        <v>44596</v>
      </c>
      <c r="F98" s="938">
        <v>511100002378</v>
      </c>
      <c r="G98" s="983" t="s">
        <v>6477</v>
      </c>
      <c r="H98" s="913" t="s">
        <v>223</v>
      </c>
      <c r="I98" s="913" t="s">
        <v>225</v>
      </c>
      <c r="J98" s="628" t="s">
        <v>81</v>
      </c>
      <c r="K98" s="675">
        <v>7828949.8799999999</v>
      </c>
      <c r="L98" s="633">
        <v>5592107.0499999998</v>
      </c>
      <c r="M98" s="609">
        <f t="shared" si="1"/>
        <v>2236842.83</v>
      </c>
      <c r="P98" s="674"/>
    </row>
    <row r="99" spans="1:16" ht="15" customHeight="1" thickBot="1" x14ac:dyDescent="0.3">
      <c r="A99" s="961"/>
      <c r="B99" s="981"/>
      <c r="C99" s="965"/>
      <c r="D99" s="967"/>
      <c r="E99" s="969"/>
      <c r="F99" s="939"/>
      <c r="G99" s="984"/>
      <c r="H99" s="914"/>
      <c r="I99" s="914"/>
      <c r="J99" s="607" t="s">
        <v>82</v>
      </c>
      <c r="K99" s="634">
        <v>7828949.8799999999</v>
      </c>
      <c r="L99" s="635">
        <v>5592107.0499999998</v>
      </c>
      <c r="M99" s="609">
        <f t="shared" si="1"/>
        <v>2236842.83</v>
      </c>
      <c r="P99" s="674"/>
    </row>
    <row r="100" spans="1:16" ht="15" customHeight="1" thickBot="1" x14ac:dyDescent="0.3">
      <c r="A100" s="961"/>
      <c r="B100" s="981"/>
      <c r="C100" s="965"/>
      <c r="D100" s="967"/>
      <c r="E100" s="969"/>
      <c r="F100" s="939"/>
      <c r="G100" s="984"/>
      <c r="H100" s="914"/>
      <c r="I100" s="914"/>
      <c r="J100" s="607" t="s">
        <v>154</v>
      </c>
      <c r="K100" s="608">
        <v>0</v>
      </c>
      <c r="L100" s="589">
        <v>0</v>
      </c>
      <c r="M100" s="609">
        <f t="shared" si="1"/>
        <v>0</v>
      </c>
      <c r="P100" s="674"/>
    </row>
    <row r="101" spans="1:16" ht="15.75" customHeight="1" thickBot="1" x14ac:dyDescent="0.3">
      <c r="A101" s="972"/>
      <c r="B101" s="982"/>
      <c r="C101" s="978"/>
      <c r="D101" s="970"/>
      <c r="E101" s="976"/>
      <c r="F101" s="973"/>
      <c r="G101" s="985"/>
      <c r="H101" s="915"/>
      <c r="I101" s="915"/>
      <c r="J101" s="615" t="s">
        <v>155</v>
      </c>
      <c r="K101" s="616">
        <v>0</v>
      </c>
      <c r="L101" s="617">
        <v>0</v>
      </c>
      <c r="M101" s="609">
        <f t="shared" si="1"/>
        <v>0</v>
      </c>
      <c r="P101" s="674"/>
    </row>
    <row r="102" spans="1:16" ht="15" customHeight="1" thickBot="1" x14ac:dyDescent="0.3">
      <c r="A102" s="960">
        <v>22</v>
      </c>
      <c r="B102" s="962" t="s">
        <v>6450</v>
      </c>
      <c r="C102" s="964" t="s">
        <v>6451</v>
      </c>
      <c r="D102" s="966" t="s">
        <v>6474</v>
      </c>
      <c r="E102" s="936">
        <v>44596</v>
      </c>
      <c r="F102" s="938">
        <v>511100002387</v>
      </c>
      <c r="G102" s="940" t="s">
        <v>6478</v>
      </c>
      <c r="H102" s="913" t="s">
        <v>223</v>
      </c>
      <c r="I102" s="913" t="s">
        <v>225</v>
      </c>
      <c r="J102" s="628" t="s">
        <v>81</v>
      </c>
      <c r="K102" s="631">
        <v>7828949.8799999999</v>
      </c>
      <c r="L102" s="632">
        <v>5312501.7</v>
      </c>
      <c r="M102" s="609">
        <f t="shared" si="1"/>
        <v>2516448.1800000002</v>
      </c>
      <c r="P102" s="674"/>
    </row>
    <row r="103" spans="1:16" ht="15" customHeight="1" thickBot="1" x14ac:dyDescent="0.3">
      <c r="A103" s="961"/>
      <c r="B103" s="963"/>
      <c r="C103" s="965"/>
      <c r="D103" s="967"/>
      <c r="E103" s="937"/>
      <c r="F103" s="939"/>
      <c r="G103" s="941"/>
      <c r="H103" s="914"/>
      <c r="I103" s="914"/>
      <c r="J103" s="607" t="s">
        <v>82</v>
      </c>
      <c r="K103" s="634">
        <v>7828949.8799999999</v>
      </c>
      <c r="L103" s="635">
        <v>5312501.7</v>
      </c>
      <c r="M103" s="609">
        <f t="shared" si="1"/>
        <v>2516448.1800000002</v>
      </c>
      <c r="P103" s="674"/>
    </row>
    <row r="104" spans="1:16" ht="15" customHeight="1" thickBot="1" x14ac:dyDescent="0.3">
      <c r="A104" s="961"/>
      <c r="B104" s="963"/>
      <c r="C104" s="965"/>
      <c r="D104" s="967"/>
      <c r="E104" s="937"/>
      <c r="F104" s="939"/>
      <c r="G104" s="941"/>
      <c r="H104" s="914"/>
      <c r="I104" s="914"/>
      <c r="J104" s="607" t="s">
        <v>154</v>
      </c>
      <c r="K104" s="608">
        <v>0</v>
      </c>
      <c r="L104" s="589">
        <v>0</v>
      </c>
      <c r="M104" s="609">
        <f t="shared" si="1"/>
        <v>0</v>
      </c>
      <c r="P104" s="674"/>
    </row>
    <row r="105" spans="1:16" ht="15.75" customHeight="1" thickBot="1" x14ac:dyDescent="0.3">
      <c r="A105" s="961"/>
      <c r="B105" s="963"/>
      <c r="C105" s="965"/>
      <c r="D105" s="967"/>
      <c r="E105" s="937"/>
      <c r="F105" s="939"/>
      <c r="G105" s="941"/>
      <c r="H105" s="915"/>
      <c r="I105" s="915"/>
      <c r="J105" s="615" t="s">
        <v>155</v>
      </c>
      <c r="K105" s="620">
        <v>0</v>
      </c>
      <c r="L105" s="621">
        <v>0</v>
      </c>
      <c r="M105" s="609">
        <f t="shared" si="1"/>
        <v>0</v>
      </c>
      <c r="P105" s="674"/>
    </row>
    <row r="106" spans="1:16" ht="15" customHeight="1" thickBot="1" x14ac:dyDescent="0.3">
      <c r="A106" s="961"/>
      <c r="B106" s="963"/>
      <c r="C106" s="965"/>
      <c r="D106" s="967"/>
      <c r="E106" s="937"/>
      <c r="F106" s="939"/>
      <c r="G106" s="941"/>
      <c r="H106" s="913" t="s">
        <v>222</v>
      </c>
      <c r="I106" s="913" t="s">
        <v>226</v>
      </c>
      <c r="J106" s="628" t="s">
        <v>81</v>
      </c>
      <c r="K106" s="589">
        <v>9087.7999999999993</v>
      </c>
      <c r="L106" s="589">
        <v>2271.9499999999998</v>
      </c>
      <c r="M106" s="609">
        <f t="shared" si="1"/>
        <v>6815.85</v>
      </c>
      <c r="P106" s="674"/>
    </row>
    <row r="107" spans="1:16" ht="15" customHeight="1" thickBot="1" x14ac:dyDescent="0.3">
      <c r="A107" s="961"/>
      <c r="B107" s="963"/>
      <c r="C107" s="965"/>
      <c r="D107" s="967"/>
      <c r="E107" s="937"/>
      <c r="F107" s="939"/>
      <c r="G107" s="941"/>
      <c r="H107" s="914"/>
      <c r="I107" s="914"/>
      <c r="J107" s="607" t="s">
        <v>82</v>
      </c>
      <c r="K107" s="589">
        <v>9087.7999999999993</v>
      </c>
      <c r="L107" s="589">
        <v>973.7</v>
      </c>
      <c r="M107" s="609">
        <f t="shared" si="1"/>
        <v>8114.1</v>
      </c>
      <c r="P107" s="674"/>
    </row>
    <row r="108" spans="1:16" ht="15" customHeight="1" thickBot="1" x14ac:dyDescent="0.3">
      <c r="A108" s="961"/>
      <c r="B108" s="963"/>
      <c r="C108" s="965"/>
      <c r="D108" s="967"/>
      <c r="E108" s="937"/>
      <c r="F108" s="939"/>
      <c r="G108" s="941"/>
      <c r="H108" s="914"/>
      <c r="I108" s="914"/>
      <c r="J108" s="607" t="s">
        <v>154</v>
      </c>
      <c r="K108" s="589">
        <v>0</v>
      </c>
      <c r="L108" s="589">
        <v>0</v>
      </c>
      <c r="M108" s="609">
        <f t="shared" si="1"/>
        <v>0</v>
      </c>
      <c r="P108" s="674"/>
    </row>
    <row r="109" spans="1:16" ht="15.75" customHeight="1" thickBot="1" x14ac:dyDescent="0.3">
      <c r="A109" s="972"/>
      <c r="B109" s="974"/>
      <c r="C109" s="978"/>
      <c r="D109" s="970"/>
      <c r="E109" s="979"/>
      <c r="F109" s="973"/>
      <c r="G109" s="977"/>
      <c r="H109" s="915"/>
      <c r="I109" s="915"/>
      <c r="J109" s="615" t="s">
        <v>155</v>
      </c>
      <c r="K109" s="589">
        <v>0</v>
      </c>
      <c r="L109" s="589">
        <v>1298.25</v>
      </c>
      <c r="M109" s="609">
        <f t="shared" si="1"/>
        <v>-1298.25</v>
      </c>
      <c r="P109" s="674"/>
    </row>
    <row r="110" spans="1:16" ht="15.75" thickBot="1" x14ac:dyDescent="0.3">
      <c r="A110" s="960">
        <v>23</v>
      </c>
      <c r="B110" s="962" t="s">
        <v>6450</v>
      </c>
      <c r="C110" s="964" t="s">
        <v>6451</v>
      </c>
      <c r="D110" s="966" t="s">
        <v>6474</v>
      </c>
      <c r="E110" s="936">
        <v>44596</v>
      </c>
      <c r="F110" s="938">
        <v>511100002625</v>
      </c>
      <c r="G110" s="940" t="s">
        <v>6479</v>
      </c>
      <c r="H110" s="913" t="s">
        <v>223</v>
      </c>
      <c r="I110" s="913" t="s">
        <v>225</v>
      </c>
      <c r="J110" s="628" t="s">
        <v>81</v>
      </c>
      <c r="K110" s="675">
        <v>7828949.8799999999</v>
      </c>
      <c r="L110" s="633">
        <v>5219299.91</v>
      </c>
      <c r="M110" s="609">
        <f t="shared" si="1"/>
        <v>2609649.9700000002</v>
      </c>
      <c r="P110" s="674"/>
    </row>
    <row r="111" spans="1:16" ht="15.75" thickBot="1" x14ac:dyDescent="0.3">
      <c r="A111" s="961"/>
      <c r="B111" s="963"/>
      <c r="C111" s="965"/>
      <c r="D111" s="967"/>
      <c r="E111" s="937"/>
      <c r="F111" s="939"/>
      <c r="G111" s="941"/>
      <c r="H111" s="914"/>
      <c r="I111" s="914"/>
      <c r="J111" s="607" t="s">
        <v>82</v>
      </c>
      <c r="K111" s="634">
        <v>7828949.8799999999</v>
      </c>
      <c r="L111" s="635">
        <v>5219299.91</v>
      </c>
      <c r="M111" s="609">
        <f t="shared" si="1"/>
        <v>2609649.9700000002</v>
      </c>
      <c r="P111" s="674"/>
    </row>
    <row r="112" spans="1:16" ht="15.75" thickBot="1" x14ac:dyDescent="0.3">
      <c r="A112" s="961"/>
      <c r="B112" s="963"/>
      <c r="C112" s="965"/>
      <c r="D112" s="967"/>
      <c r="E112" s="937"/>
      <c r="F112" s="939"/>
      <c r="G112" s="941"/>
      <c r="H112" s="914"/>
      <c r="I112" s="914"/>
      <c r="J112" s="607" t="s">
        <v>154</v>
      </c>
      <c r="K112" s="608">
        <v>0</v>
      </c>
      <c r="L112" s="589">
        <v>0</v>
      </c>
      <c r="M112" s="609">
        <f t="shared" si="1"/>
        <v>0</v>
      </c>
      <c r="P112" s="674"/>
    </row>
    <row r="113" spans="1:16" ht="15.75" thickBot="1" x14ac:dyDescent="0.3">
      <c r="A113" s="961"/>
      <c r="B113" s="963"/>
      <c r="C113" s="965"/>
      <c r="D113" s="967"/>
      <c r="E113" s="937"/>
      <c r="F113" s="939"/>
      <c r="G113" s="941"/>
      <c r="H113" s="915"/>
      <c r="I113" s="915"/>
      <c r="J113" s="615" t="s">
        <v>155</v>
      </c>
      <c r="K113" s="616">
        <v>0</v>
      </c>
      <c r="L113" s="617">
        <v>0</v>
      </c>
      <c r="M113" s="609">
        <f t="shared" si="1"/>
        <v>0</v>
      </c>
      <c r="P113" s="674"/>
    </row>
    <row r="114" spans="1:16" ht="15.75" thickBot="1" x14ac:dyDescent="0.3">
      <c r="A114" s="961"/>
      <c r="B114" s="963"/>
      <c r="C114" s="965"/>
      <c r="D114" s="967"/>
      <c r="E114" s="937"/>
      <c r="F114" s="939"/>
      <c r="G114" s="941"/>
      <c r="H114" s="913" t="s">
        <v>222</v>
      </c>
      <c r="I114" s="913" t="s">
        <v>226</v>
      </c>
      <c r="J114" s="628" t="s">
        <v>81</v>
      </c>
      <c r="K114" s="631">
        <v>9087.7999999999993</v>
      </c>
      <c r="L114" s="632">
        <v>2210.5500000000002</v>
      </c>
      <c r="M114" s="609">
        <f t="shared" si="1"/>
        <v>6877.25</v>
      </c>
      <c r="P114" s="674"/>
    </row>
    <row r="115" spans="1:16" ht="15.75" thickBot="1" x14ac:dyDescent="0.3">
      <c r="A115" s="961"/>
      <c r="B115" s="963"/>
      <c r="C115" s="965"/>
      <c r="D115" s="967"/>
      <c r="E115" s="937"/>
      <c r="F115" s="939"/>
      <c r="G115" s="941"/>
      <c r="H115" s="914"/>
      <c r="I115" s="914"/>
      <c r="J115" s="607" t="s">
        <v>82</v>
      </c>
      <c r="K115" s="634">
        <v>9087.7999999999993</v>
      </c>
      <c r="L115" s="635">
        <v>973.7</v>
      </c>
      <c r="M115" s="609">
        <f t="shared" si="1"/>
        <v>8114.1</v>
      </c>
      <c r="P115" s="674"/>
    </row>
    <row r="116" spans="1:16" ht="15.75" thickBot="1" x14ac:dyDescent="0.3">
      <c r="A116" s="961"/>
      <c r="B116" s="963"/>
      <c r="C116" s="965"/>
      <c r="D116" s="967"/>
      <c r="E116" s="937"/>
      <c r="F116" s="939"/>
      <c r="G116" s="941"/>
      <c r="H116" s="914"/>
      <c r="I116" s="914"/>
      <c r="J116" s="607" t="s">
        <v>154</v>
      </c>
      <c r="K116" s="608">
        <v>0</v>
      </c>
      <c r="L116" s="589">
        <v>0</v>
      </c>
      <c r="M116" s="609">
        <f t="shared" si="1"/>
        <v>0</v>
      </c>
      <c r="P116" s="674"/>
    </row>
    <row r="117" spans="1:16" ht="15.75" thickBot="1" x14ac:dyDescent="0.3">
      <c r="A117" s="972"/>
      <c r="B117" s="974"/>
      <c r="C117" s="978"/>
      <c r="D117" s="970"/>
      <c r="E117" s="979"/>
      <c r="F117" s="973"/>
      <c r="G117" s="977"/>
      <c r="H117" s="915"/>
      <c r="I117" s="915"/>
      <c r="J117" s="615" t="s">
        <v>155</v>
      </c>
      <c r="K117" s="616">
        <v>0</v>
      </c>
      <c r="L117" s="617">
        <v>1236.8499999999999</v>
      </c>
      <c r="M117" s="609">
        <f t="shared" si="1"/>
        <v>-1236.8499999999999</v>
      </c>
      <c r="P117" s="674"/>
    </row>
    <row r="118" spans="1:16" ht="15.75" thickBot="1" x14ac:dyDescent="0.3">
      <c r="A118" s="960">
        <v>24</v>
      </c>
      <c r="B118" s="962" t="s">
        <v>6450</v>
      </c>
      <c r="C118" s="964" t="s">
        <v>6451</v>
      </c>
      <c r="D118" s="966" t="s">
        <v>6480</v>
      </c>
      <c r="E118" s="968">
        <v>44583</v>
      </c>
      <c r="F118" s="938">
        <v>511100002354</v>
      </c>
      <c r="G118" s="940" t="s">
        <v>6481</v>
      </c>
      <c r="H118" s="913" t="s">
        <v>223</v>
      </c>
      <c r="I118" s="913" t="s">
        <v>225</v>
      </c>
      <c r="J118" s="628" t="s">
        <v>81</v>
      </c>
      <c r="K118" s="631">
        <v>7828949.8799999999</v>
      </c>
      <c r="L118" s="632">
        <v>5685308.8300000001</v>
      </c>
      <c r="M118" s="609">
        <f t="shared" si="1"/>
        <v>2143641.0499999998</v>
      </c>
      <c r="P118" s="674"/>
    </row>
    <row r="119" spans="1:16" ht="15.75" thickBot="1" x14ac:dyDescent="0.3">
      <c r="A119" s="961"/>
      <c r="B119" s="963"/>
      <c r="C119" s="965"/>
      <c r="D119" s="967"/>
      <c r="E119" s="969"/>
      <c r="F119" s="939"/>
      <c r="G119" s="941"/>
      <c r="H119" s="914"/>
      <c r="I119" s="914"/>
      <c r="J119" s="607" t="s">
        <v>82</v>
      </c>
      <c r="K119" s="634">
        <v>7828949.8799999999</v>
      </c>
      <c r="L119" s="635">
        <v>5685308.8300000001</v>
      </c>
      <c r="M119" s="609">
        <f t="shared" si="1"/>
        <v>2143641.0499999998</v>
      </c>
      <c r="P119" s="674"/>
    </row>
    <row r="120" spans="1:16" ht="15.75" thickBot="1" x14ac:dyDescent="0.3">
      <c r="A120" s="961"/>
      <c r="B120" s="963"/>
      <c r="C120" s="965"/>
      <c r="D120" s="967"/>
      <c r="E120" s="969"/>
      <c r="F120" s="939"/>
      <c r="G120" s="941"/>
      <c r="H120" s="914"/>
      <c r="I120" s="914"/>
      <c r="J120" s="607" t="s">
        <v>154</v>
      </c>
      <c r="K120" s="608">
        <v>0</v>
      </c>
      <c r="L120" s="589">
        <v>0</v>
      </c>
      <c r="M120" s="609">
        <f t="shared" si="1"/>
        <v>0</v>
      </c>
      <c r="P120" s="674"/>
    </row>
    <row r="121" spans="1:16" ht="15.75" thickBot="1" x14ac:dyDescent="0.3">
      <c r="A121" s="961"/>
      <c r="B121" s="963"/>
      <c r="C121" s="965"/>
      <c r="D121" s="967"/>
      <c r="E121" s="969"/>
      <c r="F121" s="939"/>
      <c r="G121" s="941"/>
      <c r="H121" s="915"/>
      <c r="I121" s="915"/>
      <c r="J121" s="615" t="s">
        <v>155</v>
      </c>
      <c r="K121" s="616">
        <v>0</v>
      </c>
      <c r="L121" s="617">
        <v>0</v>
      </c>
      <c r="M121" s="609">
        <f t="shared" si="1"/>
        <v>0</v>
      </c>
      <c r="P121" s="674"/>
    </row>
    <row r="122" spans="1:16" ht="15.75" thickBot="1" x14ac:dyDescent="0.3">
      <c r="A122" s="961"/>
      <c r="B122" s="963"/>
      <c r="C122" s="965"/>
      <c r="D122" s="967"/>
      <c r="E122" s="969"/>
      <c r="F122" s="939"/>
      <c r="G122" s="941"/>
      <c r="H122" s="913" t="s">
        <v>222</v>
      </c>
      <c r="I122" s="913" t="s">
        <v>226</v>
      </c>
      <c r="J122" s="628" t="s">
        <v>81</v>
      </c>
      <c r="K122" s="631">
        <v>14928.06</v>
      </c>
      <c r="L122" s="632">
        <v>6777.82</v>
      </c>
      <c r="M122" s="609">
        <f t="shared" si="1"/>
        <v>8150.24</v>
      </c>
      <c r="P122" s="674"/>
    </row>
    <row r="123" spans="1:16" ht="15.75" thickBot="1" x14ac:dyDescent="0.3">
      <c r="A123" s="961"/>
      <c r="B123" s="963"/>
      <c r="C123" s="965"/>
      <c r="D123" s="967"/>
      <c r="E123" s="969"/>
      <c r="F123" s="939"/>
      <c r="G123" s="941"/>
      <c r="H123" s="914"/>
      <c r="I123" s="914"/>
      <c r="J123" s="607" t="s">
        <v>82</v>
      </c>
      <c r="K123" s="634">
        <v>14928.06</v>
      </c>
      <c r="L123" s="635">
        <v>6777.82</v>
      </c>
      <c r="M123" s="609">
        <f t="shared" si="1"/>
        <v>8150.24</v>
      </c>
      <c r="P123" s="674"/>
    </row>
    <row r="124" spans="1:16" ht="15.75" thickBot="1" x14ac:dyDescent="0.3">
      <c r="A124" s="961"/>
      <c r="B124" s="963"/>
      <c r="C124" s="965"/>
      <c r="D124" s="967"/>
      <c r="E124" s="969"/>
      <c r="F124" s="939"/>
      <c r="G124" s="941"/>
      <c r="H124" s="914"/>
      <c r="I124" s="914"/>
      <c r="J124" s="607" t="s">
        <v>154</v>
      </c>
      <c r="K124" s="608">
        <v>0</v>
      </c>
      <c r="L124" s="589">
        <v>0</v>
      </c>
      <c r="M124" s="609">
        <f t="shared" si="1"/>
        <v>0</v>
      </c>
      <c r="P124" s="674"/>
    </row>
    <row r="125" spans="1:16" ht="15.75" thickBot="1" x14ac:dyDescent="0.3">
      <c r="A125" s="972"/>
      <c r="B125" s="974"/>
      <c r="C125" s="978"/>
      <c r="D125" s="970"/>
      <c r="E125" s="976"/>
      <c r="F125" s="973"/>
      <c r="G125" s="977"/>
      <c r="H125" s="915"/>
      <c r="I125" s="915"/>
      <c r="J125" s="615" t="s">
        <v>155</v>
      </c>
      <c r="K125" s="616">
        <v>0</v>
      </c>
      <c r="L125" s="617">
        <v>0</v>
      </c>
      <c r="M125" s="609">
        <f t="shared" si="1"/>
        <v>0</v>
      </c>
      <c r="P125" s="674"/>
    </row>
    <row r="126" spans="1:16" ht="15.75" thickBot="1" x14ac:dyDescent="0.3">
      <c r="A126" s="960">
        <v>25</v>
      </c>
      <c r="B126" s="962" t="s">
        <v>6450</v>
      </c>
      <c r="C126" s="964" t="s">
        <v>6451</v>
      </c>
      <c r="D126" s="966" t="s">
        <v>6480</v>
      </c>
      <c r="E126" s="968">
        <v>44583</v>
      </c>
      <c r="F126" s="938">
        <v>511100002380</v>
      </c>
      <c r="G126" s="940" t="s">
        <v>6482</v>
      </c>
      <c r="H126" s="913" t="s">
        <v>223</v>
      </c>
      <c r="I126" s="913" t="s">
        <v>225</v>
      </c>
      <c r="J126" s="628" t="s">
        <v>81</v>
      </c>
      <c r="K126" s="631">
        <v>7828949.8799999999</v>
      </c>
      <c r="L126" s="632">
        <v>5685308.8300000001</v>
      </c>
      <c r="M126" s="609">
        <f t="shared" si="1"/>
        <v>2143641.0499999998</v>
      </c>
      <c r="P126" s="674"/>
    </row>
    <row r="127" spans="1:16" ht="15.75" thickBot="1" x14ac:dyDescent="0.3">
      <c r="A127" s="961"/>
      <c r="B127" s="963"/>
      <c r="C127" s="965"/>
      <c r="D127" s="967"/>
      <c r="E127" s="969"/>
      <c r="F127" s="939"/>
      <c r="G127" s="941"/>
      <c r="H127" s="914"/>
      <c r="I127" s="914"/>
      <c r="J127" s="607" t="s">
        <v>82</v>
      </c>
      <c r="K127" s="634">
        <v>7828949.8799999999</v>
      </c>
      <c r="L127" s="635">
        <v>5685308.8300000001</v>
      </c>
      <c r="M127" s="609">
        <f t="shared" si="1"/>
        <v>2143641.0499999998</v>
      </c>
      <c r="P127" s="674"/>
    </row>
    <row r="128" spans="1:16" ht="15.75" thickBot="1" x14ac:dyDescent="0.3">
      <c r="A128" s="961"/>
      <c r="B128" s="963"/>
      <c r="C128" s="965"/>
      <c r="D128" s="967"/>
      <c r="E128" s="969"/>
      <c r="F128" s="939"/>
      <c r="G128" s="941"/>
      <c r="H128" s="914"/>
      <c r="I128" s="914"/>
      <c r="J128" s="607" t="s">
        <v>154</v>
      </c>
      <c r="K128" s="608">
        <v>0</v>
      </c>
      <c r="L128" s="589">
        <v>0</v>
      </c>
      <c r="M128" s="609">
        <f t="shared" si="1"/>
        <v>0</v>
      </c>
      <c r="P128" s="674"/>
    </row>
    <row r="129" spans="1:16" ht="15.75" thickBot="1" x14ac:dyDescent="0.3">
      <c r="A129" s="961"/>
      <c r="B129" s="963"/>
      <c r="C129" s="965"/>
      <c r="D129" s="967"/>
      <c r="E129" s="969"/>
      <c r="F129" s="939"/>
      <c r="G129" s="941"/>
      <c r="H129" s="915"/>
      <c r="I129" s="915"/>
      <c r="J129" s="615" t="s">
        <v>155</v>
      </c>
      <c r="K129" s="616">
        <v>0</v>
      </c>
      <c r="L129" s="617">
        <v>0</v>
      </c>
      <c r="M129" s="609">
        <f t="shared" si="1"/>
        <v>0</v>
      </c>
      <c r="P129" s="674"/>
    </row>
    <row r="130" spans="1:16" ht="15.75" thickBot="1" x14ac:dyDescent="0.3">
      <c r="A130" s="961"/>
      <c r="B130" s="963"/>
      <c r="C130" s="965"/>
      <c r="D130" s="967"/>
      <c r="E130" s="969"/>
      <c r="F130" s="939"/>
      <c r="G130" s="941"/>
      <c r="H130" s="913" t="s">
        <v>222</v>
      </c>
      <c r="I130" s="913" t="s">
        <v>226</v>
      </c>
      <c r="J130" s="628" t="s">
        <v>81</v>
      </c>
      <c r="K130" s="631">
        <v>45651.29</v>
      </c>
      <c r="L130" s="632">
        <v>28607.42</v>
      </c>
      <c r="M130" s="609">
        <f t="shared" si="1"/>
        <v>17043.87</v>
      </c>
      <c r="P130" s="674"/>
    </row>
    <row r="131" spans="1:16" ht="15.75" thickBot="1" x14ac:dyDescent="0.3">
      <c r="A131" s="961"/>
      <c r="B131" s="963"/>
      <c r="C131" s="965"/>
      <c r="D131" s="967"/>
      <c r="E131" s="969"/>
      <c r="F131" s="939"/>
      <c r="G131" s="941"/>
      <c r="H131" s="914"/>
      <c r="I131" s="914"/>
      <c r="J131" s="607" t="s">
        <v>82</v>
      </c>
      <c r="K131" s="634">
        <v>45651.29</v>
      </c>
      <c r="L131" s="635">
        <v>28607.43</v>
      </c>
      <c r="M131" s="609">
        <f t="shared" si="1"/>
        <v>17043.86</v>
      </c>
      <c r="P131" s="674"/>
    </row>
    <row r="132" spans="1:16" ht="15.75" thickBot="1" x14ac:dyDescent="0.3">
      <c r="A132" s="961"/>
      <c r="B132" s="963"/>
      <c r="C132" s="965"/>
      <c r="D132" s="967"/>
      <c r="E132" s="969"/>
      <c r="F132" s="939"/>
      <c r="G132" s="941"/>
      <c r="H132" s="914"/>
      <c r="I132" s="914"/>
      <c r="J132" s="607" t="s">
        <v>154</v>
      </c>
      <c r="K132" s="608">
        <v>0</v>
      </c>
      <c r="L132" s="589">
        <v>0</v>
      </c>
      <c r="M132" s="609">
        <f t="shared" si="1"/>
        <v>0</v>
      </c>
      <c r="P132" s="674"/>
    </row>
    <row r="133" spans="1:16" ht="15.75" thickBot="1" x14ac:dyDescent="0.3">
      <c r="A133" s="972"/>
      <c r="B133" s="974"/>
      <c r="C133" s="975"/>
      <c r="D133" s="970"/>
      <c r="E133" s="976"/>
      <c r="F133" s="973"/>
      <c r="G133" s="977"/>
      <c r="H133" s="915"/>
      <c r="I133" s="915"/>
      <c r="J133" s="615" t="s">
        <v>155</v>
      </c>
      <c r="K133" s="616">
        <v>0</v>
      </c>
      <c r="L133" s="617">
        <v>-0.01</v>
      </c>
      <c r="M133" s="609">
        <f t="shared" si="1"/>
        <v>0.01</v>
      </c>
      <c r="P133" s="674"/>
    </row>
    <row r="134" spans="1:16" ht="15.75" thickBot="1" x14ac:dyDescent="0.3">
      <c r="A134" s="960">
        <v>26</v>
      </c>
      <c r="B134" s="962" t="s">
        <v>6450</v>
      </c>
      <c r="C134" s="964" t="s">
        <v>6451</v>
      </c>
      <c r="D134" s="966" t="s">
        <v>6480</v>
      </c>
      <c r="E134" s="968">
        <v>44583</v>
      </c>
      <c r="F134" s="938">
        <v>511100002394</v>
      </c>
      <c r="G134" s="940" t="s">
        <v>6483</v>
      </c>
      <c r="H134" s="913" t="s">
        <v>223</v>
      </c>
      <c r="I134" s="913" t="s">
        <v>225</v>
      </c>
      <c r="J134" s="628" t="s">
        <v>81</v>
      </c>
      <c r="K134" s="629">
        <v>7828949.8799999999</v>
      </c>
      <c r="L134" s="630">
        <v>5312501.7</v>
      </c>
      <c r="M134" s="609">
        <f t="shared" si="1"/>
        <v>2516448.1800000002</v>
      </c>
      <c r="P134" s="674"/>
    </row>
    <row r="135" spans="1:16" ht="15.75" thickBot="1" x14ac:dyDescent="0.3">
      <c r="A135" s="961"/>
      <c r="B135" s="963"/>
      <c r="C135" s="965"/>
      <c r="D135" s="967"/>
      <c r="E135" s="969"/>
      <c r="F135" s="939"/>
      <c r="G135" s="941"/>
      <c r="H135" s="914"/>
      <c r="I135" s="914"/>
      <c r="J135" s="607" t="s">
        <v>82</v>
      </c>
      <c r="K135" s="608">
        <v>7828949.8799999999</v>
      </c>
      <c r="L135" s="589">
        <v>5312501.7</v>
      </c>
      <c r="M135" s="609">
        <f t="shared" si="1"/>
        <v>2516448.1800000002</v>
      </c>
      <c r="P135" s="674"/>
    </row>
    <row r="136" spans="1:16" ht="15.75" thickBot="1" x14ac:dyDescent="0.3">
      <c r="A136" s="961"/>
      <c r="B136" s="963"/>
      <c r="C136" s="965"/>
      <c r="D136" s="967"/>
      <c r="E136" s="969"/>
      <c r="F136" s="939"/>
      <c r="G136" s="941"/>
      <c r="H136" s="914"/>
      <c r="I136" s="914"/>
      <c r="J136" s="607" t="s">
        <v>154</v>
      </c>
      <c r="K136" s="608">
        <v>0</v>
      </c>
      <c r="L136" s="589">
        <v>0</v>
      </c>
      <c r="M136" s="609">
        <f t="shared" si="1"/>
        <v>0</v>
      </c>
      <c r="P136" s="674"/>
    </row>
    <row r="137" spans="1:16" ht="15.75" thickBot="1" x14ac:dyDescent="0.3">
      <c r="A137" s="961"/>
      <c r="B137" s="963"/>
      <c r="C137" s="965"/>
      <c r="D137" s="967"/>
      <c r="E137" s="969"/>
      <c r="F137" s="939"/>
      <c r="G137" s="941"/>
      <c r="H137" s="915"/>
      <c r="I137" s="915"/>
      <c r="J137" s="615" t="s">
        <v>155</v>
      </c>
      <c r="K137" s="616">
        <v>0</v>
      </c>
      <c r="L137" s="617">
        <v>0</v>
      </c>
      <c r="M137" s="609">
        <f t="shared" si="1"/>
        <v>0</v>
      </c>
      <c r="P137" s="674"/>
    </row>
    <row r="138" spans="1:16" ht="15.75" thickBot="1" x14ac:dyDescent="0.3">
      <c r="A138" s="961"/>
      <c r="B138" s="963"/>
      <c r="C138" s="965"/>
      <c r="D138" s="967"/>
      <c r="E138" s="969"/>
      <c r="F138" s="939"/>
      <c r="G138" s="941"/>
      <c r="H138" s="913" t="s">
        <v>222</v>
      </c>
      <c r="I138" s="913" t="s">
        <v>226</v>
      </c>
      <c r="J138" s="628" t="s">
        <v>81</v>
      </c>
      <c r="K138" s="608">
        <v>9087.7999999999993</v>
      </c>
      <c r="L138" s="589">
        <v>2271.9499999999998</v>
      </c>
      <c r="M138" s="609">
        <f t="shared" si="1"/>
        <v>6815.85</v>
      </c>
      <c r="P138" s="674"/>
    </row>
    <row r="139" spans="1:16" ht="15.75" thickBot="1" x14ac:dyDescent="0.3">
      <c r="A139" s="961"/>
      <c r="B139" s="963"/>
      <c r="C139" s="965"/>
      <c r="D139" s="967"/>
      <c r="E139" s="969"/>
      <c r="F139" s="939"/>
      <c r="G139" s="941"/>
      <c r="H139" s="914"/>
      <c r="I139" s="914"/>
      <c r="J139" s="607" t="s">
        <v>82</v>
      </c>
      <c r="K139" s="608">
        <v>9087.7999999999993</v>
      </c>
      <c r="L139" s="589">
        <v>973.7</v>
      </c>
      <c r="M139" s="609">
        <f t="shared" ref="M139:M202" si="2">K139-L139</f>
        <v>8114.1</v>
      </c>
      <c r="P139" s="674"/>
    </row>
    <row r="140" spans="1:16" ht="15.75" thickBot="1" x14ac:dyDescent="0.3">
      <c r="A140" s="961"/>
      <c r="B140" s="963"/>
      <c r="C140" s="965"/>
      <c r="D140" s="967"/>
      <c r="E140" s="969"/>
      <c r="F140" s="939"/>
      <c r="G140" s="941"/>
      <c r="H140" s="914"/>
      <c r="I140" s="914"/>
      <c r="J140" s="607" t="s">
        <v>154</v>
      </c>
      <c r="K140" s="608">
        <v>0</v>
      </c>
      <c r="L140" s="589">
        <v>0</v>
      </c>
      <c r="M140" s="609">
        <f t="shared" si="2"/>
        <v>0</v>
      </c>
      <c r="P140" s="674"/>
    </row>
    <row r="141" spans="1:16" ht="15.75" thickBot="1" x14ac:dyDescent="0.3">
      <c r="A141" s="972"/>
      <c r="B141" s="974"/>
      <c r="C141" s="975"/>
      <c r="D141" s="970"/>
      <c r="E141" s="976"/>
      <c r="F141" s="973"/>
      <c r="G141" s="977"/>
      <c r="H141" s="915"/>
      <c r="I141" s="915"/>
      <c r="J141" s="615" t="s">
        <v>155</v>
      </c>
      <c r="K141" s="616">
        <v>0</v>
      </c>
      <c r="L141" s="617">
        <v>1298.25</v>
      </c>
      <c r="M141" s="609">
        <f t="shared" si="2"/>
        <v>-1298.25</v>
      </c>
      <c r="P141" s="674"/>
    </row>
    <row r="142" spans="1:16" ht="15.75" thickBot="1" x14ac:dyDescent="0.3">
      <c r="A142" s="960">
        <v>27</v>
      </c>
      <c r="B142" s="962" t="s">
        <v>6450</v>
      </c>
      <c r="C142" s="964" t="s">
        <v>6451</v>
      </c>
      <c r="D142" s="966" t="s">
        <v>6480</v>
      </c>
      <c r="E142" s="968">
        <v>44583</v>
      </c>
      <c r="F142" s="938">
        <v>511100002398</v>
      </c>
      <c r="G142" s="940" t="s">
        <v>6484</v>
      </c>
      <c r="H142" s="913" t="s">
        <v>223</v>
      </c>
      <c r="I142" s="913" t="s">
        <v>225</v>
      </c>
      <c r="J142" s="628" t="s">
        <v>81</v>
      </c>
      <c r="K142" s="629">
        <v>7828949.8799999999</v>
      </c>
      <c r="L142" s="630">
        <v>5685308.8300000001</v>
      </c>
      <c r="M142" s="609">
        <f t="shared" si="2"/>
        <v>2143641.0499999998</v>
      </c>
      <c r="P142" s="674"/>
    </row>
    <row r="143" spans="1:16" ht="15.75" thickBot="1" x14ac:dyDescent="0.3">
      <c r="A143" s="961"/>
      <c r="B143" s="963"/>
      <c r="C143" s="965"/>
      <c r="D143" s="967"/>
      <c r="E143" s="969"/>
      <c r="F143" s="939"/>
      <c r="G143" s="941"/>
      <c r="H143" s="914"/>
      <c r="I143" s="914"/>
      <c r="J143" s="607" t="s">
        <v>82</v>
      </c>
      <c r="K143" s="608">
        <v>7828949.8799999999</v>
      </c>
      <c r="L143" s="589">
        <v>5685308.8300000001</v>
      </c>
      <c r="M143" s="609">
        <f t="shared" si="2"/>
        <v>2143641.0499999998</v>
      </c>
      <c r="P143" s="674"/>
    </row>
    <row r="144" spans="1:16" ht="15.75" thickBot="1" x14ac:dyDescent="0.3">
      <c r="A144" s="961"/>
      <c r="B144" s="963"/>
      <c r="C144" s="965"/>
      <c r="D144" s="967"/>
      <c r="E144" s="969"/>
      <c r="F144" s="939"/>
      <c r="G144" s="941"/>
      <c r="H144" s="914"/>
      <c r="I144" s="914"/>
      <c r="J144" s="607" t="s">
        <v>154</v>
      </c>
      <c r="K144" s="608">
        <v>0</v>
      </c>
      <c r="L144" s="589">
        <v>0</v>
      </c>
      <c r="M144" s="609">
        <f t="shared" si="2"/>
        <v>0</v>
      </c>
      <c r="P144" s="674"/>
    </row>
    <row r="145" spans="1:16" ht="15.75" thickBot="1" x14ac:dyDescent="0.3">
      <c r="A145" s="961"/>
      <c r="B145" s="963"/>
      <c r="C145" s="965"/>
      <c r="D145" s="967"/>
      <c r="E145" s="969"/>
      <c r="F145" s="939"/>
      <c r="G145" s="941"/>
      <c r="H145" s="915"/>
      <c r="I145" s="915"/>
      <c r="J145" s="615" t="s">
        <v>155</v>
      </c>
      <c r="K145" s="616">
        <v>0</v>
      </c>
      <c r="L145" s="617">
        <v>0</v>
      </c>
      <c r="M145" s="609">
        <f t="shared" si="2"/>
        <v>0</v>
      </c>
      <c r="P145" s="674"/>
    </row>
    <row r="146" spans="1:16" ht="15.75" thickBot="1" x14ac:dyDescent="0.3">
      <c r="A146" s="961"/>
      <c r="B146" s="963"/>
      <c r="C146" s="965"/>
      <c r="D146" s="967"/>
      <c r="E146" s="969"/>
      <c r="F146" s="939"/>
      <c r="G146" s="941"/>
      <c r="H146" s="913" t="s">
        <v>222</v>
      </c>
      <c r="I146" s="913" t="s">
        <v>226</v>
      </c>
      <c r="J146" s="628" t="s">
        <v>81</v>
      </c>
      <c r="K146" s="629">
        <v>5840.25</v>
      </c>
      <c r="L146" s="630">
        <v>4161.18</v>
      </c>
      <c r="M146" s="609">
        <f t="shared" si="2"/>
        <v>1679.07</v>
      </c>
      <c r="P146" s="674"/>
    </row>
    <row r="147" spans="1:16" ht="15.75" thickBot="1" x14ac:dyDescent="0.3">
      <c r="A147" s="961"/>
      <c r="B147" s="963"/>
      <c r="C147" s="965"/>
      <c r="D147" s="967"/>
      <c r="E147" s="969"/>
      <c r="F147" s="939"/>
      <c r="G147" s="941"/>
      <c r="H147" s="914"/>
      <c r="I147" s="914"/>
      <c r="J147" s="607" t="s">
        <v>82</v>
      </c>
      <c r="K147" s="608">
        <v>5840.25</v>
      </c>
      <c r="L147" s="589">
        <v>4161.18</v>
      </c>
      <c r="M147" s="609">
        <f t="shared" si="2"/>
        <v>1679.07</v>
      </c>
      <c r="P147" s="674"/>
    </row>
    <row r="148" spans="1:16" ht="15.75" thickBot="1" x14ac:dyDescent="0.3">
      <c r="A148" s="961"/>
      <c r="B148" s="963"/>
      <c r="C148" s="965"/>
      <c r="D148" s="967"/>
      <c r="E148" s="969"/>
      <c r="F148" s="939"/>
      <c r="G148" s="941"/>
      <c r="H148" s="914"/>
      <c r="I148" s="914"/>
      <c r="J148" s="607" t="s">
        <v>154</v>
      </c>
      <c r="K148" s="608">
        <v>0</v>
      </c>
      <c r="L148" s="589">
        <v>0</v>
      </c>
      <c r="M148" s="609">
        <f t="shared" si="2"/>
        <v>0</v>
      </c>
      <c r="P148" s="674"/>
    </row>
    <row r="149" spans="1:16" ht="15.75" thickBot="1" x14ac:dyDescent="0.3">
      <c r="A149" s="972"/>
      <c r="B149" s="974"/>
      <c r="C149" s="975"/>
      <c r="D149" s="970"/>
      <c r="E149" s="976"/>
      <c r="F149" s="973"/>
      <c r="G149" s="977"/>
      <c r="H149" s="915"/>
      <c r="I149" s="915"/>
      <c r="J149" s="615" t="s">
        <v>155</v>
      </c>
      <c r="K149" s="616">
        <v>0</v>
      </c>
      <c r="L149" s="617">
        <v>0</v>
      </c>
      <c r="M149" s="609">
        <f t="shared" si="2"/>
        <v>0</v>
      </c>
      <c r="P149" s="674"/>
    </row>
    <row r="150" spans="1:16" ht="15.75" thickBot="1" x14ac:dyDescent="0.3">
      <c r="A150" s="960">
        <v>28</v>
      </c>
      <c r="B150" s="962" t="s">
        <v>6450</v>
      </c>
      <c r="C150" s="964" t="s">
        <v>6451</v>
      </c>
      <c r="D150" s="966" t="s">
        <v>6480</v>
      </c>
      <c r="E150" s="968">
        <v>44583</v>
      </c>
      <c r="F150" s="938">
        <v>511100002620</v>
      </c>
      <c r="G150" s="940" t="s">
        <v>6485</v>
      </c>
      <c r="H150" s="913" t="s">
        <v>223</v>
      </c>
      <c r="I150" s="913" t="s">
        <v>225</v>
      </c>
      <c r="J150" s="628" t="s">
        <v>81</v>
      </c>
      <c r="K150" s="629">
        <v>7828949.8799999999</v>
      </c>
      <c r="L150" s="630">
        <v>5592107.0499999998</v>
      </c>
      <c r="M150" s="609">
        <f t="shared" si="2"/>
        <v>2236842.83</v>
      </c>
      <c r="P150" s="674"/>
    </row>
    <row r="151" spans="1:16" ht="15.75" thickBot="1" x14ac:dyDescent="0.3">
      <c r="A151" s="961"/>
      <c r="B151" s="963"/>
      <c r="C151" s="965"/>
      <c r="D151" s="967"/>
      <c r="E151" s="969"/>
      <c r="F151" s="939"/>
      <c r="G151" s="941"/>
      <c r="H151" s="914"/>
      <c r="I151" s="914"/>
      <c r="J151" s="607" t="s">
        <v>82</v>
      </c>
      <c r="K151" s="608">
        <v>7828949.8799999999</v>
      </c>
      <c r="L151" s="589">
        <v>5592107.0499999998</v>
      </c>
      <c r="M151" s="609">
        <f t="shared" si="2"/>
        <v>2236842.83</v>
      </c>
      <c r="P151" s="674"/>
    </row>
    <row r="152" spans="1:16" ht="15.75" thickBot="1" x14ac:dyDescent="0.3">
      <c r="A152" s="961"/>
      <c r="B152" s="963"/>
      <c r="C152" s="965"/>
      <c r="D152" s="967"/>
      <c r="E152" s="969"/>
      <c r="F152" s="939"/>
      <c r="G152" s="941"/>
      <c r="H152" s="914"/>
      <c r="I152" s="914"/>
      <c r="J152" s="607" t="s">
        <v>154</v>
      </c>
      <c r="K152" s="608">
        <v>0</v>
      </c>
      <c r="L152" s="589">
        <v>0</v>
      </c>
      <c r="M152" s="609">
        <f t="shared" si="2"/>
        <v>0</v>
      </c>
      <c r="P152" s="674"/>
    </row>
    <row r="153" spans="1:16" ht="15.75" thickBot="1" x14ac:dyDescent="0.3">
      <c r="A153" s="961"/>
      <c r="B153" s="963"/>
      <c r="C153" s="965"/>
      <c r="D153" s="967"/>
      <c r="E153" s="969"/>
      <c r="F153" s="939"/>
      <c r="G153" s="941"/>
      <c r="H153" s="915"/>
      <c r="I153" s="915"/>
      <c r="J153" s="615" t="s">
        <v>155</v>
      </c>
      <c r="K153" s="616">
        <v>0</v>
      </c>
      <c r="L153" s="617">
        <v>0</v>
      </c>
      <c r="M153" s="609">
        <f t="shared" si="2"/>
        <v>0</v>
      </c>
      <c r="P153" s="674"/>
    </row>
    <row r="154" spans="1:16" ht="15.75" thickBot="1" x14ac:dyDescent="0.3">
      <c r="A154" s="961"/>
      <c r="B154" s="963"/>
      <c r="C154" s="965"/>
      <c r="D154" s="967"/>
      <c r="E154" s="969"/>
      <c r="F154" s="939"/>
      <c r="G154" s="941"/>
      <c r="H154" s="913" t="s">
        <v>222</v>
      </c>
      <c r="I154" s="913" t="s">
        <v>226</v>
      </c>
      <c r="J154" s="628" t="s">
        <v>81</v>
      </c>
      <c r="K154" s="629">
        <v>9087.7999999999993</v>
      </c>
      <c r="L154" s="630">
        <v>2478.4899999999998</v>
      </c>
      <c r="M154" s="609">
        <f t="shared" si="2"/>
        <v>6609.31</v>
      </c>
      <c r="P154" s="674"/>
    </row>
    <row r="155" spans="1:16" ht="15.75" thickBot="1" x14ac:dyDescent="0.3">
      <c r="A155" s="961"/>
      <c r="B155" s="963"/>
      <c r="C155" s="965"/>
      <c r="D155" s="967"/>
      <c r="E155" s="969"/>
      <c r="F155" s="939"/>
      <c r="G155" s="941"/>
      <c r="H155" s="914"/>
      <c r="I155" s="914"/>
      <c r="J155" s="607" t="s">
        <v>82</v>
      </c>
      <c r="K155" s="608">
        <v>9087.7999999999993</v>
      </c>
      <c r="L155" s="589">
        <v>973.7</v>
      </c>
      <c r="M155" s="609">
        <f t="shared" si="2"/>
        <v>8114.1</v>
      </c>
      <c r="P155" s="674"/>
    </row>
    <row r="156" spans="1:16" ht="15.75" thickBot="1" x14ac:dyDescent="0.3">
      <c r="A156" s="961"/>
      <c r="B156" s="963"/>
      <c r="C156" s="965"/>
      <c r="D156" s="967"/>
      <c r="E156" s="969"/>
      <c r="F156" s="939"/>
      <c r="G156" s="941"/>
      <c r="H156" s="914"/>
      <c r="I156" s="914"/>
      <c r="J156" s="607" t="s">
        <v>154</v>
      </c>
      <c r="K156" s="608">
        <v>0</v>
      </c>
      <c r="L156" s="589">
        <v>0</v>
      </c>
      <c r="M156" s="609">
        <f t="shared" si="2"/>
        <v>0</v>
      </c>
      <c r="P156" s="674"/>
    </row>
    <row r="157" spans="1:16" ht="15.75" thickBot="1" x14ac:dyDescent="0.3">
      <c r="A157" s="972"/>
      <c r="B157" s="974"/>
      <c r="C157" s="975"/>
      <c r="D157" s="970"/>
      <c r="E157" s="976"/>
      <c r="F157" s="973"/>
      <c r="G157" s="977"/>
      <c r="H157" s="915"/>
      <c r="I157" s="915"/>
      <c r="J157" s="615" t="s">
        <v>155</v>
      </c>
      <c r="K157" s="616">
        <v>0</v>
      </c>
      <c r="L157" s="617">
        <v>1504.79</v>
      </c>
      <c r="M157" s="609">
        <f t="shared" si="2"/>
        <v>-1504.79</v>
      </c>
      <c r="P157" s="674"/>
    </row>
    <row r="158" spans="1:16" ht="15.75" thickBot="1" x14ac:dyDescent="0.3">
      <c r="A158" s="960">
        <v>29</v>
      </c>
      <c r="B158" s="962" t="s">
        <v>6486</v>
      </c>
      <c r="C158" s="964" t="s">
        <v>6487</v>
      </c>
      <c r="D158" s="966" t="s">
        <v>6488</v>
      </c>
      <c r="E158" s="968">
        <v>44586</v>
      </c>
      <c r="F158" s="938">
        <v>511100003054</v>
      </c>
      <c r="G158" s="940" t="s">
        <v>6489</v>
      </c>
      <c r="H158" s="913" t="s">
        <v>223</v>
      </c>
      <c r="I158" s="913" t="s">
        <v>225</v>
      </c>
      <c r="J158" s="628" t="s">
        <v>81</v>
      </c>
      <c r="K158" s="629">
        <v>16856657.379999999</v>
      </c>
      <c r="L158" s="630">
        <v>1123777.17</v>
      </c>
      <c r="M158" s="609">
        <f t="shared" si="2"/>
        <v>15732880.210000001</v>
      </c>
      <c r="P158" s="674"/>
    </row>
    <row r="159" spans="1:16" ht="15.75" thickBot="1" x14ac:dyDescent="0.3">
      <c r="A159" s="961"/>
      <c r="B159" s="963"/>
      <c r="C159" s="965"/>
      <c r="D159" s="967"/>
      <c r="E159" s="969"/>
      <c r="F159" s="939"/>
      <c r="G159" s="941"/>
      <c r="H159" s="914"/>
      <c r="I159" s="914"/>
      <c r="J159" s="607" t="s">
        <v>82</v>
      </c>
      <c r="K159" s="608">
        <v>16856657.379999999</v>
      </c>
      <c r="L159" s="589">
        <v>1123777.17</v>
      </c>
      <c r="M159" s="609">
        <f t="shared" si="2"/>
        <v>15732880.210000001</v>
      </c>
      <c r="P159" s="674"/>
    </row>
    <row r="160" spans="1:16" ht="15.75" thickBot="1" x14ac:dyDescent="0.3">
      <c r="A160" s="961"/>
      <c r="B160" s="963"/>
      <c r="C160" s="965"/>
      <c r="D160" s="967"/>
      <c r="E160" s="969"/>
      <c r="F160" s="939"/>
      <c r="G160" s="941"/>
      <c r="H160" s="914"/>
      <c r="I160" s="914"/>
      <c r="J160" s="607" t="s">
        <v>154</v>
      </c>
      <c r="K160" s="608">
        <v>0</v>
      </c>
      <c r="L160" s="589">
        <v>0</v>
      </c>
      <c r="M160" s="609">
        <f t="shared" si="2"/>
        <v>0</v>
      </c>
      <c r="P160" s="674"/>
    </row>
    <row r="161" spans="1:16" ht="15.75" thickBot="1" x14ac:dyDescent="0.3">
      <c r="A161" s="972"/>
      <c r="B161" s="963"/>
      <c r="C161" s="965"/>
      <c r="D161" s="967"/>
      <c r="E161" s="969"/>
      <c r="F161" s="939"/>
      <c r="G161" s="941"/>
      <c r="H161" s="915"/>
      <c r="I161" s="915"/>
      <c r="J161" s="615" t="s">
        <v>155</v>
      </c>
      <c r="K161" s="616">
        <v>0</v>
      </c>
      <c r="L161" s="617">
        <v>0</v>
      </c>
      <c r="M161" s="609">
        <f t="shared" si="2"/>
        <v>0</v>
      </c>
      <c r="P161" s="674"/>
    </row>
    <row r="162" spans="1:16" ht="15.75" thickBot="1" x14ac:dyDescent="0.3">
      <c r="A162" s="960">
        <v>30</v>
      </c>
      <c r="B162" s="962" t="s">
        <v>6486</v>
      </c>
      <c r="C162" s="964" t="s">
        <v>6487</v>
      </c>
      <c r="D162" s="966" t="s">
        <v>6488</v>
      </c>
      <c r="E162" s="968">
        <v>44586</v>
      </c>
      <c r="F162" s="938">
        <v>511100003074</v>
      </c>
      <c r="G162" s="940" t="s">
        <v>6490</v>
      </c>
      <c r="H162" s="913" t="s">
        <v>223</v>
      </c>
      <c r="I162" s="913" t="s">
        <v>225</v>
      </c>
      <c r="J162" s="628" t="s">
        <v>81</v>
      </c>
      <c r="K162" s="629">
        <v>16856657.379999999</v>
      </c>
      <c r="L162" s="630">
        <v>1123777.17</v>
      </c>
      <c r="M162" s="609">
        <f t="shared" si="2"/>
        <v>15732880.210000001</v>
      </c>
      <c r="P162" s="674"/>
    </row>
    <row r="163" spans="1:16" ht="15.75" thickBot="1" x14ac:dyDescent="0.3">
      <c r="A163" s="961"/>
      <c r="B163" s="963"/>
      <c r="C163" s="965"/>
      <c r="D163" s="967"/>
      <c r="E163" s="969"/>
      <c r="F163" s="939"/>
      <c r="G163" s="941"/>
      <c r="H163" s="914"/>
      <c r="I163" s="914"/>
      <c r="J163" s="607" t="s">
        <v>82</v>
      </c>
      <c r="K163" s="629">
        <v>16856657.379999999</v>
      </c>
      <c r="L163" s="630">
        <v>1123777.17</v>
      </c>
      <c r="M163" s="609">
        <f t="shared" si="2"/>
        <v>15732880.210000001</v>
      </c>
      <c r="P163" s="674"/>
    </row>
    <row r="164" spans="1:16" ht="15.75" thickBot="1" x14ac:dyDescent="0.3">
      <c r="A164" s="961"/>
      <c r="B164" s="963"/>
      <c r="C164" s="965"/>
      <c r="D164" s="967"/>
      <c r="E164" s="969"/>
      <c r="F164" s="939"/>
      <c r="G164" s="941"/>
      <c r="H164" s="914"/>
      <c r="I164" s="914"/>
      <c r="J164" s="607" t="s">
        <v>154</v>
      </c>
      <c r="K164" s="608">
        <v>0</v>
      </c>
      <c r="L164" s="589">
        <v>0</v>
      </c>
      <c r="M164" s="609">
        <f t="shared" si="2"/>
        <v>0</v>
      </c>
      <c r="P164" s="674"/>
    </row>
    <row r="165" spans="1:16" ht="15.75" thickBot="1" x14ac:dyDescent="0.3">
      <c r="A165" s="972"/>
      <c r="B165" s="963"/>
      <c r="C165" s="965"/>
      <c r="D165" s="967"/>
      <c r="E165" s="969"/>
      <c r="F165" s="939"/>
      <c r="G165" s="941"/>
      <c r="H165" s="915"/>
      <c r="I165" s="915"/>
      <c r="J165" s="615" t="s">
        <v>155</v>
      </c>
      <c r="K165" s="616">
        <v>0</v>
      </c>
      <c r="L165" s="617">
        <v>0</v>
      </c>
      <c r="M165" s="609">
        <f t="shared" si="2"/>
        <v>0</v>
      </c>
      <c r="P165" s="674"/>
    </row>
    <row r="166" spans="1:16" ht="15.75" thickBot="1" x14ac:dyDescent="0.3">
      <c r="A166" s="960">
        <v>31</v>
      </c>
      <c r="B166" s="962" t="s">
        <v>6486</v>
      </c>
      <c r="C166" s="964" t="s">
        <v>6487</v>
      </c>
      <c r="D166" s="966" t="s">
        <v>6491</v>
      </c>
      <c r="E166" s="968">
        <v>44586</v>
      </c>
      <c r="F166" s="938">
        <v>511100003046</v>
      </c>
      <c r="G166" s="940" t="s">
        <v>6492</v>
      </c>
      <c r="H166" s="913" t="s">
        <v>223</v>
      </c>
      <c r="I166" s="913" t="s">
        <v>225</v>
      </c>
      <c r="J166" s="628" t="s">
        <v>81</v>
      </c>
      <c r="K166" s="629">
        <v>16856657.379999999</v>
      </c>
      <c r="L166" s="630">
        <v>1123777.17</v>
      </c>
      <c r="M166" s="609">
        <f t="shared" si="2"/>
        <v>15732880.210000001</v>
      </c>
      <c r="P166" s="674"/>
    </row>
    <row r="167" spans="1:16" ht="15.75" thickBot="1" x14ac:dyDescent="0.3">
      <c r="A167" s="961"/>
      <c r="B167" s="963"/>
      <c r="C167" s="965"/>
      <c r="D167" s="967"/>
      <c r="E167" s="969"/>
      <c r="F167" s="939"/>
      <c r="G167" s="941"/>
      <c r="H167" s="914"/>
      <c r="I167" s="914"/>
      <c r="J167" s="607" t="s">
        <v>82</v>
      </c>
      <c r="K167" s="629">
        <v>16856657.379999999</v>
      </c>
      <c r="L167" s="630">
        <v>1123777.17</v>
      </c>
      <c r="M167" s="609">
        <f t="shared" si="2"/>
        <v>15732880.210000001</v>
      </c>
      <c r="P167" s="674"/>
    </row>
    <row r="168" spans="1:16" ht="15.75" thickBot="1" x14ac:dyDescent="0.3">
      <c r="A168" s="961"/>
      <c r="B168" s="963"/>
      <c r="C168" s="965"/>
      <c r="D168" s="967"/>
      <c r="E168" s="969"/>
      <c r="F168" s="939"/>
      <c r="G168" s="941"/>
      <c r="H168" s="914"/>
      <c r="I168" s="914"/>
      <c r="J168" s="607" t="s">
        <v>154</v>
      </c>
      <c r="K168" s="608">
        <v>0</v>
      </c>
      <c r="L168" s="589">
        <v>0</v>
      </c>
      <c r="M168" s="609">
        <f t="shared" si="2"/>
        <v>0</v>
      </c>
      <c r="P168" s="674"/>
    </row>
    <row r="169" spans="1:16" ht="15.75" thickBot="1" x14ac:dyDescent="0.3">
      <c r="A169" s="972"/>
      <c r="B169" s="963"/>
      <c r="C169" s="965"/>
      <c r="D169" s="970"/>
      <c r="E169" s="969"/>
      <c r="F169" s="973"/>
      <c r="G169" s="941"/>
      <c r="H169" s="915"/>
      <c r="I169" s="915"/>
      <c r="J169" s="615" t="s">
        <v>155</v>
      </c>
      <c r="K169" s="616">
        <v>0</v>
      </c>
      <c r="L169" s="617">
        <v>0</v>
      </c>
      <c r="M169" s="609">
        <f t="shared" si="2"/>
        <v>0</v>
      </c>
      <c r="P169" s="674"/>
    </row>
    <row r="170" spans="1:16" ht="15.75" thickBot="1" x14ac:dyDescent="0.3">
      <c r="A170" s="960">
        <v>32</v>
      </c>
      <c r="B170" s="962" t="s">
        <v>6486</v>
      </c>
      <c r="C170" s="964" t="s">
        <v>6487</v>
      </c>
      <c r="D170" s="966" t="s">
        <v>6491</v>
      </c>
      <c r="E170" s="968">
        <v>44586</v>
      </c>
      <c r="F170" s="938">
        <v>511100003057</v>
      </c>
      <c r="G170" s="940" t="s">
        <v>6493</v>
      </c>
      <c r="H170" s="913" t="s">
        <v>223</v>
      </c>
      <c r="I170" s="913" t="s">
        <v>225</v>
      </c>
      <c r="J170" s="628" t="s">
        <v>81</v>
      </c>
      <c r="K170" s="629">
        <v>16856657.379999999</v>
      </c>
      <c r="L170" s="630">
        <v>1123777.17</v>
      </c>
      <c r="M170" s="609">
        <f t="shared" si="2"/>
        <v>15732880.210000001</v>
      </c>
      <c r="P170" s="674"/>
    </row>
    <row r="171" spans="1:16" ht="15.75" thickBot="1" x14ac:dyDescent="0.3">
      <c r="A171" s="961"/>
      <c r="B171" s="963"/>
      <c r="C171" s="965"/>
      <c r="D171" s="967"/>
      <c r="E171" s="969"/>
      <c r="F171" s="939"/>
      <c r="G171" s="941"/>
      <c r="H171" s="914"/>
      <c r="I171" s="914"/>
      <c r="J171" s="607" t="s">
        <v>82</v>
      </c>
      <c r="K171" s="629">
        <v>16856657.379999999</v>
      </c>
      <c r="L171" s="630">
        <v>1123777.17</v>
      </c>
      <c r="M171" s="609">
        <f t="shared" si="2"/>
        <v>15732880.210000001</v>
      </c>
      <c r="P171" s="674"/>
    </row>
    <row r="172" spans="1:16" ht="15.75" thickBot="1" x14ac:dyDescent="0.3">
      <c r="A172" s="961"/>
      <c r="B172" s="963"/>
      <c r="C172" s="965"/>
      <c r="D172" s="967"/>
      <c r="E172" s="969"/>
      <c r="F172" s="939"/>
      <c r="G172" s="941"/>
      <c r="H172" s="914"/>
      <c r="I172" s="914"/>
      <c r="J172" s="607" t="s">
        <v>154</v>
      </c>
      <c r="K172" s="608">
        <v>0</v>
      </c>
      <c r="L172" s="589">
        <v>0</v>
      </c>
      <c r="M172" s="609">
        <f t="shared" si="2"/>
        <v>0</v>
      </c>
      <c r="P172" s="674"/>
    </row>
    <row r="173" spans="1:16" ht="15.75" thickBot="1" x14ac:dyDescent="0.3">
      <c r="A173" s="972"/>
      <c r="B173" s="963"/>
      <c r="C173" s="965"/>
      <c r="D173" s="970"/>
      <c r="E173" s="969"/>
      <c r="F173" s="973"/>
      <c r="G173" s="941"/>
      <c r="H173" s="915"/>
      <c r="I173" s="915"/>
      <c r="J173" s="615" t="s">
        <v>155</v>
      </c>
      <c r="K173" s="616">
        <v>0</v>
      </c>
      <c r="L173" s="617">
        <v>0</v>
      </c>
      <c r="M173" s="609">
        <f t="shared" si="2"/>
        <v>0</v>
      </c>
      <c r="P173" s="674"/>
    </row>
    <row r="174" spans="1:16" ht="15.75" thickBot="1" x14ac:dyDescent="0.3">
      <c r="A174" s="960">
        <v>33</v>
      </c>
      <c r="B174" s="962" t="s">
        <v>6486</v>
      </c>
      <c r="C174" s="964" t="s">
        <v>6487</v>
      </c>
      <c r="D174" s="966" t="s">
        <v>6491</v>
      </c>
      <c r="E174" s="968">
        <v>44586</v>
      </c>
      <c r="F174" s="938">
        <v>511100003040</v>
      </c>
      <c r="G174" s="940" t="s">
        <v>6494</v>
      </c>
      <c r="H174" s="913" t="s">
        <v>223</v>
      </c>
      <c r="I174" s="913" t="s">
        <v>225</v>
      </c>
      <c r="J174" s="628" t="s">
        <v>81</v>
      </c>
      <c r="K174" s="629">
        <v>17138657.379999999</v>
      </c>
      <c r="L174" s="630">
        <v>1142577.17</v>
      </c>
      <c r="M174" s="609">
        <f t="shared" si="2"/>
        <v>15996080.210000001</v>
      </c>
      <c r="P174" s="674"/>
    </row>
    <row r="175" spans="1:16" ht="15.75" thickBot="1" x14ac:dyDescent="0.3">
      <c r="A175" s="961"/>
      <c r="B175" s="963"/>
      <c r="C175" s="965"/>
      <c r="D175" s="967"/>
      <c r="E175" s="969"/>
      <c r="F175" s="939"/>
      <c r="G175" s="941"/>
      <c r="H175" s="914"/>
      <c r="I175" s="914"/>
      <c r="J175" s="607" t="s">
        <v>82</v>
      </c>
      <c r="K175" s="629">
        <v>17138657.379999999</v>
      </c>
      <c r="L175" s="630">
        <v>1142577.17</v>
      </c>
      <c r="M175" s="609">
        <f t="shared" si="2"/>
        <v>15996080.210000001</v>
      </c>
      <c r="P175" s="674"/>
    </row>
    <row r="176" spans="1:16" ht="15.75" thickBot="1" x14ac:dyDescent="0.3">
      <c r="A176" s="961"/>
      <c r="B176" s="963"/>
      <c r="C176" s="965"/>
      <c r="D176" s="967"/>
      <c r="E176" s="969"/>
      <c r="F176" s="939"/>
      <c r="G176" s="941"/>
      <c r="H176" s="914"/>
      <c r="I176" s="914"/>
      <c r="J176" s="607" t="s">
        <v>154</v>
      </c>
      <c r="K176" s="608">
        <v>0</v>
      </c>
      <c r="L176" s="589">
        <v>0</v>
      </c>
      <c r="M176" s="609">
        <f t="shared" si="2"/>
        <v>0</v>
      </c>
      <c r="P176" s="674"/>
    </row>
    <row r="177" spans="1:16" ht="15.75" thickBot="1" x14ac:dyDescent="0.3">
      <c r="A177" s="972"/>
      <c r="B177" s="963"/>
      <c r="C177" s="965"/>
      <c r="D177" s="970"/>
      <c r="E177" s="969"/>
      <c r="F177" s="973"/>
      <c r="G177" s="941"/>
      <c r="H177" s="915"/>
      <c r="I177" s="915"/>
      <c r="J177" s="615" t="s">
        <v>155</v>
      </c>
      <c r="K177" s="616">
        <v>0</v>
      </c>
      <c r="L177" s="617">
        <v>0</v>
      </c>
      <c r="M177" s="609">
        <f t="shared" si="2"/>
        <v>0</v>
      </c>
      <c r="P177" s="674"/>
    </row>
    <row r="178" spans="1:16" ht="15.75" thickBot="1" x14ac:dyDescent="0.3">
      <c r="A178" s="960">
        <v>34</v>
      </c>
      <c r="B178" s="962" t="s">
        <v>6486</v>
      </c>
      <c r="C178" s="964" t="s">
        <v>6487</v>
      </c>
      <c r="D178" s="966" t="s">
        <v>6491</v>
      </c>
      <c r="E178" s="968">
        <v>44586</v>
      </c>
      <c r="F178" s="938">
        <v>511100003065</v>
      </c>
      <c r="G178" s="940" t="s">
        <v>6495</v>
      </c>
      <c r="H178" s="913" t="s">
        <v>223</v>
      </c>
      <c r="I178" s="913" t="s">
        <v>225</v>
      </c>
      <c r="J178" s="628" t="s">
        <v>81</v>
      </c>
      <c r="K178" s="629">
        <v>16856657.379999999</v>
      </c>
      <c r="L178" s="630">
        <v>1123777.17</v>
      </c>
      <c r="M178" s="609">
        <f t="shared" si="2"/>
        <v>15732880.210000001</v>
      </c>
      <c r="P178" s="674"/>
    </row>
    <row r="179" spans="1:16" ht="15.75" thickBot="1" x14ac:dyDescent="0.3">
      <c r="A179" s="961"/>
      <c r="B179" s="963"/>
      <c r="C179" s="965"/>
      <c r="D179" s="967"/>
      <c r="E179" s="969"/>
      <c r="F179" s="939"/>
      <c r="G179" s="941"/>
      <c r="H179" s="914"/>
      <c r="I179" s="914"/>
      <c r="J179" s="607" t="s">
        <v>82</v>
      </c>
      <c r="K179" s="629">
        <v>16856657.379999999</v>
      </c>
      <c r="L179" s="630">
        <v>1123777.17</v>
      </c>
      <c r="M179" s="609">
        <f t="shared" si="2"/>
        <v>15732880.210000001</v>
      </c>
      <c r="P179" s="674"/>
    </row>
    <row r="180" spans="1:16" ht="15.75" thickBot="1" x14ac:dyDescent="0.3">
      <c r="A180" s="961"/>
      <c r="B180" s="963"/>
      <c r="C180" s="965"/>
      <c r="D180" s="967"/>
      <c r="E180" s="969"/>
      <c r="F180" s="939"/>
      <c r="G180" s="941"/>
      <c r="H180" s="914"/>
      <c r="I180" s="914"/>
      <c r="J180" s="607" t="s">
        <v>154</v>
      </c>
      <c r="K180" s="608">
        <v>0</v>
      </c>
      <c r="L180" s="589">
        <v>0</v>
      </c>
      <c r="M180" s="609">
        <f t="shared" si="2"/>
        <v>0</v>
      </c>
      <c r="P180" s="674"/>
    </row>
    <row r="181" spans="1:16" ht="15.75" thickBot="1" x14ac:dyDescent="0.3">
      <c r="A181" s="972"/>
      <c r="B181" s="963"/>
      <c r="C181" s="965"/>
      <c r="D181" s="970"/>
      <c r="E181" s="969"/>
      <c r="F181" s="973"/>
      <c r="G181" s="941"/>
      <c r="H181" s="915"/>
      <c r="I181" s="915"/>
      <c r="J181" s="615" t="s">
        <v>155</v>
      </c>
      <c r="K181" s="616">
        <v>0</v>
      </c>
      <c r="L181" s="617">
        <v>0</v>
      </c>
      <c r="M181" s="609">
        <f t="shared" si="2"/>
        <v>0</v>
      </c>
      <c r="P181" s="674"/>
    </row>
    <row r="182" spans="1:16" ht="15.75" thickBot="1" x14ac:dyDescent="0.3">
      <c r="A182" s="960">
        <v>35</v>
      </c>
      <c r="B182" s="962" t="s">
        <v>6486</v>
      </c>
      <c r="C182" s="964" t="s">
        <v>6487</v>
      </c>
      <c r="D182" s="966" t="s">
        <v>6491</v>
      </c>
      <c r="E182" s="968">
        <v>44586</v>
      </c>
      <c r="F182" s="938">
        <v>511100003066</v>
      </c>
      <c r="G182" s="940" t="s">
        <v>6496</v>
      </c>
      <c r="H182" s="913" t="s">
        <v>223</v>
      </c>
      <c r="I182" s="913" t="s">
        <v>225</v>
      </c>
      <c r="J182" s="628" t="s">
        <v>81</v>
      </c>
      <c r="K182" s="629">
        <v>16856657.379999999</v>
      </c>
      <c r="L182" s="630">
        <v>1123777.17</v>
      </c>
      <c r="M182" s="609">
        <f t="shared" si="2"/>
        <v>15732880.210000001</v>
      </c>
      <c r="P182" s="674"/>
    </row>
    <row r="183" spans="1:16" ht="15.75" thickBot="1" x14ac:dyDescent="0.3">
      <c r="A183" s="961"/>
      <c r="B183" s="963"/>
      <c r="C183" s="965"/>
      <c r="D183" s="967"/>
      <c r="E183" s="969"/>
      <c r="F183" s="939"/>
      <c r="G183" s="941"/>
      <c r="H183" s="914"/>
      <c r="I183" s="914"/>
      <c r="J183" s="607" t="s">
        <v>82</v>
      </c>
      <c r="K183" s="629">
        <v>16856657.379999999</v>
      </c>
      <c r="L183" s="630">
        <v>1123777.17</v>
      </c>
      <c r="M183" s="609">
        <f t="shared" si="2"/>
        <v>15732880.210000001</v>
      </c>
      <c r="P183" s="674"/>
    </row>
    <row r="184" spans="1:16" ht="15.75" thickBot="1" x14ac:dyDescent="0.3">
      <c r="A184" s="961"/>
      <c r="B184" s="963"/>
      <c r="C184" s="965"/>
      <c r="D184" s="967"/>
      <c r="E184" s="969"/>
      <c r="F184" s="939"/>
      <c r="G184" s="941"/>
      <c r="H184" s="914"/>
      <c r="I184" s="914"/>
      <c r="J184" s="607" t="s">
        <v>154</v>
      </c>
      <c r="K184" s="608">
        <v>0</v>
      </c>
      <c r="L184" s="589">
        <v>0</v>
      </c>
      <c r="M184" s="609">
        <f t="shared" si="2"/>
        <v>0</v>
      </c>
      <c r="P184" s="674"/>
    </row>
    <row r="185" spans="1:16" ht="15.75" thickBot="1" x14ac:dyDescent="0.3">
      <c r="A185" s="972"/>
      <c r="B185" s="963"/>
      <c r="C185" s="965"/>
      <c r="D185" s="970"/>
      <c r="E185" s="969"/>
      <c r="F185" s="973"/>
      <c r="G185" s="941"/>
      <c r="H185" s="915"/>
      <c r="I185" s="915"/>
      <c r="J185" s="615" t="s">
        <v>155</v>
      </c>
      <c r="K185" s="616">
        <v>0</v>
      </c>
      <c r="L185" s="617">
        <v>0</v>
      </c>
      <c r="M185" s="609">
        <f t="shared" si="2"/>
        <v>0</v>
      </c>
      <c r="P185" s="674"/>
    </row>
    <row r="186" spans="1:16" ht="15.75" thickBot="1" x14ac:dyDescent="0.3">
      <c r="A186" s="960">
        <v>36</v>
      </c>
      <c r="B186" s="962" t="s">
        <v>6486</v>
      </c>
      <c r="C186" s="964" t="s">
        <v>6487</v>
      </c>
      <c r="D186" s="966" t="s">
        <v>6491</v>
      </c>
      <c r="E186" s="968">
        <v>44586</v>
      </c>
      <c r="F186" s="938">
        <v>511100003063</v>
      </c>
      <c r="G186" s="940" t="s">
        <v>6497</v>
      </c>
      <c r="H186" s="913" t="s">
        <v>223</v>
      </c>
      <c r="I186" s="913" t="s">
        <v>225</v>
      </c>
      <c r="J186" s="628" t="s">
        <v>81</v>
      </c>
      <c r="K186" s="629">
        <v>16856657.379999999</v>
      </c>
      <c r="L186" s="630">
        <v>1123777.17</v>
      </c>
      <c r="M186" s="609">
        <f t="shared" si="2"/>
        <v>15732880.210000001</v>
      </c>
      <c r="P186" s="674"/>
    </row>
    <row r="187" spans="1:16" ht="15.75" thickBot="1" x14ac:dyDescent="0.3">
      <c r="A187" s="961"/>
      <c r="B187" s="963"/>
      <c r="C187" s="965"/>
      <c r="D187" s="967"/>
      <c r="E187" s="969"/>
      <c r="F187" s="939"/>
      <c r="G187" s="941"/>
      <c r="H187" s="914"/>
      <c r="I187" s="914"/>
      <c r="J187" s="607" t="s">
        <v>82</v>
      </c>
      <c r="K187" s="629">
        <v>16856657.379999999</v>
      </c>
      <c r="L187" s="630">
        <v>1123777.17</v>
      </c>
      <c r="M187" s="609">
        <f t="shared" si="2"/>
        <v>15732880.210000001</v>
      </c>
      <c r="P187" s="674"/>
    </row>
    <row r="188" spans="1:16" ht="15.75" thickBot="1" x14ac:dyDescent="0.3">
      <c r="A188" s="961"/>
      <c r="B188" s="963"/>
      <c r="C188" s="965"/>
      <c r="D188" s="967"/>
      <c r="E188" s="969"/>
      <c r="F188" s="939"/>
      <c r="G188" s="941"/>
      <c r="H188" s="914"/>
      <c r="I188" s="914"/>
      <c r="J188" s="607" t="s">
        <v>154</v>
      </c>
      <c r="K188" s="608">
        <v>0</v>
      </c>
      <c r="L188" s="589">
        <v>0</v>
      </c>
      <c r="M188" s="609">
        <f t="shared" si="2"/>
        <v>0</v>
      </c>
      <c r="P188" s="674"/>
    </row>
    <row r="189" spans="1:16" ht="15.75" thickBot="1" x14ac:dyDescent="0.3">
      <c r="A189" s="972"/>
      <c r="B189" s="963"/>
      <c r="C189" s="965"/>
      <c r="D189" s="970"/>
      <c r="E189" s="969"/>
      <c r="F189" s="973"/>
      <c r="G189" s="941"/>
      <c r="H189" s="915"/>
      <c r="I189" s="915"/>
      <c r="J189" s="615" t="s">
        <v>155</v>
      </c>
      <c r="K189" s="616">
        <v>0</v>
      </c>
      <c r="L189" s="617">
        <v>0</v>
      </c>
      <c r="M189" s="609">
        <f t="shared" si="2"/>
        <v>0</v>
      </c>
      <c r="P189" s="674"/>
    </row>
    <row r="190" spans="1:16" ht="15.75" thickBot="1" x14ac:dyDescent="0.3">
      <c r="A190" s="960">
        <v>37</v>
      </c>
      <c r="B190" s="962" t="s">
        <v>6486</v>
      </c>
      <c r="C190" s="964" t="s">
        <v>6487</v>
      </c>
      <c r="D190" s="966" t="s">
        <v>6491</v>
      </c>
      <c r="E190" s="968">
        <v>44586</v>
      </c>
      <c r="F190" s="938">
        <v>511100003042</v>
      </c>
      <c r="G190" s="940" t="s">
        <v>6498</v>
      </c>
      <c r="H190" s="913" t="s">
        <v>223</v>
      </c>
      <c r="I190" s="913" t="s">
        <v>225</v>
      </c>
      <c r="J190" s="628" t="s">
        <v>81</v>
      </c>
      <c r="K190" s="629">
        <v>16856657.379999999</v>
      </c>
      <c r="L190" s="630">
        <v>1123777.17</v>
      </c>
      <c r="M190" s="609">
        <f t="shared" si="2"/>
        <v>15732880.210000001</v>
      </c>
      <c r="P190" s="674"/>
    </row>
    <row r="191" spans="1:16" ht="15.75" thickBot="1" x14ac:dyDescent="0.3">
      <c r="A191" s="961"/>
      <c r="B191" s="963"/>
      <c r="C191" s="965"/>
      <c r="D191" s="967"/>
      <c r="E191" s="969"/>
      <c r="F191" s="939"/>
      <c r="G191" s="941"/>
      <c r="H191" s="914"/>
      <c r="I191" s="914"/>
      <c r="J191" s="607" t="s">
        <v>82</v>
      </c>
      <c r="K191" s="629">
        <v>16856657.379999999</v>
      </c>
      <c r="L191" s="630">
        <v>1123777.17</v>
      </c>
      <c r="M191" s="609">
        <f t="shared" si="2"/>
        <v>15732880.210000001</v>
      </c>
      <c r="P191" s="674"/>
    </row>
    <row r="192" spans="1:16" ht="15.75" thickBot="1" x14ac:dyDescent="0.3">
      <c r="A192" s="961"/>
      <c r="B192" s="963"/>
      <c r="C192" s="965"/>
      <c r="D192" s="967"/>
      <c r="E192" s="969"/>
      <c r="F192" s="939"/>
      <c r="G192" s="941"/>
      <c r="H192" s="914"/>
      <c r="I192" s="914"/>
      <c r="J192" s="607" t="s">
        <v>154</v>
      </c>
      <c r="K192" s="608">
        <v>0</v>
      </c>
      <c r="L192" s="589">
        <v>0</v>
      </c>
      <c r="M192" s="609">
        <f t="shared" si="2"/>
        <v>0</v>
      </c>
      <c r="P192" s="674"/>
    </row>
    <row r="193" spans="1:16" ht="15.75" thickBot="1" x14ac:dyDescent="0.3">
      <c r="A193" s="972"/>
      <c r="B193" s="963"/>
      <c r="C193" s="965"/>
      <c r="D193" s="970"/>
      <c r="E193" s="969"/>
      <c r="F193" s="973"/>
      <c r="G193" s="941"/>
      <c r="H193" s="915"/>
      <c r="I193" s="915"/>
      <c r="J193" s="615" t="s">
        <v>155</v>
      </c>
      <c r="K193" s="616">
        <v>0</v>
      </c>
      <c r="L193" s="617">
        <v>0</v>
      </c>
      <c r="M193" s="609">
        <f t="shared" si="2"/>
        <v>0</v>
      </c>
      <c r="P193" s="674"/>
    </row>
    <row r="194" spans="1:16" ht="15.75" thickBot="1" x14ac:dyDescent="0.3">
      <c r="A194" s="960">
        <v>38</v>
      </c>
      <c r="B194" s="962" t="s">
        <v>6486</v>
      </c>
      <c r="C194" s="964" t="s">
        <v>6487</v>
      </c>
      <c r="D194" s="966" t="s">
        <v>6491</v>
      </c>
      <c r="E194" s="968">
        <v>44586</v>
      </c>
      <c r="F194" s="938">
        <v>511100003062</v>
      </c>
      <c r="G194" s="940" t="s">
        <v>6499</v>
      </c>
      <c r="H194" s="913" t="s">
        <v>223</v>
      </c>
      <c r="I194" s="913" t="s">
        <v>225</v>
      </c>
      <c r="J194" s="628" t="s">
        <v>81</v>
      </c>
      <c r="K194" s="629">
        <v>16856657.379999999</v>
      </c>
      <c r="L194" s="630">
        <v>1123777.17</v>
      </c>
      <c r="M194" s="609">
        <f t="shared" si="2"/>
        <v>15732880.210000001</v>
      </c>
      <c r="P194" s="674"/>
    </row>
    <row r="195" spans="1:16" ht="15.75" thickBot="1" x14ac:dyDescent="0.3">
      <c r="A195" s="961"/>
      <c r="B195" s="963"/>
      <c r="C195" s="965"/>
      <c r="D195" s="967"/>
      <c r="E195" s="969"/>
      <c r="F195" s="939"/>
      <c r="G195" s="941"/>
      <c r="H195" s="914"/>
      <c r="I195" s="914"/>
      <c r="J195" s="607" t="s">
        <v>82</v>
      </c>
      <c r="K195" s="629">
        <v>16856657.379999999</v>
      </c>
      <c r="L195" s="630">
        <v>1123777.17</v>
      </c>
      <c r="M195" s="609">
        <f t="shared" si="2"/>
        <v>15732880.210000001</v>
      </c>
      <c r="P195" s="674"/>
    </row>
    <row r="196" spans="1:16" ht="15.75" thickBot="1" x14ac:dyDescent="0.3">
      <c r="A196" s="961"/>
      <c r="B196" s="963"/>
      <c r="C196" s="965"/>
      <c r="D196" s="967"/>
      <c r="E196" s="969"/>
      <c r="F196" s="939"/>
      <c r="G196" s="941"/>
      <c r="H196" s="914"/>
      <c r="I196" s="914"/>
      <c r="J196" s="607" t="s">
        <v>154</v>
      </c>
      <c r="K196" s="608">
        <v>0</v>
      </c>
      <c r="L196" s="589">
        <v>0</v>
      </c>
      <c r="M196" s="609">
        <f t="shared" si="2"/>
        <v>0</v>
      </c>
      <c r="P196" s="674"/>
    </row>
    <row r="197" spans="1:16" ht="15.75" thickBot="1" x14ac:dyDescent="0.3">
      <c r="A197" s="961"/>
      <c r="B197" s="963"/>
      <c r="C197" s="965"/>
      <c r="D197" s="967"/>
      <c r="E197" s="969"/>
      <c r="F197" s="939"/>
      <c r="G197" s="941"/>
      <c r="H197" s="914"/>
      <c r="I197" s="914"/>
      <c r="J197" s="622" t="s">
        <v>155</v>
      </c>
      <c r="K197" s="620">
        <v>0</v>
      </c>
      <c r="L197" s="621">
        <v>0</v>
      </c>
      <c r="M197" s="609">
        <f t="shared" si="2"/>
        <v>0</v>
      </c>
      <c r="P197" s="674"/>
    </row>
    <row r="198" spans="1:16" ht="15" customHeight="1" thickBot="1" x14ac:dyDescent="0.3">
      <c r="A198" s="928">
        <v>39</v>
      </c>
      <c r="B198" s="930" t="s">
        <v>6514</v>
      </c>
      <c r="C198" s="932" t="s">
        <v>6515</v>
      </c>
      <c r="D198" s="966" t="s">
        <v>6516</v>
      </c>
      <c r="E198" s="968">
        <v>44644</v>
      </c>
      <c r="F198" s="938" t="s">
        <v>6517</v>
      </c>
      <c r="G198" s="940" t="s">
        <v>6518</v>
      </c>
      <c r="H198" s="913" t="s">
        <v>223</v>
      </c>
      <c r="I198" s="958" t="s">
        <v>225</v>
      </c>
      <c r="J198" s="636" t="s">
        <v>81</v>
      </c>
      <c r="K198" s="605">
        <v>16118856.279999999</v>
      </c>
      <c r="L198" s="605">
        <v>6447542.5199999996</v>
      </c>
      <c r="M198" s="609">
        <f t="shared" si="2"/>
        <v>9671313.7599999998</v>
      </c>
      <c r="P198" s="674"/>
    </row>
    <row r="199" spans="1:16" ht="15.75" thickBot="1" x14ac:dyDescent="0.3">
      <c r="A199" s="929"/>
      <c r="B199" s="931"/>
      <c r="C199" s="933"/>
      <c r="D199" s="967"/>
      <c r="E199" s="969"/>
      <c r="F199" s="939"/>
      <c r="G199" s="941"/>
      <c r="H199" s="914"/>
      <c r="I199" s="959"/>
      <c r="J199" s="637" t="s">
        <v>82</v>
      </c>
      <c r="K199" s="606">
        <v>16118856.279999999</v>
      </c>
      <c r="L199" s="606">
        <v>6447542.5199999996</v>
      </c>
      <c r="M199" s="609">
        <f t="shared" si="2"/>
        <v>9671313.7599999998</v>
      </c>
      <c r="P199" s="674"/>
    </row>
    <row r="200" spans="1:16" ht="15.75" thickBot="1" x14ac:dyDescent="0.3">
      <c r="A200" s="929"/>
      <c r="B200" s="931"/>
      <c r="C200" s="933"/>
      <c r="D200" s="967"/>
      <c r="E200" s="969"/>
      <c r="F200" s="939"/>
      <c r="G200" s="941"/>
      <c r="H200" s="914"/>
      <c r="I200" s="959"/>
      <c r="J200" s="610" t="s">
        <v>154</v>
      </c>
      <c r="K200" s="611">
        <f>K198-K199</f>
        <v>0</v>
      </c>
      <c r="L200" s="611">
        <f>L198-L199</f>
        <v>0</v>
      </c>
      <c r="M200" s="609">
        <f t="shared" si="2"/>
        <v>0</v>
      </c>
      <c r="P200" s="674"/>
    </row>
    <row r="201" spans="1:16" ht="15.75" thickBot="1" x14ac:dyDescent="0.3">
      <c r="A201" s="929"/>
      <c r="B201" s="931"/>
      <c r="C201" s="933"/>
      <c r="D201" s="967"/>
      <c r="E201" s="969"/>
      <c r="F201" s="939"/>
      <c r="G201" s="941"/>
      <c r="H201" s="914"/>
      <c r="I201" s="959"/>
      <c r="J201" s="623" t="s">
        <v>155</v>
      </c>
      <c r="K201" s="624">
        <f>K198-K199</f>
        <v>0</v>
      </c>
      <c r="L201" s="624">
        <f>L198-L199</f>
        <v>0</v>
      </c>
      <c r="M201" s="609">
        <f t="shared" si="2"/>
        <v>0</v>
      </c>
      <c r="P201" s="674"/>
    </row>
    <row r="202" spans="1:16" ht="15.75" thickBot="1" x14ac:dyDescent="0.3">
      <c r="A202" s="929"/>
      <c r="B202" s="931"/>
      <c r="C202" s="933"/>
      <c r="D202" s="967"/>
      <c r="E202" s="969"/>
      <c r="F202" s="939"/>
      <c r="G202" s="941"/>
      <c r="H202" s="913" t="s">
        <v>222</v>
      </c>
      <c r="I202" s="913" t="s">
        <v>226</v>
      </c>
      <c r="J202" s="638" t="s">
        <v>81</v>
      </c>
      <c r="K202" s="639">
        <v>47191.040000000001</v>
      </c>
      <c r="L202" s="639">
        <v>3678.65</v>
      </c>
      <c r="M202" s="609">
        <f t="shared" si="2"/>
        <v>43512.39</v>
      </c>
      <c r="P202" s="674"/>
    </row>
    <row r="203" spans="1:16" ht="15.75" thickBot="1" x14ac:dyDescent="0.3">
      <c r="A203" s="929"/>
      <c r="B203" s="931"/>
      <c r="C203" s="933"/>
      <c r="D203" s="967"/>
      <c r="E203" s="969"/>
      <c r="F203" s="939"/>
      <c r="G203" s="941"/>
      <c r="H203" s="914"/>
      <c r="I203" s="914"/>
      <c r="J203" s="607" t="s">
        <v>82</v>
      </c>
      <c r="K203" s="611">
        <v>47191.040000000001</v>
      </c>
      <c r="L203" s="635">
        <v>2420.6799999999998</v>
      </c>
      <c r="M203" s="609">
        <f t="shared" ref="M203:M266" si="3">K203-L203</f>
        <v>44770.36</v>
      </c>
      <c r="P203" s="674"/>
    </row>
    <row r="204" spans="1:16" ht="15.75" thickBot="1" x14ac:dyDescent="0.3">
      <c r="A204" s="929"/>
      <c r="B204" s="931"/>
      <c r="C204" s="933"/>
      <c r="D204" s="967"/>
      <c r="E204" s="969"/>
      <c r="F204" s="939"/>
      <c r="G204" s="941"/>
      <c r="H204" s="914"/>
      <c r="I204" s="914"/>
      <c r="J204" s="607" t="s">
        <v>154</v>
      </c>
      <c r="K204" s="612">
        <f>K202-K203</f>
        <v>0</v>
      </c>
      <c r="L204" s="612">
        <v>0</v>
      </c>
      <c r="M204" s="609">
        <f t="shared" si="3"/>
        <v>0</v>
      </c>
      <c r="P204" s="674"/>
    </row>
    <row r="205" spans="1:16" ht="15.75" thickBot="1" x14ac:dyDescent="0.3">
      <c r="A205" s="951"/>
      <c r="B205" s="952"/>
      <c r="C205" s="953"/>
      <c r="D205" s="970"/>
      <c r="E205" s="971"/>
      <c r="F205" s="956"/>
      <c r="G205" s="957"/>
      <c r="H205" s="915"/>
      <c r="I205" s="915"/>
      <c r="J205" s="615" t="s">
        <v>155</v>
      </c>
      <c r="K205" s="624">
        <f>K202-K203</f>
        <v>0</v>
      </c>
      <c r="L205" s="625">
        <f>L202-L203</f>
        <v>1257.97</v>
      </c>
      <c r="M205" s="609">
        <f t="shared" si="3"/>
        <v>-1257.97</v>
      </c>
      <c r="P205" s="674"/>
    </row>
    <row r="206" spans="1:16" ht="15" customHeight="1" thickBot="1" x14ac:dyDescent="0.3">
      <c r="A206" s="928">
        <v>40</v>
      </c>
      <c r="B206" s="930" t="s">
        <v>6514</v>
      </c>
      <c r="C206" s="932" t="s">
        <v>6515</v>
      </c>
      <c r="D206" s="934" t="s">
        <v>6516</v>
      </c>
      <c r="E206" s="936">
        <v>44644</v>
      </c>
      <c r="F206" s="938" t="s">
        <v>6519</v>
      </c>
      <c r="G206" s="940" t="s">
        <v>6520</v>
      </c>
      <c r="H206" s="913" t="s">
        <v>223</v>
      </c>
      <c r="I206" s="958" t="s">
        <v>225</v>
      </c>
      <c r="J206" s="636" t="s">
        <v>81</v>
      </c>
      <c r="K206" s="640">
        <v>14246701.390000001</v>
      </c>
      <c r="L206" s="605">
        <v>6885905.6799999997</v>
      </c>
      <c r="M206" s="609">
        <f t="shared" si="3"/>
        <v>7360795.71</v>
      </c>
      <c r="P206" s="674"/>
    </row>
    <row r="207" spans="1:16" ht="15.75" thickBot="1" x14ac:dyDescent="0.3">
      <c r="A207" s="929"/>
      <c r="B207" s="931"/>
      <c r="C207" s="933"/>
      <c r="D207" s="935"/>
      <c r="E207" s="937"/>
      <c r="F207" s="939"/>
      <c r="G207" s="941"/>
      <c r="H207" s="914"/>
      <c r="I207" s="959"/>
      <c r="J207" s="637" t="s">
        <v>82</v>
      </c>
      <c r="K207" s="640">
        <v>14246701.390000001</v>
      </c>
      <c r="L207" s="641">
        <v>6885905.6799999997</v>
      </c>
      <c r="M207" s="609">
        <f t="shared" si="3"/>
        <v>7360795.71</v>
      </c>
      <c r="P207" s="674"/>
    </row>
    <row r="208" spans="1:16" ht="15.75" thickBot="1" x14ac:dyDescent="0.3">
      <c r="A208" s="929"/>
      <c r="B208" s="931"/>
      <c r="C208" s="933"/>
      <c r="D208" s="935"/>
      <c r="E208" s="937"/>
      <c r="F208" s="939"/>
      <c r="G208" s="941"/>
      <c r="H208" s="914"/>
      <c r="I208" s="959"/>
      <c r="J208" s="610" t="s">
        <v>154</v>
      </c>
      <c r="K208" s="613">
        <f>K206-K207</f>
        <v>0</v>
      </c>
      <c r="L208" s="611">
        <f>L206-L207</f>
        <v>0</v>
      </c>
      <c r="M208" s="609">
        <f t="shared" si="3"/>
        <v>0</v>
      </c>
      <c r="P208" s="674"/>
    </row>
    <row r="209" spans="1:16" ht="15.75" thickBot="1" x14ac:dyDescent="0.3">
      <c r="A209" s="929"/>
      <c r="B209" s="931"/>
      <c r="C209" s="933"/>
      <c r="D209" s="935"/>
      <c r="E209" s="937"/>
      <c r="F209" s="939"/>
      <c r="G209" s="941"/>
      <c r="H209" s="914"/>
      <c r="I209" s="959"/>
      <c r="J209" s="623" t="s">
        <v>155</v>
      </c>
      <c r="K209" s="626">
        <f>K206-K207</f>
        <v>0</v>
      </c>
      <c r="L209" s="624">
        <f>L206-L207</f>
        <v>0</v>
      </c>
      <c r="M209" s="609">
        <f t="shared" si="3"/>
        <v>0</v>
      </c>
      <c r="P209" s="674"/>
    </row>
    <row r="210" spans="1:16" ht="15.75" thickBot="1" x14ac:dyDescent="0.3">
      <c r="A210" s="929"/>
      <c r="B210" s="931"/>
      <c r="C210" s="933"/>
      <c r="D210" s="935"/>
      <c r="E210" s="937"/>
      <c r="F210" s="939"/>
      <c r="G210" s="941"/>
      <c r="H210" s="913" t="s">
        <v>222</v>
      </c>
      <c r="I210" s="913" t="s">
        <v>226</v>
      </c>
      <c r="J210" s="638" t="s">
        <v>81</v>
      </c>
      <c r="K210" s="605">
        <v>9087.7999999999993</v>
      </c>
      <c r="L210" s="605">
        <v>1369.39</v>
      </c>
      <c r="M210" s="609">
        <f t="shared" si="3"/>
        <v>7718.41</v>
      </c>
      <c r="P210" s="674"/>
    </row>
    <row r="211" spans="1:16" ht="15.75" thickBot="1" x14ac:dyDescent="0.3">
      <c r="A211" s="929"/>
      <c r="B211" s="931"/>
      <c r="C211" s="933"/>
      <c r="D211" s="935"/>
      <c r="E211" s="937"/>
      <c r="F211" s="939"/>
      <c r="G211" s="941"/>
      <c r="H211" s="914"/>
      <c r="I211" s="914"/>
      <c r="J211" s="607" t="s">
        <v>82</v>
      </c>
      <c r="K211" s="642">
        <v>9087.7999999999993</v>
      </c>
      <c r="L211" s="642">
        <v>833.05</v>
      </c>
      <c r="M211" s="609">
        <f t="shared" si="3"/>
        <v>8254.75</v>
      </c>
      <c r="P211" s="674"/>
    </row>
    <row r="212" spans="1:16" ht="15.75" thickBot="1" x14ac:dyDescent="0.3">
      <c r="A212" s="929"/>
      <c r="B212" s="931"/>
      <c r="C212" s="933"/>
      <c r="D212" s="935"/>
      <c r="E212" s="937"/>
      <c r="F212" s="939"/>
      <c r="G212" s="941"/>
      <c r="H212" s="914"/>
      <c r="I212" s="914"/>
      <c r="J212" s="607" t="s">
        <v>154</v>
      </c>
      <c r="K212" s="612">
        <f>K210-K211</f>
        <v>0</v>
      </c>
      <c r="L212" s="612">
        <v>0</v>
      </c>
      <c r="M212" s="609">
        <f t="shared" si="3"/>
        <v>0</v>
      </c>
      <c r="P212" s="674"/>
    </row>
    <row r="213" spans="1:16" ht="15.75" thickBot="1" x14ac:dyDescent="0.3">
      <c r="A213" s="951"/>
      <c r="B213" s="952"/>
      <c r="C213" s="953"/>
      <c r="D213" s="954"/>
      <c r="E213" s="955"/>
      <c r="F213" s="956"/>
      <c r="G213" s="957"/>
      <c r="H213" s="915"/>
      <c r="I213" s="915"/>
      <c r="J213" s="615" t="s">
        <v>155</v>
      </c>
      <c r="K213" s="624">
        <f>K210-K211</f>
        <v>0</v>
      </c>
      <c r="L213" s="624">
        <f>L210-L211</f>
        <v>536.34</v>
      </c>
      <c r="M213" s="609">
        <f t="shared" si="3"/>
        <v>-536.34</v>
      </c>
      <c r="P213" s="674"/>
    </row>
    <row r="214" spans="1:16" ht="15" customHeight="1" thickBot="1" x14ac:dyDescent="0.3">
      <c r="A214" s="928">
        <v>41</v>
      </c>
      <c r="B214" s="930" t="s">
        <v>6514</v>
      </c>
      <c r="C214" s="932" t="s">
        <v>6515</v>
      </c>
      <c r="D214" s="934" t="s">
        <v>6516</v>
      </c>
      <c r="E214" s="936">
        <v>44644</v>
      </c>
      <c r="F214" s="938" t="s">
        <v>6521</v>
      </c>
      <c r="G214" s="940" t="s">
        <v>6522</v>
      </c>
      <c r="H214" s="913" t="s">
        <v>223</v>
      </c>
      <c r="I214" s="958" t="s">
        <v>225</v>
      </c>
      <c r="J214" s="636" t="s">
        <v>81</v>
      </c>
      <c r="K214" s="640">
        <v>17401066.300000001</v>
      </c>
      <c r="L214" s="571">
        <v>6960426.5199999996</v>
      </c>
      <c r="M214" s="609">
        <f t="shared" si="3"/>
        <v>10440639.779999999</v>
      </c>
      <c r="P214" s="674"/>
    </row>
    <row r="215" spans="1:16" ht="15.75" thickBot="1" x14ac:dyDescent="0.3">
      <c r="A215" s="929"/>
      <c r="B215" s="931"/>
      <c r="C215" s="933"/>
      <c r="D215" s="935"/>
      <c r="E215" s="937"/>
      <c r="F215" s="939"/>
      <c r="G215" s="941"/>
      <c r="H215" s="914"/>
      <c r="I215" s="959"/>
      <c r="J215" s="637" t="s">
        <v>82</v>
      </c>
      <c r="K215" s="640">
        <v>17401066.300000001</v>
      </c>
      <c r="L215" s="641">
        <v>6960426.5199999996</v>
      </c>
      <c r="M215" s="609">
        <f t="shared" si="3"/>
        <v>10440639.779999999</v>
      </c>
      <c r="P215" s="674"/>
    </row>
    <row r="216" spans="1:16" ht="15.75" thickBot="1" x14ac:dyDescent="0.3">
      <c r="A216" s="929"/>
      <c r="B216" s="931"/>
      <c r="C216" s="933"/>
      <c r="D216" s="935"/>
      <c r="E216" s="937"/>
      <c r="F216" s="939"/>
      <c r="G216" s="941"/>
      <c r="H216" s="914"/>
      <c r="I216" s="959"/>
      <c r="J216" s="610" t="s">
        <v>154</v>
      </c>
      <c r="K216" s="613">
        <f>K214-K215</f>
        <v>0</v>
      </c>
      <c r="L216" s="611">
        <f>L214-L215</f>
        <v>0</v>
      </c>
      <c r="M216" s="609">
        <f t="shared" si="3"/>
        <v>0</v>
      </c>
      <c r="P216" s="674"/>
    </row>
    <row r="217" spans="1:16" ht="15.75" thickBot="1" x14ac:dyDescent="0.3">
      <c r="A217" s="929"/>
      <c r="B217" s="931"/>
      <c r="C217" s="933"/>
      <c r="D217" s="935"/>
      <c r="E217" s="937"/>
      <c r="F217" s="939"/>
      <c r="G217" s="941"/>
      <c r="H217" s="914"/>
      <c r="I217" s="959"/>
      <c r="J217" s="623" t="s">
        <v>155</v>
      </c>
      <c r="K217" s="626">
        <f>K214-K215</f>
        <v>0</v>
      </c>
      <c r="L217" s="624">
        <f>L214-L215</f>
        <v>0</v>
      </c>
      <c r="M217" s="609">
        <f t="shared" si="3"/>
        <v>0</v>
      </c>
      <c r="P217" s="674"/>
    </row>
    <row r="218" spans="1:16" ht="15.75" thickBot="1" x14ac:dyDescent="0.3">
      <c r="A218" s="929"/>
      <c r="B218" s="931"/>
      <c r="C218" s="933"/>
      <c r="D218" s="935"/>
      <c r="E218" s="937"/>
      <c r="F218" s="939"/>
      <c r="G218" s="941"/>
      <c r="H218" s="913" t="s">
        <v>222</v>
      </c>
      <c r="I218" s="913" t="s">
        <v>226</v>
      </c>
      <c r="J218" s="638" t="s">
        <v>81</v>
      </c>
      <c r="K218" s="605">
        <v>22935.69</v>
      </c>
      <c r="L218" s="605">
        <v>6457.07</v>
      </c>
      <c r="M218" s="609">
        <f t="shared" si="3"/>
        <v>16478.62</v>
      </c>
      <c r="P218" s="674"/>
    </row>
    <row r="219" spans="1:16" ht="15.75" thickBot="1" x14ac:dyDescent="0.3">
      <c r="A219" s="929"/>
      <c r="B219" s="931"/>
      <c r="C219" s="933"/>
      <c r="D219" s="935"/>
      <c r="E219" s="937"/>
      <c r="F219" s="939"/>
      <c r="G219" s="941"/>
      <c r="H219" s="914"/>
      <c r="I219" s="914"/>
      <c r="J219" s="607" t="s">
        <v>82</v>
      </c>
      <c r="K219" s="642">
        <v>22935.69</v>
      </c>
      <c r="L219" s="642">
        <v>6050.77</v>
      </c>
      <c r="M219" s="609">
        <f t="shared" si="3"/>
        <v>16884.919999999998</v>
      </c>
      <c r="P219" s="674"/>
    </row>
    <row r="220" spans="1:16" ht="15.75" thickBot="1" x14ac:dyDescent="0.3">
      <c r="A220" s="929"/>
      <c r="B220" s="931"/>
      <c r="C220" s="933"/>
      <c r="D220" s="935"/>
      <c r="E220" s="937"/>
      <c r="F220" s="939"/>
      <c r="G220" s="941"/>
      <c r="H220" s="914"/>
      <c r="I220" s="914"/>
      <c r="J220" s="607" t="s">
        <v>154</v>
      </c>
      <c r="K220" s="612">
        <f>K218-K219</f>
        <v>0</v>
      </c>
      <c r="L220" s="612">
        <v>0</v>
      </c>
      <c r="M220" s="609">
        <f t="shared" si="3"/>
        <v>0</v>
      </c>
      <c r="P220" s="674"/>
    </row>
    <row r="221" spans="1:16" ht="15.75" thickBot="1" x14ac:dyDescent="0.3">
      <c r="A221" s="951"/>
      <c r="B221" s="952"/>
      <c r="C221" s="953"/>
      <c r="D221" s="954"/>
      <c r="E221" s="955"/>
      <c r="F221" s="956"/>
      <c r="G221" s="957"/>
      <c r="H221" s="915"/>
      <c r="I221" s="915"/>
      <c r="J221" s="615" t="s">
        <v>155</v>
      </c>
      <c r="K221" s="624">
        <f>K218-K219</f>
        <v>0</v>
      </c>
      <c r="L221" s="624">
        <f>L218-L219</f>
        <v>406.3</v>
      </c>
      <c r="M221" s="609">
        <f t="shared" si="3"/>
        <v>-406.3</v>
      </c>
      <c r="P221" s="674"/>
    </row>
    <row r="222" spans="1:16" ht="15" customHeight="1" thickBot="1" x14ac:dyDescent="0.3">
      <c r="A222" s="928">
        <v>42</v>
      </c>
      <c r="B222" s="930" t="s">
        <v>6514</v>
      </c>
      <c r="C222" s="932" t="s">
        <v>6515</v>
      </c>
      <c r="D222" s="934" t="s">
        <v>6516</v>
      </c>
      <c r="E222" s="936">
        <v>44644</v>
      </c>
      <c r="F222" s="938">
        <v>511100002615</v>
      </c>
      <c r="G222" s="940" t="s">
        <v>6523</v>
      </c>
      <c r="H222" s="913" t="s">
        <v>223</v>
      </c>
      <c r="I222" s="958" t="s">
        <v>225</v>
      </c>
      <c r="J222" s="636" t="s">
        <v>81</v>
      </c>
      <c r="K222" s="640">
        <v>16967595.489999998</v>
      </c>
      <c r="L222" s="571">
        <v>6787038.2000000002</v>
      </c>
      <c r="M222" s="609">
        <f t="shared" si="3"/>
        <v>10180557.289999999</v>
      </c>
      <c r="P222" s="674"/>
    </row>
    <row r="223" spans="1:16" ht="15.75" thickBot="1" x14ac:dyDescent="0.3">
      <c r="A223" s="929"/>
      <c r="B223" s="931"/>
      <c r="C223" s="933"/>
      <c r="D223" s="935"/>
      <c r="E223" s="937"/>
      <c r="F223" s="939"/>
      <c r="G223" s="941"/>
      <c r="H223" s="914"/>
      <c r="I223" s="959"/>
      <c r="J223" s="637" t="s">
        <v>82</v>
      </c>
      <c r="K223" s="640">
        <v>16967595.489999998</v>
      </c>
      <c r="L223" s="641">
        <v>6787038.2000000002</v>
      </c>
      <c r="M223" s="609">
        <f t="shared" si="3"/>
        <v>10180557.289999999</v>
      </c>
      <c r="P223" s="674"/>
    </row>
    <row r="224" spans="1:16" ht="15.75" thickBot="1" x14ac:dyDescent="0.3">
      <c r="A224" s="929"/>
      <c r="B224" s="931"/>
      <c r="C224" s="933"/>
      <c r="D224" s="935"/>
      <c r="E224" s="937"/>
      <c r="F224" s="939"/>
      <c r="G224" s="941"/>
      <c r="H224" s="914"/>
      <c r="I224" s="959"/>
      <c r="J224" s="610" t="s">
        <v>154</v>
      </c>
      <c r="K224" s="613">
        <f>K222-K223</f>
        <v>0</v>
      </c>
      <c r="L224" s="611">
        <f>L222-L223</f>
        <v>0</v>
      </c>
      <c r="M224" s="609">
        <f t="shared" si="3"/>
        <v>0</v>
      </c>
      <c r="P224" s="674"/>
    </row>
    <row r="225" spans="1:16" ht="15.75" thickBot="1" x14ac:dyDescent="0.3">
      <c r="A225" s="929"/>
      <c r="B225" s="931"/>
      <c r="C225" s="933"/>
      <c r="D225" s="935"/>
      <c r="E225" s="937"/>
      <c r="F225" s="939"/>
      <c r="G225" s="941"/>
      <c r="H225" s="914"/>
      <c r="I225" s="959"/>
      <c r="J225" s="623" t="s">
        <v>155</v>
      </c>
      <c r="K225" s="626">
        <f>K222-K223</f>
        <v>0</v>
      </c>
      <c r="L225" s="624">
        <f>L222-L223</f>
        <v>0</v>
      </c>
      <c r="M225" s="609">
        <f t="shared" si="3"/>
        <v>0</v>
      </c>
      <c r="P225" s="674"/>
    </row>
    <row r="226" spans="1:16" ht="15.75" thickBot="1" x14ac:dyDescent="0.3">
      <c r="A226" s="929"/>
      <c r="B226" s="931"/>
      <c r="C226" s="933"/>
      <c r="D226" s="935"/>
      <c r="E226" s="937"/>
      <c r="F226" s="939"/>
      <c r="G226" s="941"/>
      <c r="H226" s="913" t="s">
        <v>222</v>
      </c>
      <c r="I226" s="913" t="s">
        <v>226</v>
      </c>
      <c r="J226" s="638" t="s">
        <v>81</v>
      </c>
      <c r="K226" s="605">
        <v>47191.040000000001</v>
      </c>
      <c r="L226" s="605">
        <v>3678.65</v>
      </c>
      <c r="M226" s="609">
        <f t="shared" si="3"/>
        <v>43512.39</v>
      </c>
      <c r="P226" s="674"/>
    </row>
    <row r="227" spans="1:16" ht="15.75" thickBot="1" x14ac:dyDescent="0.3">
      <c r="A227" s="929"/>
      <c r="B227" s="931"/>
      <c r="C227" s="933"/>
      <c r="D227" s="935"/>
      <c r="E227" s="937"/>
      <c r="F227" s="939"/>
      <c r="G227" s="941"/>
      <c r="H227" s="914"/>
      <c r="I227" s="914"/>
      <c r="J227" s="607" t="s">
        <v>82</v>
      </c>
      <c r="K227" s="642">
        <v>47191.040000000001</v>
      </c>
      <c r="L227" s="642">
        <v>2420.6799999999998</v>
      </c>
      <c r="M227" s="609">
        <f t="shared" si="3"/>
        <v>44770.36</v>
      </c>
      <c r="P227" s="674"/>
    </row>
    <row r="228" spans="1:16" ht="15.75" thickBot="1" x14ac:dyDescent="0.3">
      <c r="A228" s="929"/>
      <c r="B228" s="931"/>
      <c r="C228" s="933"/>
      <c r="D228" s="935"/>
      <c r="E228" s="937"/>
      <c r="F228" s="939"/>
      <c r="G228" s="941"/>
      <c r="H228" s="914"/>
      <c r="I228" s="914"/>
      <c r="J228" s="607" t="s">
        <v>154</v>
      </c>
      <c r="K228" s="612">
        <f>K226-K227</f>
        <v>0</v>
      </c>
      <c r="L228" s="612">
        <v>0</v>
      </c>
      <c r="M228" s="609">
        <f t="shared" si="3"/>
        <v>0</v>
      </c>
      <c r="P228" s="674"/>
    </row>
    <row r="229" spans="1:16" ht="15.75" thickBot="1" x14ac:dyDescent="0.3">
      <c r="A229" s="951"/>
      <c r="B229" s="952"/>
      <c r="C229" s="953"/>
      <c r="D229" s="954"/>
      <c r="E229" s="955"/>
      <c r="F229" s="956"/>
      <c r="G229" s="957"/>
      <c r="H229" s="915"/>
      <c r="I229" s="915"/>
      <c r="J229" s="615" t="s">
        <v>155</v>
      </c>
      <c r="K229" s="624">
        <f>K226-K227</f>
        <v>0</v>
      </c>
      <c r="L229" s="624">
        <f>L226-L227</f>
        <v>1257.97</v>
      </c>
      <c r="M229" s="609">
        <f t="shared" si="3"/>
        <v>-1257.97</v>
      </c>
      <c r="P229" s="674"/>
    </row>
    <row r="230" spans="1:16" ht="15" customHeight="1" thickBot="1" x14ac:dyDescent="0.3">
      <c r="A230" s="928">
        <v>43</v>
      </c>
      <c r="B230" s="930" t="s">
        <v>6514</v>
      </c>
      <c r="C230" s="932" t="s">
        <v>6515</v>
      </c>
      <c r="D230" s="934" t="s">
        <v>6516</v>
      </c>
      <c r="E230" s="936">
        <v>44644</v>
      </c>
      <c r="F230" s="938">
        <v>511100002633</v>
      </c>
      <c r="G230" s="940" t="s">
        <v>6524</v>
      </c>
      <c r="H230" s="913" t="s">
        <v>223</v>
      </c>
      <c r="I230" s="958" t="s">
        <v>225</v>
      </c>
      <c r="J230" s="636" t="s">
        <v>81</v>
      </c>
      <c r="K230" s="640">
        <v>16967595.489999998</v>
      </c>
      <c r="L230" s="571">
        <v>7069831.46</v>
      </c>
      <c r="M230" s="609">
        <f t="shared" si="3"/>
        <v>9897764.0299999993</v>
      </c>
      <c r="P230" s="674"/>
    </row>
    <row r="231" spans="1:16" ht="15.75" thickBot="1" x14ac:dyDescent="0.3">
      <c r="A231" s="929"/>
      <c r="B231" s="931"/>
      <c r="C231" s="933"/>
      <c r="D231" s="935"/>
      <c r="E231" s="937"/>
      <c r="F231" s="939"/>
      <c r="G231" s="941"/>
      <c r="H231" s="914"/>
      <c r="I231" s="959"/>
      <c r="J231" s="637" t="s">
        <v>82</v>
      </c>
      <c r="K231" s="640">
        <v>16967595.489999998</v>
      </c>
      <c r="L231" s="641">
        <v>7069831.46</v>
      </c>
      <c r="M231" s="609">
        <f t="shared" si="3"/>
        <v>9897764.0299999993</v>
      </c>
      <c r="P231" s="674"/>
    </row>
    <row r="232" spans="1:16" ht="15.75" thickBot="1" x14ac:dyDescent="0.3">
      <c r="A232" s="929"/>
      <c r="B232" s="931"/>
      <c r="C232" s="933"/>
      <c r="D232" s="935"/>
      <c r="E232" s="937"/>
      <c r="F232" s="939"/>
      <c r="G232" s="941"/>
      <c r="H232" s="914"/>
      <c r="I232" s="959"/>
      <c r="J232" s="610" t="s">
        <v>154</v>
      </c>
      <c r="K232" s="613">
        <f>K230-K231</f>
        <v>0</v>
      </c>
      <c r="L232" s="611">
        <f>L230-L231</f>
        <v>0</v>
      </c>
      <c r="M232" s="609">
        <f t="shared" si="3"/>
        <v>0</v>
      </c>
      <c r="P232" s="674"/>
    </row>
    <row r="233" spans="1:16" ht="15.75" thickBot="1" x14ac:dyDescent="0.3">
      <c r="A233" s="929"/>
      <c r="B233" s="931"/>
      <c r="C233" s="933"/>
      <c r="D233" s="935"/>
      <c r="E233" s="937"/>
      <c r="F233" s="939"/>
      <c r="G233" s="941"/>
      <c r="H233" s="914"/>
      <c r="I233" s="959"/>
      <c r="J233" s="623" t="s">
        <v>155</v>
      </c>
      <c r="K233" s="626">
        <f>K230-K231</f>
        <v>0</v>
      </c>
      <c r="L233" s="624">
        <f>L230-L231</f>
        <v>0</v>
      </c>
      <c r="M233" s="609">
        <f t="shared" si="3"/>
        <v>0</v>
      </c>
      <c r="P233" s="674"/>
    </row>
    <row r="234" spans="1:16" ht="15.75" thickBot="1" x14ac:dyDescent="0.3">
      <c r="A234" s="929"/>
      <c r="B234" s="931"/>
      <c r="C234" s="933"/>
      <c r="D234" s="935"/>
      <c r="E234" s="937"/>
      <c r="F234" s="939"/>
      <c r="G234" s="941"/>
      <c r="H234" s="913" t="s">
        <v>222</v>
      </c>
      <c r="I234" s="913" t="s">
        <v>226</v>
      </c>
      <c r="J234" s="638" t="s">
        <v>81</v>
      </c>
      <c r="K234" s="605">
        <v>9087.7999999999993</v>
      </c>
      <c r="L234" s="605">
        <v>1234.1500000000001</v>
      </c>
      <c r="M234" s="609">
        <f t="shared" si="3"/>
        <v>7853.65</v>
      </c>
      <c r="P234" s="674"/>
    </row>
    <row r="235" spans="1:16" ht="15.75" thickBot="1" x14ac:dyDescent="0.3">
      <c r="A235" s="929"/>
      <c r="B235" s="931"/>
      <c r="C235" s="933"/>
      <c r="D235" s="935"/>
      <c r="E235" s="937"/>
      <c r="F235" s="939"/>
      <c r="G235" s="941"/>
      <c r="H235" s="914"/>
      <c r="I235" s="914"/>
      <c r="J235" s="607" t="s">
        <v>82</v>
      </c>
      <c r="K235" s="642">
        <v>9087.7999999999993</v>
      </c>
      <c r="L235" s="642">
        <v>833.05</v>
      </c>
      <c r="M235" s="609">
        <f t="shared" si="3"/>
        <v>8254.75</v>
      </c>
      <c r="P235" s="674"/>
    </row>
    <row r="236" spans="1:16" ht="15.75" thickBot="1" x14ac:dyDescent="0.3">
      <c r="A236" s="929"/>
      <c r="B236" s="931"/>
      <c r="C236" s="933"/>
      <c r="D236" s="935"/>
      <c r="E236" s="937"/>
      <c r="F236" s="939"/>
      <c r="G236" s="941"/>
      <c r="H236" s="914"/>
      <c r="I236" s="914"/>
      <c r="J236" s="607" t="s">
        <v>154</v>
      </c>
      <c r="K236" s="612">
        <f>K234-K235</f>
        <v>0</v>
      </c>
      <c r="L236" s="612">
        <v>0</v>
      </c>
      <c r="M236" s="609">
        <f t="shared" si="3"/>
        <v>0</v>
      </c>
      <c r="P236" s="674"/>
    </row>
    <row r="237" spans="1:16" ht="15.75" thickBot="1" x14ac:dyDescent="0.3">
      <c r="A237" s="951"/>
      <c r="B237" s="952"/>
      <c r="C237" s="953"/>
      <c r="D237" s="954"/>
      <c r="E237" s="955"/>
      <c r="F237" s="956"/>
      <c r="G237" s="957"/>
      <c r="H237" s="915"/>
      <c r="I237" s="915"/>
      <c r="J237" s="615" t="s">
        <v>155</v>
      </c>
      <c r="K237" s="624">
        <f>K234-K235</f>
        <v>0</v>
      </c>
      <c r="L237" s="624">
        <f>L234-L235</f>
        <v>401.1</v>
      </c>
      <c r="M237" s="609">
        <f t="shared" si="3"/>
        <v>-401.1</v>
      </c>
      <c r="P237" s="674"/>
    </row>
    <row r="238" spans="1:16" ht="15" customHeight="1" thickBot="1" x14ac:dyDescent="0.3">
      <c r="A238" s="928">
        <v>44</v>
      </c>
      <c r="B238" s="930" t="s">
        <v>6514</v>
      </c>
      <c r="C238" s="932" t="s">
        <v>6515</v>
      </c>
      <c r="D238" s="934" t="s">
        <v>6516</v>
      </c>
      <c r="E238" s="936">
        <v>44644</v>
      </c>
      <c r="F238" s="938">
        <v>511100002634</v>
      </c>
      <c r="G238" s="940" t="s">
        <v>6525</v>
      </c>
      <c r="H238" s="913" t="s">
        <v>223</v>
      </c>
      <c r="I238" s="958" t="s">
        <v>225</v>
      </c>
      <c r="J238" s="636" t="s">
        <v>81</v>
      </c>
      <c r="K238" s="640">
        <v>16967595.489999998</v>
      </c>
      <c r="L238" s="571">
        <v>6787038.2000000002</v>
      </c>
      <c r="M238" s="609">
        <f t="shared" si="3"/>
        <v>10180557.289999999</v>
      </c>
      <c r="P238" s="674"/>
    </row>
    <row r="239" spans="1:16" ht="15.75" thickBot="1" x14ac:dyDescent="0.3">
      <c r="A239" s="929"/>
      <c r="B239" s="931"/>
      <c r="C239" s="933"/>
      <c r="D239" s="935"/>
      <c r="E239" s="937"/>
      <c r="F239" s="939"/>
      <c r="G239" s="941"/>
      <c r="H239" s="914"/>
      <c r="I239" s="959"/>
      <c r="J239" s="637" t="s">
        <v>82</v>
      </c>
      <c r="K239" s="640">
        <v>16967595.489999998</v>
      </c>
      <c r="L239" s="641">
        <v>6787038.2000000002</v>
      </c>
      <c r="M239" s="609">
        <f t="shared" si="3"/>
        <v>10180557.289999999</v>
      </c>
      <c r="P239" s="674"/>
    </row>
    <row r="240" spans="1:16" ht="15.75" thickBot="1" x14ac:dyDescent="0.3">
      <c r="A240" s="929"/>
      <c r="B240" s="931"/>
      <c r="C240" s="933"/>
      <c r="D240" s="935"/>
      <c r="E240" s="937"/>
      <c r="F240" s="939"/>
      <c r="G240" s="941"/>
      <c r="H240" s="914"/>
      <c r="I240" s="959"/>
      <c r="J240" s="610" t="s">
        <v>154</v>
      </c>
      <c r="K240" s="613">
        <f>K238-K239</f>
        <v>0</v>
      </c>
      <c r="L240" s="611">
        <f>L238-L239</f>
        <v>0</v>
      </c>
      <c r="M240" s="609">
        <f t="shared" si="3"/>
        <v>0</v>
      </c>
      <c r="P240" s="674"/>
    </row>
    <row r="241" spans="1:16" ht="15.75" thickBot="1" x14ac:dyDescent="0.3">
      <c r="A241" s="929"/>
      <c r="B241" s="931"/>
      <c r="C241" s="933"/>
      <c r="D241" s="935"/>
      <c r="E241" s="937"/>
      <c r="F241" s="939"/>
      <c r="G241" s="941"/>
      <c r="H241" s="914"/>
      <c r="I241" s="959"/>
      <c r="J241" s="623" t="s">
        <v>155</v>
      </c>
      <c r="K241" s="626">
        <f>K238-K239</f>
        <v>0</v>
      </c>
      <c r="L241" s="624">
        <f>L238-L239</f>
        <v>0</v>
      </c>
      <c r="M241" s="609">
        <f t="shared" si="3"/>
        <v>0</v>
      </c>
      <c r="P241" s="674"/>
    </row>
    <row r="242" spans="1:16" ht="15.75" thickBot="1" x14ac:dyDescent="0.3">
      <c r="A242" s="929"/>
      <c r="B242" s="931"/>
      <c r="C242" s="933"/>
      <c r="D242" s="935"/>
      <c r="E242" s="937"/>
      <c r="F242" s="939"/>
      <c r="G242" s="941"/>
      <c r="H242" s="913" t="s">
        <v>222</v>
      </c>
      <c r="I242" s="913" t="s">
        <v>226</v>
      </c>
      <c r="J242" s="638" t="s">
        <v>81</v>
      </c>
      <c r="K242" s="605">
        <v>9087.7999999999993</v>
      </c>
      <c r="L242" s="605">
        <v>1204.4100000000001</v>
      </c>
      <c r="M242" s="609">
        <f t="shared" si="3"/>
        <v>7883.39</v>
      </c>
      <c r="P242" s="674"/>
    </row>
    <row r="243" spans="1:16" ht="15.75" thickBot="1" x14ac:dyDescent="0.3">
      <c r="A243" s="929"/>
      <c r="B243" s="931"/>
      <c r="C243" s="933"/>
      <c r="D243" s="935"/>
      <c r="E243" s="937"/>
      <c r="F243" s="939"/>
      <c r="G243" s="941"/>
      <c r="H243" s="914"/>
      <c r="I243" s="914"/>
      <c r="J243" s="607" t="s">
        <v>82</v>
      </c>
      <c r="K243" s="642">
        <v>9087.7999999999993</v>
      </c>
      <c r="L243" s="642">
        <v>833.05</v>
      </c>
      <c r="M243" s="609">
        <f t="shared" si="3"/>
        <v>8254.75</v>
      </c>
      <c r="P243" s="674"/>
    </row>
    <row r="244" spans="1:16" ht="15.75" thickBot="1" x14ac:dyDescent="0.3">
      <c r="A244" s="929"/>
      <c r="B244" s="931"/>
      <c r="C244" s="933"/>
      <c r="D244" s="935"/>
      <c r="E244" s="937"/>
      <c r="F244" s="939"/>
      <c r="G244" s="941"/>
      <c r="H244" s="914"/>
      <c r="I244" s="914"/>
      <c r="J244" s="607" t="s">
        <v>154</v>
      </c>
      <c r="K244" s="612">
        <f>K242-K243</f>
        <v>0</v>
      </c>
      <c r="L244" s="612">
        <v>0</v>
      </c>
      <c r="M244" s="609">
        <f t="shared" si="3"/>
        <v>0</v>
      </c>
      <c r="P244" s="674"/>
    </row>
    <row r="245" spans="1:16" ht="15.75" thickBot="1" x14ac:dyDescent="0.3">
      <c r="A245" s="951"/>
      <c r="B245" s="952"/>
      <c r="C245" s="953"/>
      <c r="D245" s="954"/>
      <c r="E245" s="955"/>
      <c r="F245" s="956"/>
      <c r="G245" s="957"/>
      <c r="H245" s="915"/>
      <c r="I245" s="915"/>
      <c r="J245" s="615" t="s">
        <v>155</v>
      </c>
      <c r="K245" s="624">
        <f>K242-K243</f>
        <v>0</v>
      </c>
      <c r="L245" s="624">
        <f>L242-L243</f>
        <v>371.36</v>
      </c>
      <c r="M245" s="609">
        <f t="shared" si="3"/>
        <v>-371.36</v>
      </c>
      <c r="P245" s="674"/>
    </row>
    <row r="246" spans="1:16" ht="15" customHeight="1" thickBot="1" x14ac:dyDescent="0.3">
      <c r="A246" s="928">
        <v>45</v>
      </c>
      <c r="B246" s="930" t="s">
        <v>6514</v>
      </c>
      <c r="C246" s="932" t="s">
        <v>6515</v>
      </c>
      <c r="D246" s="934" t="s">
        <v>6516</v>
      </c>
      <c r="E246" s="936">
        <v>44644</v>
      </c>
      <c r="F246" s="938">
        <v>511100002636</v>
      </c>
      <c r="G246" s="940" t="s">
        <v>6526</v>
      </c>
      <c r="H246" s="913" t="s">
        <v>223</v>
      </c>
      <c r="I246" s="958" t="s">
        <v>225</v>
      </c>
      <c r="J246" s="636" t="s">
        <v>81</v>
      </c>
      <c r="K246" s="640">
        <v>16967595.489999998</v>
      </c>
      <c r="L246" s="571">
        <v>7069831.46</v>
      </c>
      <c r="M246" s="609">
        <f t="shared" si="3"/>
        <v>9897764.0299999993</v>
      </c>
      <c r="P246" s="674"/>
    </row>
    <row r="247" spans="1:16" ht="15.75" thickBot="1" x14ac:dyDescent="0.3">
      <c r="A247" s="929"/>
      <c r="B247" s="931"/>
      <c r="C247" s="933"/>
      <c r="D247" s="935"/>
      <c r="E247" s="937"/>
      <c r="F247" s="939"/>
      <c r="G247" s="941"/>
      <c r="H247" s="914"/>
      <c r="I247" s="959"/>
      <c r="J247" s="637" t="s">
        <v>82</v>
      </c>
      <c r="K247" s="640">
        <v>16967595.489999998</v>
      </c>
      <c r="L247" s="641">
        <v>7069831.46</v>
      </c>
      <c r="M247" s="609">
        <f t="shared" si="3"/>
        <v>9897764.0299999993</v>
      </c>
      <c r="P247" s="674"/>
    </row>
    <row r="248" spans="1:16" ht="15.75" thickBot="1" x14ac:dyDescent="0.3">
      <c r="A248" s="929"/>
      <c r="B248" s="931"/>
      <c r="C248" s="933"/>
      <c r="D248" s="935"/>
      <c r="E248" s="937"/>
      <c r="F248" s="939"/>
      <c r="G248" s="941"/>
      <c r="H248" s="914"/>
      <c r="I248" s="959"/>
      <c r="J248" s="610" t="s">
        <v>154</v>
      </c>
      <c r="K248" s="613">
        <f>K246-K247</f>
        <v>0</v>
      </c>
      <c r="L248" s="611">
        <f>L246-L247</f>
        <v>0</v>
      </c>
      <c r="M248" s="609">
        <f t="shared" si="3"/>
        <v>0</v>
      </c>
      <c r="P248" s="674"/>
    </row>
    <row r="249" spans="1:16" ht="15.75" thickBot="1" x14ac:dyDescent="0.3">
      <c r="A249" s="929"/>
      <c r="B249" s="931"/>
      <c r="C249" s="933"/>
      <c r="D249" s="935"/>
      <c r="E249" s="937"/>
      <c r="F249" s="939"/>
      <c r="G249" s="941"/>
      <c r="H249" s="914"/>
      <c r="I249" s="959"/>
      <c r="J249" s="623" t="s">
        <v>155</v>
      </c>
      <c r="K249" s="626">
        <f>K246-K247</f>
        <v>0</v>
      </c>
      <c r="L249" s="624">
        <f>L246-L247</f>
        <v>0</v>
      </c>
      <c r="M249" s="609">
        <f t="shared" si="3"/>
        <v>0</v>
      </c>
      <c r="P249" s="674"/>
    </row>
    <row r="250" spans="1:16" ht="15.75" thickBot="1" x14ac:dyDescent="0.3">
      <c r="A250" s="929"/>
      <c r="B250" s="931"/>
      <c r="C250" s="933"/>
      <c r="D250" s="935"/>
      <c r="E250" s="937"/>
      <c r="F250" s="939"/>
      <c r="G250" s="941"/>
      <c r="H250" s="913" t="s">
        <v>222</v>
      </c>
      <c r="I250" s="913" t="s">
        <v>226</v>
      </c>
      <c r="J250" s="638" t="s">
        <v>81</v>
      </c>
      <c r="K250" s="605">
        <v>9087.7999999999993</v>
      </c>
      <c r="L250" s="605">
        <v>1234.1500000000001</v>
      </c>
      <c r="M250" s="609">
        <f t="shared" si="3"/>
        <v>7853.65</v>
      </c>
      <c r="P250" s="674"/>
    </row>
    <row r="251" spans="1:16" ht="15.75" thickBot="1" x14ac:dyDescent="0.3">
      <c r="A251" s="929"/>
      <c r="B251" s="931"/>
      <c r="C251" s="933"/>
      <c r="D251" s="935"/>
      <c r="E251" s="937"/>
      <c r="F251" s="939"/>
      <c r="G251" s="941"/>
      <c r="H251" s="914"/>
      <c r="I251" s="914"/>
      <c r="J251" s="607" t="s">
        <v>82</v>
      </c>
      <c r="K251" s="642">
        <v>9087.7999999999993</v>
      </c>
      <c r="L251" s="642">
        <v>833.05</v>
      </c>
      <c r="M251" s="609">
        <f t="shared" si="3"/>
        <v>8254.75</v>
      </c>
      <c r="P251" s="674"/>
    </row>
    <row r="252" spans="1:16" ht="15.75" thickBot="1" x14ac:dyDescent="0.3">
      <c r="A252" s="929"/>
      <c r="B252" s="931"/>
      <c r="C252" s="933"/>
      <c r="D252" s="935"/>
      <c r="E252" s="937"/>
      <c r="F252" s="939"/>
      <c r="G252" s="941"/>
      <c r="H252" s="914"/>
      <c r="I252" s="914"/>
      <c r="J252" s="607" t="s">
        <v>154</v>
      </c>
      <c r="K252" s="612">
        <f>K250-K251</f>
        <v>0</v>
      </c>
      <c r="L252" s="612">
        <v>0</v>
      </c>
      <c r="M252" s="609">
        <f t="shared" si="3"/>
        <v>0</v>
      </c>
      <c r="P252" s="674"/>
    </row>
    <row r="253" spans="1:16" ht="15.75" thickBot="1" x14ac:dyDescent="0.3">
      <c r="A253" s="951"/>
      <c r="B253" s="952"/>
      <c r="C253" s="953"/>
      <c r="D253" s="954"/>
      <c r="E253" s="955"/>
      <c r="F253" s="956"/>
      <c r="G253" s="957"/>
      <c r="H253" s="915"/>
      <c r="I253" s="915"/>
      <c r="J253" s="615" t="s">
        <v>155</v>
      </c>
      <c r="K253" s="624">
        <f>K250-K251</f>
        <v>0</v>
      </c>
      <c r="L253" s="624">
        <f>L250-L251</f>
        <v>401.1</v>
      </c>
      <c r="M253" s="609">
        <f t="shared" si="3"/>
        <v>-401.1</v>
      </c>
      <c r="P253" s="674"/>
    </row>
    <row r="254" spans="1:16" ht="15" customHeight="1" thickBot="1" x14ac:dyDescent="0.3">
      <c r="A254" s="928">
        <v>46</v>
      </c>
      <c r="B254" s="930" t="s">
        <v>6514</v>
      </c>
      <c r="C254" s="932" t="s">
        <v>6515</v>
      </c>
      <c r="D254" s="934" t="s">
        <v>6516</v>
      </c>
      <c r="E254" s="936">
        <v>44644</v>
      </c>
      <c r="F254" s="938">
        <v>511100002646</v>
      </c>
      <c r="G254" s="940" t="s">
        <v>6527</v>
      </c>
      <c r="H254" s="913" t="s">
        <v>223</v>
      </c>
      <c r="I254" s="958" t="s">
        <v>225</v>
      </c>
      <c r="J254" s="636" t="s">
        <v>81</v>
      </c>
      <c r="K254" s="640">
        <v>17401066.300000001</v>
      </c>
      <c r="L254" s="571">
        <v>6960426.5300000003</v>
      </c>
      <c r="M254" s="609">
        <f t="shared" si="3"/>
        <v>10440639.77</v>
      </c>
      <c r="P254" s="674"/>
    </row>
    <row r="255" spans="1:16" ht="15.75" thickBot="1" x14ac:dyDescent="0.3">
      <c r="A255" s="929"/>
      <c r="B255" s="931"/>
      <c r="C255" s="933"/>
      <c r="D255" s="935"/>
      <c r="E255" s="937"/>
      <c r="F255" s="939"/>
      <c r="G255" s="941"/>
      <c r="H255" s="914"/>
      <c r="I255" s="959"/>
      <c r="J255" s="637" t="s">
        <v>82</v>
      </c>
      <c r="K255" s="633">
        <v>17401066.300000001</v>
      </c>
      <c r="L255" s="633">
        <v>6960426.5300000003</v>
      </c>
      <c r="M255" s="609">
        <f t="shared" si="3"/>
        <v>10440639.77</v>
      </c>
      <c r="P255" s="674"/>
    </row>
    <row r="256" spans="1:16" ht="15.75" thickBot="1" x14ac:dyDescent="0.3">
      <c r="A256" s="929"/>
      <c r="B256" s="931"/>
      <c r="C256" s="933"/>
      <c r="D256" s="935"/>
      <c r="E256" s="937"/>
      <c r="F256" s="939"/>
      <c r="G256" s="941"/>
      <c r="H256" s="914"/>
      <c r="I256" s="959"/>
      <c r="J256" s="610" t="s">
        <v>154</v>
      </c>
      <c r="K256" s="613">
        <f>K254-K255</f>
        <v>0</v>
      </c>
      <c r="L256" s="611">
        <f>L254-L255</f>
        <v>0</v>
      </c>
      <c r="M256" s="609">
        <f t="shared" si="3"/>
        <v>0</v>
      </c>
      <c r="P256" s="674"/>
    </row>
    <row r="257" spans="1:16" ht="15.75" thickBot="1" x14ac:dyDescent="0.3">
      <c r="A257" s="929"/>
      <c r="B257" s="931"/>
      <c r="C257" s="933"/>
      <c r="D257" s="935"/>
      <c r="E257" s="937"/>
      <c r="F257" s="939"/>
      <c r="G257" s="941"/>
      <c r="H257" s="914"/>
      <c r="I257" s="959"/>
      <c r="J257" s="623" t="s">
        <v>155</v>
      </c>
      <c r="K257" s="626">
        <f>K254-K255</f>
        <v>0</v>
      </c>
      <c r="L257" s="624">
        <f>L254-L255</f>
        <v>0</v>
      </c>
      <c r="M257" s="609">
        <f t="shared" si="3"/>
        <v>0</v>
      </c>
      <c r="P257" s="674"/>
    </row>
    <row r="258" spans="1:16" ht="15.75" thickBot="1" x14ac:dyDescent="0.3">
      <c r="A258" s="929"/>
      <c r="B258" s="931"/>
      <c r="C258" s="933"/>
      <c r="D258" s="935"/>
      <c r="E258" s="937"/>
      <c r="F258" s="939"/>
      <c r="G258" s="941"/>
      <c r="H258" s="913" t="s">
        <v>222</v>
      </c>
      <c r="I258" s="913" t="s">
        <v>226</v>
      </c>
      <c r="J258" s="638" t="s">
        <v>81</v>
      </c>
      <c r="K258" s="605">
        <v>9087.7999999999993</v>
      </c>
      <c r="L258" s="605">
        <v>1204.4100000000001</v>
      </c>
      <c r="M258" s="609">
        <f t="shared" si="3"/>
        <v>7883.39</v>
      </c>
      <c r="P258" s="674"/>
    </row>
    <row r="259" spans="1:16" ht="15.75" thickBot="1" x14ac:dyDescent="0.3">
      <c r="A259" s="929"/>
      <c r="B259" s="931"/>
      <c r="C259" s="933"/>
      <c r="D259" s="935"/>
      <c r="E259" s="937"/>
      <c r="F259" s="939"/>
      <c r="G259" s="941"/>
      <c r="H259" s="914"/>
      <c r="I259" s="914"/>
      <c r="J259" s="607" t="s">
        <v>82</v>
      </c>
      <c r="K259" s="642">
        <v>9087.7999999999993</v>
      </c>
      <c r="L259" s="642">
        <v>833.05</v>
      </c>
      <c r="M259" s="609">
        <f t="shared" si="3"/>
        <v>8254.75</v>
      </c>
      <c r="P259" s="674"/>
    </row>
    <row r="260" spans="1:16" ht="15.75" thickBot="1" x14ac:dyDescent="0.3">
      <c r="A260" s="929"/>
      <c r="B260" s="931"/>
      <c r="C260" s="933"/>
      <c r="D260" s="935"/>
      <c r="E260" s="937"/>
      <c r="F260" s="939"/>
      <c r="G260" s="941"/>
      <c r="H260" s="914"/>
      <c r="I260" s="914"/>
      <c r="J260" s="607" t="s">
        <v>154</v>
      </c>
      <c r="K260" s="612">
        <f>K258-K259</f>
        <v>0</v>
      </c>
      <c r="L260" s="612">
        <v>0</v>
      </c>
      <c r="M260" s="609">
        <f t="shared" si="3"/>
        <v>0</v>
      </c>
      <c r="P260" s="674"/>
    </row>
    <row r="261" spans="1:16" ht="15.75" thickBot="1" x14ac:dyDescent="0.3">
      <c r="A261" s="951"/>
      <c r="B261" s="952"/>
      <c r="C261" s="953"/>
      <c r="D261" s="954"/>
      <c r="E261" s="955"/>
      <c r="F261" s="956"/>
      <c r="G261" s="957"/>
      <c r="H261" s="915"/>
      <c r="I261" s="915"/>
      <c r="J261" s="615" t="s">
        <v>155</v>
      </c>
      <c r="K261" s="624">
        <f>K258-K259</f>
        <v>0</v>
      </c>
      <c r="L261" s="624">
        <f>L258-L259</f>
        <v>371.36</v>
      </c>
      <c r="M261" s="609">
        <f t="shared" si="3"/>
        <v>-371.36</v>
      </c>
      <c r="P261" s="674"/>
    </row>
    <row r="262" spans="1:16" ht="15" customHeight="1" thickBot="1" x14ac:dyDescent="0.3">
      <c r="A262" s="928">
        <v>47</v>
      </c>
      <c r="B262" s="930" t="s">
        <v>6514</v>
      </c>
      <c r="C262" s="932" t="s">
        <v>6515</v>
      </c>
      <c r="D262" s="934" t="s">
        <v>6528</v>
      </c>
      <c r="E262" s="936">
        <v>44644</v>
      </c>
      <c r="F262" s="938">
        <v>511100002324</v>
      </c>
      <c r="G262" s="940" t="s">
        <v>6529</v>
      </c>
      <c r="H262" s="913" t="s">
        <v>223</v>
      </c>
      <c r="I262" s="958" t="s">
        <v>225</v>
      </c>
      <c r="J262" s="636" t="s">
        <v>81</v>
      </c>
      <c r="K262" s="640">
        <v>16118856.279999999</v>
      </c>
      <c r="L262" s="571">
        <v>6447542.5199999996</v>
      </c>
      <c r="M262" s="609">
        <f t="shared" si="3"/>
        <v>9671313.7599999998</v>
      </c>
      <c r="P262" s="674"/>
    </row>
    <row r="263" spans="1:16" ht="15.75" thickBot="1" x14ac:dyDescent="0.3">
      <c r="A263" s="929"/>
      <c r="B263" s="931"/>
      <c r="C263" s="933"/>
      <c r="D263" s="935"/>
      <c r="E263" s="937"/>
      <c r="F263" s="939"/>
      <c r="G263" s="941"/>
      <c r="H263" s="914"/>
      <c r="I263" s="959"/>
      <c r="J263" s="637" t="s">
        <v>82</v>
      </c>
      <c r="K263" s="633">
        <v>16118856.279999999</v>
      </c>
      <c r="L263" s="633">
        <v>6447542.5199999996</v>
      </c>
      <c r="M263" s="609">
        <f t="shared" si="3"/>
        <v>9671313.7599999998</v>
      </c>
      <c r="P263" s="674"/>
    </row>
    <row r="264" spans="1:16" ht="15.75" thickBot="1" x14ac:dyDescent="0.3">
      <c r="A264" s="929"/>
      <c r="B264" s="931"/>
      <c r="C264" s="933"/>
      <c r="D264" s="935"/>
      <c r="E264" s="937"/>
      <c r="F264" s="939"/>
      <c r="G264" s="941"/>
      <c r="H264" s="914"/>
      <c r="I264" s="959"/>
      <c r="J264" s="610" t="s">
        <v>154</v>
      </c>
      <c r="K264" s="613">
        <f>K262-K263</f>
        <v>0</v>
      </c>
      <c r="L264" s="611">
        <f>L262-L263</f>
        <v>0</v>
      </c>
      <c r="M264" s="609">
        <f t="shared" si="3"/>
        <v>0</v>
      </c>
      <c r="P264" s="674"/>
    </row>
    <row r="265" spans="1:16" ht="15.75" thickBot="1" x14ac:dyDescent="0.3">
      <c r="A265" s="929"/>
      <c r="B265" s="931"/>
      <c r="C265" s="933"/>
      <c r="D265" s="935"/>
      <c r="E265" s="937"/>
      <c r="F265" s="939"/>
      <c r="G265" s="941"/>
      <c r="H265" s="914"/>
      <c r="I265" s="959"/>
      <c r="J265" s="623" t="s">
        <v>155</v>
      </c>
      <c r="K265" s="626">
        <f>K262-K263</f>
        <v>0</v>
      </c>
      <c r="L265" s="624">
        <f>L262-L263</f>
        <v>0</v>
      </c>
      <c r="M265" s="609">
        <f t="shared" si="3"/>
        <v>0</v>
      </c>
      <c r="P265" s="674"/>
    </row>
    <row r="266" spans="1:16" ht="15.75" thickBot="1" x14ac:dyDescent="0.3">
      <c r="A266" s="929"/>
      <c r="B266" s="931"/>
      <c r="C266" s="933"/>
      <c r="D266" s="935"/>
      <c r="E266" s="937"/>
      <c r="F266" s="939"/>
      <c r="G266" s="941"/>
      <c r="H266" s="913" t="s">
        <v>222</v>
      </c>
      <c r="I266" s="913" t="s">
        <v>226</v>
      </c>
      <c r="J266" s="638" t="s">
        <v>81</v>
      </c>
      <c r="K266" s="605">
        <v>9087.7999999999993</v>
      </c>
      <c r="L266" s="605">
        <v>1204.4100000000001</v>
      </c>
      <c r="M266" s="609">
        <f t="shared" si="3"/>
        <v>7883.39</v>
      </c>
      <c r="P266" s="674"/>
    </row>
    <row r="267" spans="1:16" ht="15.75" thickBot="1" x14ac:dyDescent="0.3">
      <c r="A267" s="929"/>
      <c r="B267" s="931"/>
      <c r="C267" s="933"/>
      <c r="D267" s="935"/>
      <c r="E267" s="937"/>
      <c r="F267" s="939"/>
      <c r="G267" s="941"/>
      <c r="H267" s="914"/>
      <c r="I267" s="914"/>
      <c r="J267" s="607" t="s">
        <v>82</v>
      </c>
      <c r="K267" s="642">
        <v>9087.7999999999993</v>
      </c>
      <c r="L267" s="642">
        <v>833.05</v>
      </c>
      <c r="M267" s="609">
        <f t="shared" ref="M267:M330" si="4">K267-L267</f>
        <v>8254.75</v>
      </c>
      <c r="P267" s="674"/>
    </row>
    <row r="268" spans="1:16" ht="15.75" thickBot="1" x14ac:dyDescent="0.3">
      <c r="A268" s="929"/>
      <c r="B268" s="931"/>
      <c r="C268" s="933"/>
      <c r="D268" s="935"/>
      <c r="E268" s="937"/>
      <c r="F268" s="939"/>
      <c r="G268" s="941"/>
      <c r="H268" s="914"/>
      <c r="I268" s="914"/>
      <c r="J268" s="607" t="s">
        <v>154</v>
      </c>
      <c r="K268" s="612">
        <f>K266-K267</f>
        <v>0</v>
      </c>
      <c r="L268" s="612">
        <v>0</v>
      </c>
      <c r="M268" s="609">
        <f t="shared" si="4"/>
        <v>0</v>
      </c>
      <c r="P268" s="674"/>
    </row>
    <row r="269" spans="1:16" ht="15.75" thickBot="1" x14ac:dyDescent="0.3">
      <c r="A269" s="951"/>
      <c r="B269" s="952"/>
      <c r="C269" s="953"/>
      <c r="D269" s="954"/>
      <c r="E269" s="955"/>
      <c r="F269" s="956"/>
      <c r="G269" s="957"/>
      <c r="H269" s="915"/>
      <c r="I269" s="915"/>
      <c r="J269" s="615" t="s">
        <v>155</v>
      </c>
      <c r="K269" s="624">
        <f>K266-K267</f>
        <v>0</v>
      </c>
      <c r="L269" s="624">
        <f>L266-L267</f>
        <v>371.36</v>
      </c>
      <c r="M269" s="609">
        <f t="shared" si="4"/>
        <v>-371.36</v>
      </c>
      <c r="P269" s="674"/>
    </row>
    <row r="270" spans="1:16" ht="15" customHeight="1" thickBot="1" x14ac:dyDescent="0.3">
      <c r="A270" s="928">
        <v>48</v>
      </c>
      <c r="B270" s="930" t="s">
        <v>6514</v>
      </c>
      <c r="C270" s="932" t="s">
        <v>6515</v>
      </c>
      <c r="D270" s="934" t="s">
        <v>6528</v>
      </c>
      <c r="E270" s="936">
        <v>44644</v>
      </c>
      <c r="F270" s="938">
        <v>511100002631</v>
      </c>
      <c r="G270" s="940" t="s">
        <v>6530</v>
      </c>
      <c r="H270" s="913" t="s">
        <v>223</v>
      </c>
      <c r="I270" s="958" t="s">
        <v>225</v>
      </c>
      <c r="J270" s="636" t="s">
        <v>81</v>
      </c>
      <c r="K270" s="640">
        <v>16967595.489999998</v>
      </c>
      <c r="L270" s="571">
        <v>6928434.8300000001</v>
      </c>
      <c r="M270" s="609">
        <f t="shared" si="4"/>
        <v>10039160.66</v>
      </c>
      <c r="P270" s="674"/>
    </row>
    <row r="271" spans="1:16" ht="15.75" thickBot="1" x14ac:dyDescent="0.3">
      <c r="A271" s="929"/>
      <c r="B271" s="931"/>
      <c r="C271" s="933"/>
      <c r="D271" s="935"/>
      <c r="E271" s="937"/>
      <c r="F271" s="939"/>
      <c r="G271" s="941"/>
      <c r="H271" s="914"/>
      <c r="I271" s="959"/>
      <c r="J271" s="637" t="s">
        <v>82</v>
      </c>
      <c r="K271" s="633">
        <v>16967595.489999998</v>
      </c>
      <c r="L271" s="633">
        <v>6928434.8300000001</v>
      </c>
      <c r="M271" s="609">
        <f t="shared" si="4"/>
        <v>10039160.66</v>
      </c>
      <c r="P271" s="674"/>
    </row>
    <row r="272" spans="1:16" ht="15.75" thickBot="1" x14ac:dyDescent="0.3">
      <c r="A272" s="929"/>
      <c r="B272" s="931"/>
      <c r="C272" s="933"/>
      <c r="D272" s="935"/>
      <c r="E272" s="937"/>
      <c r="F272" s="939"/>
      <c r="G272" s="941"/>
      <c r="H272" s="914"/>
      <c r="I272" s="959"/>
      <c r="J272" s="610" t="s">
        <v>154</v>
      </c>
      <c r="K272" s="613">
        <f>K270-K271</f>
        <v>0</v>
      </c>
      <c r="L272" s="611">
        <f>L270-L271</f>
        <v>0</v>
      </c>
      <c r="M272" s="609">
        <f t="shared" si="4"/>
        <v>0</v>
      </c>
      <c r="P272" s="674"/>
    </row>
    <row r="273" spans="1:16" ht="15.75" thickBot="1" x14ac:dyDescent="0.3">
      <c r="A273" s="929"/>
      <c r="B273" s="931"/>
      <c r="C273" s="933"/>
      <c r="D273" s="935"/>
      <c r="E273" s="937"/>
      <c r="F273" s="939"/>
      <c r="G273" s="941"/>
      <c r="H273" s="914"/>
      <c r="I273" s="959"/>
      <c r="J273" s="623" t="s">
        <v>155</v>
      </c>
      <c r="K273" s="626">
        <f>K270-K271</f>
        <v>0</v>
      </c>
      <c r="L273" s="624">
        <f>L270-L271</f>
        <v>0</v>
      </c>
      <c r="M273" s="609">
        <f t="shared" si="4"/>
        <v>0</v>
      </c>
      <c r="P273" s="674"/>
    </row>
    <row r="274" spans="1:16" ht="15.75" thickBot="1" x14ac:dyDescent="0.3">
      <c r="A274" s="929"/>
      <c r="B274" s="931"/>
      <c r="C274" s="933"/>
      <c r="D274" s="935"/>
      <c r="E274" s="937"/>
      <c r="F274" s="939"/>
      <c r="G274" s="941"/>
      <c r="H274" s="913" t="s">
        <v>222</v>
      </c>
      <c r="I274" s="913" t="s">
        <v>226</v>
      </c>
      <c r="J274" s="638" t="s">
        <v>81</v>
      </c>
      <c r="K274" s="605">
        <v>46143.46</v>
      </c>
      <c r="L274" s="605">
        <v>3656.96</v>
      </c>
      <c r="M274" s="609">
        <f t="shared" si="4"/>
        <v>42486.5</v>
      </c>
      <c r="P274" s="674"/>
    </row>
    <row r="275" spans="1:16" ht="15.75" thickBot="1" x14ac:dyDescent="0.3">
      <c r="A275" s="929"/>
      <c r="B275" s="931"/>
      <c r="C275" s="933"/>
      <c r="D275" s="935"/>
      <c r="E275" s="937"/>
      <c r="F275" s="939"/>
      <c r="G275" s="941"/>
      <c r="H275" s="914"/>
      <c r="I275" s="914"/>
      <c r="J275" s="607" t="s">
        <v>82</v>
      </c>
      <c r="K275" s="642">
        <v>46143.46</v>
      </c>
      <c r="L275" s="642">
        <v>2377.04</v>
      </c>
      <c r="M275" s="609">
        <f t="shared" si="4"/>
        <v>43766.42</v>
      </c>
      <c r="P275" s="674"/>
    </row>
    <row r="276" spans="1:16" ht="15.75" thickBot="1" x14ac:dyDescent="0.3">
      <c r="A276" s="929"/>
      <c r="B276" s="931"/>
      <c r="C276" s="933"/>
      <c r="D276" s="935"/>
      <c r="E276" s="937"/>
      <c r="F276" s="939"/>
      <c r="G276" s="941"/>
      <c r="H276" s="914"/>
      <c r="I276" s="914"/>
      <c r="J276" s="607" t="s">
        <v>154</v>
      </c>
      <c r="K276" s="612">
        <f>K274-K275</f>
        <v>0</v>
      </c>
      <c r="L276" s="612">
        <v>0</v>
      </c>
      <c r="M276" s="609">
        <f t="shared" si="4"/>
        <v>0</v>
      </c>
      <c r="P276" s="674"/>
    </row>
    <row r="277" spans="1:16" ht="15.75" thickBot="1" x14ac:dyDescent="0.3">
      <c r="A277" s="951"/>
      <c r="B277" s="952"/>
      <c r="C277" s="953"/>
      <c r="D277" s="954"/>
      <c r="E277" s="955"/>
      <c r="F277" s="956"/>
      <c r="G277" s="957"/>
      <c r="H277" s="915"/>
      <c r="I277" s="915"/>
      <c r="J277" s="615" t="s">
        <v>155</v>
      </c>
      <c r="K277" s="624">
        <f>K274-K275</f>
        <v>0</v>
      </c>
      <c r="L277" s="624">
        <f>L274-L275</f>
        <v>1279.92</v>
      </c>
      <c r="M277" s="609">
        <f t="shared" si="4"/>
        <v>-1279.92</v>
      </c>
      <c r="P277" s="674"/>
    </row>
    <row r="278" spans="1:16" ht="15" customHeight="1" thickBot="1" x14ac:dyDescent="0.3">
      <c r="A278" s="928">
        <v>49</v>
      </c>
      <c r="B278" s="930" t="s">
        <v>6514</v>
      </c>
      <c r="C278" s="932" t="s">
        <v>6515</v>
      </c>
      <c r="D278" s="934" t="s">
        <v>6531</v>
      </c>
      <c r="E278" s="936">
        <v>44644</v>
      </c>
      <c r="F278" s="938">
        <v>511100002322</v>
      </c>
      <c r="G278" s="940" t="s">
        <v>6533</v>
      </c>
      <c r="H278" s="913" t="s">
        <v>223</v>
      </c>
      <c r="I278" s="958" t="s">
        <v>225</v>
      </c>
      <c r="J278" s="636" t="s">
        <v>81</v>
      </c>
      <c r="K278" s="640">
        <v>16118856.279999999</v>
      </c>
      <c r="L278" s="605">
        <v>6447542.5199999996</v>
      </c>
      <c r="M278" s="609">
        <f t="shared" si="4"/>
        <v>9671313.7599999998</v>
      </c>
      <c r="P278" s="674"/>
    </row>
    <row r="279" spans="1:16" ht="15.75" thickBot="1" x14ac:dyDescent="0.3">
      <c r="A279" s="929"/>
      <c r="B279" s="931"/>
      <c r="C279" s="933"/>
      <c r="D279" s="935"/>
      <c r="E279" s="937"/>
      <c r="F279" s="939"/>
      <c r="G279" s="941"/>
      <c r="H279" s="914"/>
      <c r="I279" s="959"/>
      <c r="J279" s="637" t="s">
        <v>82</v>
      </c>
      <c r="K279" s="640">
        <v>16118856.279999999</v>
      </c>
      <c r="L279" s="643">
        <v>6447542.5199999996</v>
      </c>
      <c r="M279" s="609">
        <f t="shared" si="4"/>
        <v>9671313.7599999998</v>
      </c>
      <c r="P279" s="674"/>
    </row>
    <row r="280" spans="1:16" ht="15.75" thickBot="1" x14ac:dyDescent="0.3">
      <c r="A280" s="929"/>
      <c r="B280" s="931"/>
      <c r="C280" s="933"/>
      <c r="D280" s="935"/>
      <c r="E280" s="937"/>
      <c r="F280" s="939"/>
      <c r="G280" s="941"/>
      <c r="H280" s="914"/>
      <c r="I280" s="959"/>
      <c r="J280" s="610" t="s">
        <v>154</v>
      </c>
      <c r="K280" s="613">
        <f>K278-K279</f>
        <v>0</v>
      </c>
      <c r="L280" s="611">
        <f>L278-L279</f>
        <v>0</v>
      </c>
      <c r="M280" s="609">
        <f t="shared" si="4"/>
        <v>0</v>
      </c>
      <c r="P280" s="674"/>
    </row>
    <row r="281" spans="1:16" ht="15.75" thickBot="1" x14ac:dyDescent="0.3">
      <c r="A281" s="929"/>
      <c r="B281" s="931"/>
      <c r="C281" s="933"/>
      <c r="D281" s="935"/>
      <c r="E281" s="937"/>
      <c r="F281" s="939"/>
      <c r="G281" s="941"/>
      <c r="H281" s="914"/>
      <c r="I281" s="959"/>
      <c r="J281" s="623" t="s">
        <v>155</v>
      </c>
      <c r="K281" s="626">
        <f>K278-K279</f>
        <v>0</v>
      </c>
      <c r="L281" s="624">
        <f>L278-L279</f>
        <v>0</v>
      </c>
      <c r="M281" s="609">
        <f t="shared" si="4"/>
        <v>0</v>
      </c>
      <c r="P281" s="674"/>
    </row>
    <row r="282" spans="1:16" ht="15.75" thickBot="1" x14ac:dyDescent="0.3">
      <c r="A282" s="929"/>
      <c r="B282" s="931"/>
      <c r="C282" s="933"/>
      <c r="D282" s="935"/>
      <c r="E282" s="937"/>
      <c r="F282" s="939"/>
      <c r="G282" s="941"/>
      <c r="H282" s="913" t="s">
        <v>222</v>
      </c>
      <c r="I282" s="913" t="s">
        <v>226</v>
      </c>
      <c r="J282" s="638" t="s">
        <v>81</v>
      </c>
      <c r="K282" s="605">
        <v>47191.040000000001</v>
      </c>
      <c r="L282" s="605">
        <v>3678.65</v>
      </c>
      <c r="M282" s="609">
        <f t="shared" si="4"/>
        <v>43512.39</v>
      </c>
      <c r="P282" s="674"/>
    </row>
    <row r="283" spans="1:16" ht="15.75" thickBot="1" x14ac:dyDescent="0.3">
      <c r="A283" s="929"/>
      <c r="B283" s="931"/>
      <c r="C283" s="933"/>
      <c r="D283" s="935"/>
      <c r="E283" s="937"/>
      <c r="F283" s="939"/>
      <c r="G283" s="941"/>
      <c r="H283" s="914"/>
      <c r="I283" s="914"/>
      <c r="J283" s="607" t="s">
        <v>82</v>
      </c>
      <c r="K283" s="642">
        <v>47191.040000000001</v>
      </c>
      <c r="L283" s="642">
        <v>2420.6799999999998</v>
      </c>
      <c r="M283" s="609">
        <f t="shared" si="4"/>
        <v>44770.36</v>
      </c>
      <c r="P283" s="674"/>
    </row>
    <row r="284" spans="1:16" ht="15.75" thickBot="1" x14ac:dyDescent="0.3">
      <c r="A284" s="929"/>
      <c r="B284" s="931"/>
      <c r="C284" s="933"/>
      <c r="D284" s="935"/>
      <c r="E284" s="937"/>
      <c r="F284" s="939"/>
      <c r="G284" s="941"/>
      <c r="H284" s="914"/>
      <c r="I284" s="914"/>
      <c r="J284" s="607" t="s">
        <v>154</v>
      </c>
      <c r="K284" s="612">
        <f>K282-K283</f>
        <v>0</v>
      </c>
      <c r="L284" s="612">
        <v>0</v>
      </c>
      <c r="M284" s="609">
        <f t="shared" si="4"/>
        <v>0</v>
      </c>
      <c r="P284" s="674"/>
    </row>
    <row r="285" spans="1:16" ht="15.75" thickBot="1" x14ac:dyDescent="0.3">
      <c r="A285" s="951"/>
      <c r="B285" s="952"/>
      <c r="C285" s="953"/>
      <c r="D285" s="954"/>
      <c r="E285" s="955"/>
      <c r="F285" s="956"/>
      <c r="G285" s="957"/>
      <c r="H285" s="915"/>
      <c r="I285" s="915"/>
      <c r="J285" s="615" t="s">
        <v>155</v>
      </c>
      <c r="K285" s="624">
        <f>K282-K283</f>
        <v>0</v>
      </c>
      <c r="L285" s="624">
        <f>L282-L283</f>
        <v>1257.97</v>
      </c>
      <c r="M285" s="609">
        <f t="shared" si="4"/>
        <v>-1257.97</v>
      </c>
      <c r="P285" s="674"/>
    </row>
    <row r="286" spans="1:16" ht="15" customHeight="1" thickBot="1" x14ac:dyDescent="0.3">
      <c r="A286" s="928">
        <v>50</v>
      </c>
      <c r="B286" s="930" t="s">
        <v>6514</v>
      </c>
      <c r="C286" s="932" t="s">
        <v>6515</v>
      </c>
      <c r="D286" s="934" t="s">
        <v>6531</v>
      </c>
      <c r="E286" s="936">
        <v>44644</v>
      </c>
      <c r="F286" s="938">
        <v>511100002323</v>
      </c>
      <c r="G286" s="940" t="s">
        <v>6532</v>
      </c>
      <c r="H286" s="913" t="s">
        <v>223</v>
      </c>
      <c r="I286" s="958" t="s">
        <v>225</v>
      </c>
      <c r="J286" s="636" t="s">
        <v>81</v>
      </c>
      <c r="K286" s="640">
        <v>14246701.390000001</v>
      </c>
      <c r="L286" s="605">
        <v>6885905.6799999997</v>
      </c>
      <c r="M286" s="609">
        <f t="shared" si="4"/>
        <v>7360795.71</v>
      </c>
      <c r="P286" s="674"/>
    </row>
    <row r="287" spans="1:16" ht="15.75" thickBot="1" x14ac:dyDescent="0.3">
      <c r="A287" s="929"/>
      <c r="B287" s="931"/>
      <c r="C287" s="933"/>
      <c r="D287" s="935"/>
      <c r="E287" s="937"/>
      <c r="F287" s="939"/>
      <c r="G287" s="941"/>
      <c r="H287" s="914"/>
      <c r="I287" s="959"/>
      <c r="J287" s="637" t="s">
        <v>82</v>
      </c>
      <c r="K287" s="640">
        <v>14246701.390000001</v>
      </c>
      <c r="L287" s="643">
        <v>6885905.6799999997</v>
      </c>
      <c r="M287" s="609">
        <f t="shared" si="4"/>
        <v>7360795.71</v>
      </c>
      <c r="P287" s="674"/>
    </row>
    <row r="288" spans="1:16" ht="15.75" thickBot="1" x14ac:dyDescent="0.3">
      <c r="A288" s="929"/>
      <c r="B288" s="931"/>
      <c r="C288" s="933"/>
      <c r="D288" s="935"/>
      <c r="E288" s="937"/>
      <c r="F288" s="939"/>
      <c r="G288" s="941"/>
      <c r="H288" s="914"/>
      <c r="I288" s="959"/>
      <c r="J288" s="610" t="s">
        <v>154</v>
      </c>
      <c r="K288" s="613">
        <f>K286-K287</f>
        <v>0</v>
      </c>
      <c r="L288" s="611">
        <f>L286-L287</f>
        <v>0</v>
      </c>
      <c r="M288" s="609">
        <f t="shared" si="4"/>
        <v>0</v>
      </c>
      <c r="P288" s="674"/>
    </row>
    <row r="289" spans="1:16" ht="15.75" thickBot="1" x14ac:dyDescent="0.3">
      <c r="A289" s="929"/>
      <c r="B289" s="931"/>
      <c r="C289" s="933"/>
      <c r="D289" s="935"/>
      <c r="E289" s="937"/>
      <c r="F289" s="939"/>
      <c r="G289" s="941"/>
      <c r="H289" s="914"/>
      <c r="I289" s="959"/>
      <c r="J289" s="623" t="s">
        <v>155</v>
      </c>
      <c r="K289" s="626">
        <f>K286-K287</f>
        <v>0</v>
      </c>
      <c r="L289" s="624">
        <f>L286-L287</f>
        <v>0</v>
      </c>
      <c r="M289" s="609">
        <f t="shared" si="4"/>
        <v>0</v>
      </c>
      <c r="P289" s="674"/>
    </row>
    <row r="290" spans="1:16" ht="15.75" thickBot="1" x14ac:dyDescent="0.3">
      <c r="A290" s="929"/>
      <c r="B290" s="931"/>
      <c r="C290" s="933"/>
      <c r="D290" s="935"/>
      <c r="E290" s="937"/>
      <c r="F290" s="939"/>
      <c r="G290" s="941"/>
      <c r="H290" s="913" t="s">
        <v>222</v>
      </c>
      <c r="I290" s="913" t="s">
        <v>226</v>
      </c>
      <c r="J290" s="638" t="s">
        <v>81</v>
      </c>
      <c r="K290" s="605">
        <v>44784.01</v>
      </c>
      <c r="L290" s="605">
        <v>4033.29</v>
      </c>
      <c r="M290" s="609">
        <f t="shared" si="4"/>
        <v>40750.720000000001</v>
      </c>
      <c r="P290" s="674"/>
    </row>
    <row r="291" spans="1:16" ht="15.75" thickBot="1" x14ac:dyDescent="0.3">
      <c r="A291" s="929"/>
      <c r="B291" s="931"/>
      <c r="C291" s="933"/>
      <c r="D291" s="935"/>
      <c r="E291" s="937"/>
      <c r="F291" s="939"/>
      <c r="G291" s="941"/>
      <c r="H291" s="914"/>
      <c r="I291" s="914"/>
      <c r="J291" s="607" t="s">
        <v>82</v>
      </c>
      <c r="K291" s="642">
        <v>44784.01</v>
      </c>
      <c r="L291" s="642">
        <v>2320.39</v>
      </c>
      <c r="M291" s="609">
        <f t="shared" si="4"/>
        <v>42463.62</v>
      </c>
      <c r="P291" s="674"/>
    </row>
    <row r="292" spans="1:16" ht="15.75" thickBot="1" x14ac:dyDescent="0.3">
      <c r="A292" s="929"/>
      <c r="B292" s="931"/>
      <c r="C292" s="933"/>
      <c r="D292" s="935"/>
      <c r="E292" s="937"/>
      <c r="F292" s="939"/>
      <c r="G292" s="941"/>
      <c r="H292" s="914"/>
      <c r="I292" s="914"/>
      <c r="J292" s="607" t="s">
        <v>154</v>
      </c>
      <c r="K292" s="612">
        <f>K290-K291</f>
        <v>0</v>
      </c>
      <c r="L292" s="612">
        <v>0</v>
      </c>
      <c r="M292" s="609">
        <f t="shared" si="4"/>
        <v>0</v>
      </c>
      <c r="P292" s="674"/>
    </row>
    <row r="293" spans="1:16" ht="15.75" thickBot="1" x14ac:dyDescent="0.3">
      <c r="A293" s="951"/>
      <c r="B293" s="952"/>
      <c r="C293" s="953"/>
      <c r="D293" s="954"/>
      <c r="E293" s="955"/>
      <c r="F293" s="956"/>
      <c r="G293" s="957"/>
      <c r="H293" s="915"/>
      <c r="I293" s="915"/>
      <c r="J293" s="615" t="s">
        <v>155</v>
      </c>
      <c r="K293" s="624">
        <f>K290-K291</f>
        <v>0</v>
      </c>
      <c r="L293" s="624">
        <f>L290-L291</f>
        <v>1712.9</v>
      </c>
      <c r="M293" s="609">
        <f t="shared" si="4"/>
        <v>-1712.9</v>
      </c>
      <c r="P293" s="674"/>
    </row>
    <row r="294" spans="1:16" ht="15" customHeight="1" thickBot="1" x14ac:dyDescent="0.3">
      <c r="A294" s="928">
        <v>51</v>
      </c>
      <c r="B294" s="930" t="s">
        <v>6514</v>
      </c>
      <c r="C294" s="932" t="s">
        <v>6515</v>
      </c>
      <c r="D294" s="934" t="s">
        <v>6531</v>
      </c>
      <c r="E294" s="936">
        <v>44644</v>
      </c>
      <c r="F294" s="938">
        <v>511100002328</v>
      </c>
      <c r="G294" s="940" t="s">
        <v>6534</v>
      </c>
      <c r="H294" s="913" t="s">
        <v>223</v>
      </c>
      <c r="I294" s="958" t="s">
        <v>225</v>
      </c>
      <c r="J294" s="636" t="s">
        <v>81</v>
      </c>
      <c r="K294" s="640">
        <v>16118856.279999999</v>
      </c>
      <c r="L294" s="605">
        <v>6447542.5199999996</v>
      </c>
      <c r="M294" s="609">
        <f t="shared" si="4"/>
        <v>9671313.7599999998</v>
      </c>
      <c r="P294" s="674"/>
    </row>
    <row r="295" spans="1:16" ht="15.75" thickBot="1" x14ac:dyDescent="0.3">
      <c r="A295" s="929"/>
      <c r="B295" s="931"/>
      <c r="C295" s="933"/>
      <c r="D295" s="935"/>
      <c r="E295" s="937"/>
      <c r="F295" s="939"/>
      <c r="G295" s="941"/>
      <c r="H295" s="914"/>
      <c r="I295" s="959"/>
      <c r="J295" s="637" t="s">
        <v>82</v>
      </c>
      <c r="K295" s="640">
        <v>16118856.279999999</v>
      </c>
      <c r="L295" s="643">
        <v>6447542.5199999996</v>
      </c>
      <c r="M295" s="609">
        <f t="shared" si="4"/>
        <v>9671313.7599999998</v>
      </c>
      <c r="P295" s="674"/>
    </row>
    <row r="296" spans="1:16" ht="15.75" thickBot="1" x14ac:dyDescent="0.3">
      <c r="A296" s="929"/>
      <c r="B296" s="931"/>
      <c r="C296" s="933"/>
      <c r="D296" s="935"/>
      <c r="E296" s="937"/>
      <c r="F296" s="939"/>
      <c r="G296" s="941"/>
      <c r="H296" s="914"/>
      <c r="I296" s="959"/>
      <c r="J296" s="610" t="s">
        <v>154</v>
      </c>
      <c r="K296" s="613">
        <f>K294-K295</f>
        <v>0</v>
      </c>
      <c r="L296" s="611">
        <f>L294-L295</f>
        <v>0</v>
      </c>
      <c r="M296" s="609">
        <f t="shared" si="4"/>
        <v>0</v>
      </c>
      <c r="P296" s="674"/>
    </row>
    <row r="297" spans="1:16" ht="15.75" thickBot="1" x14ac:dyDescent="0.3">
      <c r="A297" s="929"/>
      <c r="B297" s="931"/>
      <c r="C297" s="933"/>
      <c r="D297" s="935"/>
      <c r="E297" s="937"/>
      <c r="F297" s="939"/>
      <c r="G297" s="941"/>
      <c r="H297" s="914"/>
      <c r="I297" s="959"/>
      <c r="J297" s="623" t="s">
        <v>155</v>
      </c>
      <c r="K297" s="626">
        <f>K294-K295</f>
        <v>0</v>
      </c>
      <c r="L297" s="624">
        <f>L294-L295</f>
        <v>0</v>
      </c>
      <c r="M297" s="609">
        <f t="shared" si="4"/>
        <v>0</v>
      </c>
      <c r="P297" s="674"/>
    </row>
    <row r="298" spans="1:16" ht="15.75" thickBot="1" x14ac:dyDescent="0.3">
      <c r="A298" s="929"/>
      <c r="B298" s="931"/>
      <c r="C298" s="933"/>
      <c r="D298" s="935"/>
      <c r="E298" s="937"/>
      <c r="F298" s="939"/>
      <c r="G298" s="941"/>
      <c r="H298" s="913" t="s">
        <v>222</v>
      </c>
      <c r="I298" s="913" t="s">
        <v>226</v>
      </c>
      <c r="J298" s="638" t="s">
        <v>81</v>
      </c>
      <c r="K298" s="605">
        <v>22935.71</v>
      </c>
      <c r="L298" s="605">
        <v>6457.07</v>
      </c>
      <c r="M298" s="609">
        <f t="shared" si="4"/>
        <v>16478.64</v>
      </c>
      <c r="P298" s="674"/>
    </row>
    <row r="299" spans="1:16" ht="15.75" thickBot="1" x14ac:dyDescent="0.3">
      <c r="A299" s="929"/>
      <c r="B299" s="931"/>
      <c r="C299" s="933"/>
      <c r="D299" s="935"/>
      <c r="E299" s="937"/>
      <c r="F299" s="939"/>
      <c r="G299" s="941"/>
      <c r="H299" s="914"/>
      <c r="I299" s="914"/>
      <c r="J299" s="607" t="s">
        <v>82</v>
      </c>
      <c r="K299" s="642">
        <v>22935.71</v>
      </c>
      <c r="L299" s="642">
        <v>6050.77</v>
      </c>
      <c r="M299" s="609">
        <f t="shared" si="4"/>
        <v>16884.939999999999</v>
      </c>
      <c r="P299" s="674"/>
    </row>
    <row r="300" spans="1:16" ht="15.75" thickBot="1" x14ac:dyDescent="0.3">
      <c r="A300" s="929"/>
      <c r="B300" s="931"/>
      <c r="C300" s="933"/>
      <c r="D300" s="935"/>
      <c r="E300" s="937"/>
      <c r="F300" s="939"/>
      <c r="G300" s="941"/>
      <c r="H300" s="914"/>
      <c r="I300" s="914"/>
      <c r="J300" s="607" t="s">
        <v>154</v>
      </c>
      <c r="K300" s="612">
        <f>K298-K299</f>
        <v>0</v>
      </c>
      <c r="L300" s="612">
        <v>0</v>
      </c>
      <c r="M300" s="609">
        <f t="shared" si="4"/>
        <v>0</v>
      </c>
      <c r="P300" s="674"/>
    </row>
    <row r="301" spans="1:16" ht="15.75" thickBot="1" x14ac:dyDescent="0.3">
      <c r="A301" s="951"/>
      <c r="B301" s="952"/>
      <c r="C301" s="953"/>
      <c r="D301" s="954"/>
      <c r="E301" s="955"/>
      <c r="F301" s="956"/>
      <c r="G301" s="957"/>
      <c r="H301" s="915"/>
      <c r="I301" s="915"/>
      <c r="J301" s="615" t="s">
        <v>155</v>
      </c>
      <c r="K301" s="624">
        <f>K298-K299</f>
        <v>0</v>
      </c>
      <c r="L301" s="624">
        <f>L298-L299</f>
        <v>406.3</v>
      </c>
      <c r="M301" s="609">
        <f t="shared" si="4"/>
        <v>-406.3</v>
      </c>
      <c r="P301" s="674"/>
    </row>
    <row r="302" spans="1:16" ht="15" customHeight="1" thickBot="1" x14ac:dyDescent="0.3">
      <c r="A302" s="928">
        <v>52</v>
      </c>
      <c r="B302" s="930" t="s">
        <v>6514</v>
      </c>
      <c r="C302" s="932" t="s">
        <v>6515</v>
      </c>
      <c r="D302" s="934" t="s">
        <v>6531</v>
      </c>
      <c r="E302" s="936">
        <v>44644</v>
      </c>
      <c r="F302" s="938">
        <v>511100002329</v>
      </c>
      <c r="G302" s="940" t="s">
        <v>6535</v>
      </c>
      <c r="H302" s="913" t="s">
        <v>223</v>
      </c>
      <c r="I302" s="958" t="s">
        <v>225</v>
      </c>
      <c r="J302" s="636" t="s">
        <v>81</v>
      </c>
      <c r="K302" s="640">
        <v>16118856.279999999</v>
      </c>
      <c r="L302" s="605">
        <v>6447542.5199999996</v>
      </c>
      <c r="M302" s="609">
        <f t="shared" si="4"/>
        <v>9671313.7599999998</v>
      </c>
      <c r="P302" s="674"/>
    </row>
    <row r="303" spans="1:16" ht="15.75" thickBot="1" x14ac:dyDescent="0.3">
      <c r="A303" s="929"/>
      <c r="B303" s="931"/>
      <c r="C303" s="933"/>
      <c r="D303" s="935"/>
      <c r="E303" s="937"/>
      <c r="F303" s="939"/>
      <c r="G303" s="941"/>
      <c r="H303" s="914"/>
      <c r="I303" s="959"/>
      <c r="J303" s="637" t="s">
        <v>82</v>
      </c>
      <c r="K303" s="640">
        <v>16118856.279999999</v>
      </c>
      <c r="L303" s="643">
        <v>6447542.5199999996</v>
      </c>
      <c r="M303" s="609">
        <f t="shared" si="4"/>
        <v>9671313.7599999998</v>
      </c>
      <c r="P303" s="674"/>
    </row>
    <row r="304" spans="1:16" ht="15.75" thickBot="1" x14ac:dyDescent="0.3">
      <c r="A304" s="929"/>
      <c r="B304" s="931"/>
      <c r="C304" s="933"/>
      <c r="D304" s="935"/>
      <c r="E304" s="937"/>
      <c r="F304" s="939"/>
      <c r="G304" s="941"/>
      <c r="H304" s="914"/>
      <c r="I304" s="959"/>
      <c r="J304" s="610" t="s">
        <v>154</v>
      </c>
      <c r="K304" s="613">
        <f>K302-K303</f>
        <v>0</v>
      </c>
      <c r="L304" s="611">
        <f>L302-L303</f>
        <v>0</v>
      </c>
      <c r="M304" s="609">
        <f t="shared" si="4"/>
        <v>0</v>
      </c>
      <c r="P304" s="674"/>
    </row>
    <row r="305" spans="1:16" ht="15.75" thickBot="1" x14ac:dyDescent="0.3">
      <c r="A305" s="929"/>
      <c r="B305" s="931"/>
      <c r="C305" s="933"/>
      <c r="D305" s="935"/>
      <c r="E305" s="937"/>
      <c r="F305" s="939"/>
      <c r="G305" s="941"/>
      <c r="H305" s="914"/>
      <c r="I305" s="959"/>
      <c r="J305" s="623" t="s">
        <v>155</v>
      </c>
      <c r="K305" s="626">
        <f>K302-K303</f>
        <v>0</v>
      </c>
      <c r="L305" s="624">
        <f>L302-L303</f>
        <v>0</v>
      </c>
      <c r="M305" s="609">
        <f t="shared" si="4"/>
        <v>0</v>
      </c>
      <c r="P305" s="674"/>
    </row>
    <row r="306" spans="1:16" ht="15.75" thickBot="1" x14ac:dyDescent="0.3">
      <c r="A306" s="929"/>
      <c r="B306" s="931"/>
      <c r="C306" s="933"/>
      <c r="D306" s="935"/>
      <c r="E306" s="937"/>
      <c r="F306" s="939"/>
      <c r="G306" s="941"/>
      <c r="H306" s="913" t="s">
        <v>222</v>
      </c>
      <c r="I306" s="913" t="s">
        <v>226</v>
      </c>
      <c r="J306" s="638" t="s">
        <v>81</v>
      </c>
      <c r="K306" s="605">
        <v>59991.35</v>
      </c>
      <c r="L306" s="605">
        <v>8863.2800000000007</v>
      </c>
      <c r="M306" s="609">
        <f t="shared" si="4"/>
        <v>51128.07</v>
      </c>
      <c r="P306" s="674"/>
    </row>
    <row r="307" spans="1:16" ht="15.75" thickBot="1" x14ac:dyDescent="0.3">
      <c r="A307" s="929"/>
      <c r="B307" s="931"/>
      <c r="C307" s="933"/>
      <c r="D307" s="935"/>
      <c r="E307" s="937"/>
      <c r="F307" s="939"/>
      <c r="G307" s="941"/>
      <c r="H307" s="914"/>
      <c r="I307" s="914"/>
      <c r="J307" s="607" t="s">
        <v>82</v>
      </c>
      <c r="K307" s="642">
        <v>59991.35</v>
      </c>
      <c r="L307" s="642">
        <v>7647.98</v>
      </c>
      <c r="M307" s="609">
        <f t="shared" si="4"/>
        <v>52343.37</v>
      </c>
      <c r="P307" s="674"/>
    </row>
    <row r="308" spans="1:16" ht="15.75" thickBot="1" x14ac:dyDescent="0.3">
      <c r="A308" s="929"/>
      <c r="B308" s="931"/>
      <c r="C308" s="933"/>
      <c r="D308" s="935"/>
      <c r="E308" s="937"/>
      <c r="F308" s="939"/>
      <c r="G308" s="941"/>
      <c r="H308" s="914"/>
      <c r="I308" s="914"/>
      <c r="J308" s="607" t="s">
        <v>154</v>
      </c>
      <c r="K308" s="612">
        <f>K306-K307</f>
        <v>0</v>
      </c>
      <c r="L308" s="612">
        <v>0</v>
      </c>
      <c r="M308" s="609">
        <f t="shared" si="4"/>
        <v>0</v>
      </c>
      <c r="P308" s="674"/>
    </row>
    <row r="309" spans="1:16" ht="15.75" thickBot="1" x14ac:dyDescent="0.3">
      <c r="A309" s="951"/>
      <c r="B309" s="952"/>
      <c r="C309" s="953"/>
      <c r="D309" s="954"/>
      <c r="E309" s="955"/>
      <c r="F309" s="956"/>
      <c r="G309" s="957"/>
      <c r="H309" s="915"/>
      <c r="I309" s="915"/>
      <c r="J309" s="615" t="s">
        <v>155</v>
      </c>
      <c r="K309" s="624">
        <f>K306-K307</f>
        <v>0</v>
      </c>
      <c r="L309" s="624">
        <f>L306-L307</f>
        <v>1215.3</v>
      </c>
      <c r="M309" s="609">
        <f t="shared" si="4"/>
        <v>-1215.3</v>
      </c>
      <c r="P309" s="674"/>
    </row>
    <row r="310" spans="1:16" ht="15" customHeight="1" thickBot="1" x14ac:dyDescent="0.3">
      <c r="A310" s="928">
        <v>53</v>
      </c>
      <c r="B310" s="930" t="s">
        <v>6514</v>
      </c>
      <c r="C310" s="932" t="s">
        <v>6515</v>
      </c>
      <c r="D310" s="934" t="s">
        <v>6531</v>
      </c>
      <c r="E310" s="936">
        <v>44644</v>
      </c>
      <c r="F310" s="938">
        <v>511100002331</v>
      </c>
      <c r="G310" s="940" t="s">
        <v>6536</v>
      </c>
      <c r="H310" s="913" t="s">
        <v>223</v>
      </c>
      <c r="I310" s="958" t="s">
        <v>225</v>
      </c>
      <c r="J310" s="636" t="s">
        <v>81</v>
      </c>
      <c r="K310" s="640">
        <v>16118856.279999999</v>
      </c>
      <c r="L310" s="605">
        <v>6447542.5199999996</v>
      </c>
      <c r="M310" s="609">
        <f t="shared" si="4"/>
        <v>9671313.7599999998</v>
      </c>
      <c r="P310" s="674"/>
    </row>
    <row r="311" spans="1:16" ht="15.75" thickBot="1" x14ac:dyDescent="0.3">
      <c r="A311" s="929"/>
      <c r="B311" s="931"/>
      <c r="C311" s="933"/>
      <c r="D311" s="935"/>
      <c r="E311" s="937"/>
      <c r="F311" s="939"/>
      <c r="G311" s="941"/>
      <c r="H311" s="914"/>
      <c r="I311" s="959"/>
      <c r="J311" s="637" t="s">
        <v>82</v>
      </c>
      <c r="K311" s="640">
        <v>16118856.279999999</v>
      </c>
      <c r="L311" s="643">
        <v>6447542.5199999996</v>
      </c>
      <c r="M311" s="609">
        <f t="shared" si="4"/>
        <v>9671313.7599999998</v>
      </c>
      <c r="P311" s="674"/>
    </row>
    <row r="312" spans="1:16" ht="15.75" thickBot="1" x14ac:dyDescent="0.3">
      <c r="A312" s="929"/>
      <c r="B312" s="931"/>
      <c r="C312" s="933"/>
      <c r="D312" s="935"/>
      <c r="E312" s="937"/>
      <c r="F312" s="939"/>
      <c r="G312" s="941"/>
      <c r="H312" s="914"/>
      <c r="I312" s="959"/>
      <c r="J312" s="610" t="s">
        <v>154</v>
      </c>
      <c r="K312" s="613">
        <f>K310-K311</f>
        <v>0</v>
      </c>
      <c r="L312" s="611">
        <f>L310-L311</f>
        <v>0</v>
      </c>
      <c r="M312" s="609">
        <f t="shared" si="4"/>
        <v>0</v>
      </c>
      <c r="P312" s="674"/>
    </row>
    <row r="313" spans="1:16" ht="15.75" thickBot="1" x14ac:dyDescent="0.3">
      <c r="A313" s="929"/>
      <c r="B313" s="931"/>
      <c r="C313" s="933"/>
      <c r="D313" s="935"/>
      <c r="E313" s="937"/>
      <c r="F313" s="939"/>
      <c r="G313" s="941"/>
      <c r="H313" s="914"/>
      <c r="I313" s="959"/>
      <c r="J313" s="623" t="s">
        <v>155</v>
      </c>
      <c r="K313" s="626">
        <f>K310-K311</f>
        <v>0</v>
      </c>
      <c r="L313" s="624">
        <f>L310-L311</f>
        <v>0</v>
      </c>
      <c r="M313" s="609">
        <f t="shared" si="4"/>
        <v>0</v>
      </c>
      <c r="P313" s="674"/>
    </row>
    <row r="314" spans="1:16" ht="15.75" thickBot="1" x14ac:dyDescent="0.3">
      <c r="A314" s="929"/>
      <c r="B314" s="931"/>
      <c r="C314" s="933"/>
      <c r="D314" s="935"/>
      <c r="E314" s="937"/>
      <c r="F314" s="939"/>
      <c r="G314" s="941"/>
      <c r="H314" s="913" t="s">
        <v>222</v>
      </c>
      <c r="I314" s="913" t="s">
        <v>226</v>
      </c>
      <c r="J314" s="638" t="s">
        <v>81</v>
      </c>
      <c r="K314" s="605">
        <v>9087.7999999999993</v>
      </c>
      <c r="L314" s="605">
        <v>1204.4100000000001</v>
      </c>
      <c r="M314" s="609">
        <f t="shared" si="4"/>
        <v>7883.39</v>
      </c>
      <c r="P314" s="674"/>
    </row>
    <row r="315" spans="1:16" ht="15.75" thickBot="1" x14ac:dyDescent="0.3">
      <c r="A315" s="929"/>
      <c r="B315" s="931"/>
      <c r="C315" s="933"/>
      <c r="D315" s="935"/>
      <c r="E315" s="937"/>
      <c r="F315" s="939"/>
      <c r="G315" s="941"/>
      <c r="H315" s="914"/>
      <c r="I315" s="914"/>
      <c r="J315" s="607" t="s">
        <v>82</v>
      </c>
      <c r="K315" s="642">
        <v>9087.7999999999993</v>
      </c>
      <c r="L315" s="642">
        <v>833.05</v>
      </c>
      <c r="M315" s="609">
        <f t="shared" si="4"/>
        <v>8254.75</v>
      </c>
      <c r="P315" s="674"/>
    </row>
    <row r="316" spans="1:16" ht="15.75" thickBot="1" x14ac:dyDescent="0.3">
      <c r="A316" s="929"/>
      <c r="B316" s="931"/>
      <c r="C316" s="933"/>
      <c r="D316" s="935"/>
      <c r="E316" s="937"/>
      <c r="F316" s="939"/>
      <c r="G316" s="941"/>
      <c r="H316" s="914"/>
      <c r="I316" s="914"/>
      <c r="J316" s="607" t="s">
        <v>154</v>
      </c>
      <c r="K316" s="612">
        <f>K314-K315</f>
        <v>0</v>
      </c>
      <c r="L316" s="612">
        <v>0</v>
      </c>
      <c r="M316" s="609">
        <f t="shared" si="4"/>
        <v>0</v>
      </c>
      <c r="P316" s="674"/>
    </row>
    <row r="317" spans="1:16" ht="15.75" thickBot="1" x14ac:dyDescent="0.3">
      <c r="A317" s="951"/>
      <c r="B317" s="952"/>
      <c r="C317" s="953"/>
      <c r="D317" s="954"/>
      <c r="E317" s="955"/>
      <c r="F317" s="956"/>
      <c r="G317" s="957"/>
      <c r="H317" s="915"/>
      <c r="I317" s="915"/>
      <c r="J317" s="615" t="s">
        <v>155</v>
      </c>
      <c r="K317" s="624">
        <f>K314-K315</f>
        <v>0</v>
      </c>
      <c r="L317" s="624">
        <f>L314-L315</f>
        <v>371.36</v>
      </c>
      <c r="M317" s="609">
        <f t="shared" si="4"/>
        <v>-371.36</v>
      </c>
      <c r="P317" s="674"/>
    </row>
    <row r="318" spans="1:16" ht="15" customHeight="1" thickBot="1" x14ac:dyDescent="0.3">
      <c r="A318" s="928">
        <v>54</v>
      </c>
      <c r="B318" s="930" t="s">
        <v>6514</v>
      </c>
      <c r="C318" s="932" t="s">
        <v>6515</v>
      </c>
      <c r="D318" s="934" t="s">
        <v>6531</v>
      </c>
      <c r="E318" s="936">
        <v>44644</v>
      </c>
      <c r="F318" s="938">
        <v>511100002332</v>
      </c>
      <c r="G318" s="940" t="s">
        <v>6537</v>
      </c>
      <c r="H318" s="913" t="s">
        <v>223</v>
      </c>
      <c r="I318" s="958" t="s">
        <v>225</v>
      </c>
      <c r="J318" s="636" t="s">
        <v>81</v>
      </c>
      <c r="K318" s="640">
        <v>17401066.300000001</v>
      </c>
      <c r="L318" s="605">
        <v>6960426.5199999996</v>
      </c>
      <c r="M318" s="609">
        <f t="shared" si="4"/>
        <v>10440639.779999999</v>
      </c>
      <c r="P318" s="674"/>
    </row>
    <row r="319" spans="1:16" ht="15.75" thickBot="1" x14ac:dyDescent="0.3">
      <c r="A319" s="929"/>
      <c r="B319" s="931"/>
      <c r="C319" s="933"/>
      <c r="D319" s="935"/>
      <c r="E319" s="937"/>
      <c r="F319" s="939"/>
      <c r="G319" s="941"/>
      <c r="H319" s="914"/>
      <c r="I319" s="959"/>
      <c r="J319" s="637" t="s">
        <v>82</v>
      </c>
      <c r="K319" s="640">
        <v>17401066.300000001</v>
      </c>
      <c r="L319" s="643">
        <v>6960426.5199999996</v>
      </c>
      <c r="M319" s="609">
        <f t="shared" si="4"/>
        <v>10440639.779999999</v>
      </c>
      <c r="P319" s="674"/>
    </row>
    <row r="320" spans="1:16" ht="15.75" thickBot="1" x14ac:dyDescent="0.3">
      <c r="A320" s="929"/>
      <c r="B320" s="931"/>
      <c r="C320" s="933"/>
      <c r="D320" s="935"/>
      <c r="E320" s="937"/>
      <c r="F320" s="939"/>
      <c r="G320" s="941"/>
      <c r="H320" s="914"/>
      <c r="I320" s="959"/>
      <c r="J320" s="610" t="s">
        <v>154</v>
      </c>
      <c r="K320" s="613">
        <f>K318-K319</f>
        <v>0</v>
      </c>
      <c r="L320" s="611">
        <f>L318-L319</f>
        <v>0</v>
      </c>
      <c r="M320" s="609">
        <f t="shared" si="4"/>
        <v>0</v>
      </c>
      <c r="P320" s="674"/>
    </row>
    <row r="321" spans="1:16" ht="15.75" thickBot="1" x14ac:dyDescent="0.3">
      <c r="A321" s="929"/>
      <c r="B321" s="931"/>
      <c r="C321" s="933"/>
      <c r="D321" s="935"/>
      <c r="E321" s="937"/>
      <c r="F321" s="939"/>
      <c r="G321" s="941"/>
      <c r="H321" s="914"/>
      <c r="I321" s="959"/>
      <c r="J321" s="623" t="s">
        <v>155</v>
      </c>
      <c r="K321" s="626">
        <f>K318-K319</f>
        <v>0</v>
      </c>
      <c r="L321" s="624">
        <f>L318-L319</f>
        <v>0</v>
      </c>
      <c r="M321" s="609">
        <f t="shared" si="4"/>
        <v>0</v>
      </c>
      <c r="P321" s="674"/>
    </row>
    <row r="322" spans="1:16" ht="15.75" thickBot="1" x14ac:dyDescent="0.3">
      <c r="A322" s="929"/>
      <c r="B322" s="931"/>
      <c r="C322" s="933"/>
      <c r="D322" s="935"/>
      <c r="E322" s="937"/>
      <c r="F322" s="939"/>
      <c r="G322" s="941"/>
      <c r="H322" s="913" t="s">
        <v>222</v>
      </c>
      <c r="I322" s="913" t="s">
        <v>226</v>
      </c>
      <c r="J322" s="638" t="s">
        <v>81</v>
      </c>
      <c r="K322" s="605">
        <v>22935.69</v>
      </c>
      <c r="L322" s="605">
        <v>6457.07</v>
      </c>
      <c r="M322" s="609">
        <f t="shared" si="4"/>
        <v>16478.62</v>
      </c>
      <c r="P322" s="674"/>
    </row>
    <row r="323" spans="1:16" ht="15.75" thickBot="1" x14ac:dyDescent="0.3">
      <c r="A323" s="929"/>
      <c r="B323" s="931"/>
      <c r="C323" s="933"/>
      <c r="D323" s="935"/>
      <c r="E323" s="937"/>
      <c r="F323" s="939"/>
      <c r="G323" s="941"/>
      <c r="H323" s="914"/>
      <c r="I323" s="914"/>
      <c r="J323" s="607" t="s">
        <v>82</v>
      </c>
      <c r="K323" s="642">
        <v>22935.69</v>
      </c>
      <c r="L323" s="642">
        <v>6050.76</v>
      </c>
      <c r="M323" s="609">
        <f t="shared" si="4"/>
        <v>16884.93</v>
      </c>
      <c r="P323" s="674"/>
    </row>
    <row r="324" spans="1:16" ht="15.75" thickBot="1" x14ac:dyDescent="0.3">
      <c r="A324" s="929"/>
      <c r="B324" s="931"/>
      <c r="C324" s="933"/>
      <c r="D324" s="935"/>
      <c r="E324" s="937"/>
      <c r="F324" s="939"/>
      <c r="G324" s="941"/>
      <c r="H324" s="914"/>
      <c r="I324" s="914"/>
      <c r="J324" s="607" t="s">
        <v>154</v>
      </c>
      <c r="K324" s="612">
        <f>K322-K323</f>
        <v>0</v>
      </c>
      <c r="L324" s="612">
        <v>0</v>
      </c>
      <c r="M324" s="609">
        <f t="shared" si="4"/>
        <v>0</v>
      </c>
      <c r="P324" s="674"/>
    </row>
    <row r="325" spans="1:16" ht="15.75" thickBot="1" x14ac:dyDescent="0.3">
      <c r="A325" s="951"/>
      <c r="B325" s="952"/>
      <c r="C325" s="953"/>
      <c r="D325" s="954"/>
      <c r="E325" s="955"/>
      <c r="F325" s="956"/>
      <c r="G325" s="957"/>
      <c r="H325" s="915"/>
      <c r="I325" s="915"/>
      <c r="J325" s="615" t="s">
        <v>155</v>
      </c>
      <c r="K325" s="624">
        <f>K322-K323</f>
        <v>0</v>
      </c>
      <c r="L325" s="624">
        <f>L322-L323</f>
        <v>406.31</v>
      </c>
      <c r="M325" s="609">
        <f t="shared" si="4"/>
        <v>-406.31</v>
      </c>
      <c r="P325" s="674"/>
    </row>
    <row r="326" spans="1:16" ht="15" customHeight="1" thickBot="1" x14ac:dyDescent="0.3">
      <c r="A326" s="928">
        <v>55</v>
      </c>
      <c r="B326" s="930" t="s">
        <v>6514</v>
      </c>
      <c r="C326" s="932" t="s">
        <v>6515</v>
      </c>
      <c r="D326" s="934" t="s">
        <v>6531</v>
      </c>
      <c r="E326" s="936">
        <v>44644</v>
      </c>
      <c r="F326" s="938">
        <v>511100002333</v>
      </c>
      <c r="G326" s="940" t="s">
        <v>6538</v>
      </c>
      <c r="H326" s="913" t="s">
        <v>223</v>
      </c>
      <c r="I326" s="958" t="s">
        <v>225</v>
      </c>
      <c r="J326" s="636" t="s">
        <v>81</v>
      </c>
      <c r="K326" s="640">
        <v>17401066.300000001</v>
      </c>
      <c r="L326" s="605">
        <v>6960426.5199999996</v>
      </c>
      <c r="M326" s="609">
        <f t="shared" si="4"/>
        <v>10440639.779999999</v>
      </c>
      <c r="P326" s="674"/>
    </row>
    <row r="327" spans="1:16" ht="15.75" thickBot="1" x14ac:dyDescent="0.3">
      <c r="A327" s="929"/>
      <c r="B327" s="931"/>
      <c r="C327" s="933"/>
      <c r="D327" s="935"/>
      <c r="E327" s="937"/>
      <c r="F327" s="939"/>
      <c r="G327" s="941"/>
      <c r="H327" s="914"/>
      <c r="I327" s="959"/>
      <c r="J327" s="637" t="s">
        <v>82</v>
      </c>
      <c r="K327" s="640">
        <v>17401066.300000001</v>
      </c>
      <c r="L327" s="643">
        <v>6960426.5199999996</v>
      </c>
      <c r="M327" s="609">
        <f t="shared" si="4"/>
        <v>10440639.779999999</v>
      </c>
      <c r="P327" s="674"/>
    </row>
    <row r="328" spans="1:16" ht="15.75" thickBot="1" x14ac:dyDescent="0.3">
      <c r="A328" s="929"/>
      <c r="B328" s="931"/>
      <c r="C328" s="933"/>
      <c r="D328" s="935"/>
      <c r="E328" s="937"/>
      <c r="F328" s="939"/>
      <c r="G328" s="941"/>
      <c r="H328" s="914"/>
      <c r="I328" s="959"/>
      <c r="J328" s="610" t="s">
        <v>154</v>
      </c>
      <c r="K328" s="613">
        <f>K326-K327</f>
        <v>0</v>
      </c>
      <c r="L328" s="611">
        <f>L326-L327</f>
        <v>0</v>
      </c>
      <c r="M328" s="609">
        <f t="shared" si="4"/>
        <v>0</v>
      </c>
      <c r="P328" s="674"/>
    </row>
    <row r="329" spans="1:16" ht="15.75" thickBot="1" x14ac:dyDescent="0.3">
      <c r="A329" s="929"/>
      <c r="B329" s="931"/>
      <c r="C329" s="933"/>
      <c r="D329" s="935"/>
      <c r="E329" s="937"/>
      <c r="F329" s="939"/>
      <c r="G329" s="941"/>
      <c r="H329" s="914"/>
      <c r="I329" s="959"/>
      <c r="J329" s="623" t="s">
        <v>155</v>
      </c>
      <c r="K329" s="626">
        <f>K326-K327</f>
        <v>0</v>
      </c>
      <c r="L329" s="624">
        <f>L326-L327</f>
        <v>0</v>
      </c>
      <c r="M329" s="609">
        <f t="shared" si="4"/>
        <v>0</v>
      </c>
      <c r="P329" s="674"/>
    </row>
    <row r="330" spans="1:16" ht="15.75" thickBot="1" x14ac:dyDescent="0.3">
      <c r="A330" s="929"/>
      <c r="B330" s="931"/>
      <c r="C330" s="933"/>
      <c r="D330" s="935"/>
      <c r="E330" s="937"/>
      <c r="F330" s="939"/>
      <c r="G330" s="941"/>
      <c r="H330" s="913" t="s">
        <v>222</v>
      </c>
      <c r="I330" s="913" t="s">
        <v>226</v>
      </c>
      <c r="J330" s="638" t="s">
        <v>81</v>
      </c>
      <c r="K330" s="605">
        <v>22935.71</v>
      </c>
      <c r="L330" s="605">
        <v>6457.07</v>
      </c>
      <c r="M330" s="609">
        <f t="shared" si="4"/>
        <v>16478.64</v>
      </c>
      <c r="P330" s="674"/>
    </row>
    <row r="331" spans="1:16" ht="15.75" thickBot="1" x14ac:dyDescent="0.3">
      <c r="A331" s="929"/>
      <c r="B331" s="931"/>
      <c r="C331" s="933"/>
      <c r="D331" s="935"/>
      <c r="E331" s="937"/>
      <c r="F331" s="939"/>
      <c r="G331" s="941"/>
      <c r="H331" s="914"/>
      <c r="I331" s="914"/>
      <c r="J331" s="607" t="s">
        <v>82</v>
      </c>
      <c r="K331" s="642">
        <v>22935.71</v>
      </c>
      <c r="L331" s="642">
        <v>6050.77</v>
      </c>
      <c r="M331" s="609">
        <f t="shared" ref="M331:M394" si="5">K331-L331</f>
        <v>16884.939999999999</v>
      </c>
      <c r="P331" s="674"/>
    </row>
    <row r="332" spans="1:16" ht="15.75" thickBot="1" x14ac:dyDescent="0.3">
      <c r="A332" s="929"/>
      <c r="B332" s="931"/>
      <c r="C332" s="933"/>
      <c r="D332" s="935"/>
      <c r="E332" s="937"/>
      <c r="F332" s="939"/>
      <c r="G332" s="941"/>
      <c r="H332" s="914"/>
      <c r="I332" s="914"/>
      <c r="J332" s="607" t="s">
        <v>154</v>
      </c>
      <c r="K332" s="612">
        <f>K330-K331</f>
        <v>0</v>
      </c>
      <c r="L332" s="612">
        <v>0</v>
      </c>
      <c r="M332" s="609">
        <f t="shared" si="5"/>
        <v>0</v>
      </c>
      <c r="P332" s="674"/>
    </row>
    <row r="333" spans="1:16" ht="21" customHeight="1" thickBot="1" x14ac:dyDescent="0.3">
      <c r="A333" s="951"/>
      <c r="B333" s="952"/>
      <c r="C333" s="953"/>
      <c r="D333" s="954"/>
      <c r="E333" s="955"/>
      <c r="F333" s="956"/>
      <c r="G333" s="957"/>
      <c r="H333" s="915"/>
      <c r="I333" s="915"/>
      <c r="J333" s="615" t="s">
        <v>155</v>
      </c>
      <c r="K333" s="624">
        <f>K330-K331</f>
        <v>0</v>
      </c>
      <c r="L333" s="624">
        <f>L330-L331</f>
        <v>406.3</v>
      </c>
      <c r="M333" s="609">
        <f t="shared" si="5"/>
        <v>-406.3</v>
      </c>
      <c r="P333" s="674"/>
    </row>
    <row r="334" spans="1:16" ht="15" customHeight="1" thickBot="1" x14ac:dyDescent="0.3">
      <c r="A334" s="928">
        <v>56</v>
      </c>
      <c r="B334" s="930" t="s">
        <v>6514</v>
      </c>
      <c r="C334" s="932" t="s">
        <v>6515</v>
      </c>
      <c r="D334" s="934" t="s">
        <v>6531</v>
      </c>
      <c r="E334" s="936">
        <v>44644</v>
      </c>
      <c r="F334" s="938">
        <v>511100002630</v>
      </c>
      <c r="G334" s="940" t="s">
        <v>6539</v>
      </c>
      <c r="H334" s="913" t="s">
        <v>223</v>
      </c>
      <c r="I334" s="958" t="s">
        <v>225</v>
      </c>
      <c r="J334" s="636" t="s">
        <v>81</v>
      </c>
      <c r="K334" s="640">
        <v>16967595.489999998</v>
      </c>
      <c r="L334" s="605">
        <v>6928434.8300000001</v>
      </c>
      <c r="M334" s="609">
        <f t="shared" si="5"/>
        <v>10039160.66</v>
      </c>
      <c r="P334" s="674"/>
    </row>
    <row r="335" spans="1:16" ht="15.75" thickBot="1" x14ac:dyDescent="0.3">
      <c r="A335" s="929"/>
      <c r="B335" s="931"/>
      <c r="C335" s="933"/>
      <c r="D335" s="935"/>
      <c r="E335" s="937"/>
      <c r="F335" s="939"/>
      <c r="G335" s="941"/>
      <c r="H335" s="914"/>
      <c r="I335" s="959"/>
      <c r="J335" s="637" t="s">
        <v>82</v>
      </c>
      <c r="K335" s="640">
        <v>16967595.489999998</v>
      </c>
      <c r="L335" s="643">
        <v>6928434.8300000001</v>
      </c>
      <c r="M335" s="609">
        <f t="shared" si="5"/>
        <v>10039160.66</v>
      </c>
      <c r="P335" s="674"/>
    </row>
    <row r="336" spans="1:16" ht="15.75" thickBot="1" x14ac:dyDescent="0.3">
      <c r="A336" s="929"/>
      <c r="B336" s="931"/>
      <c r="C336" s="933"/>
      <c r="D336" s="935"/>
      <c r="E336" s="937"/>
      <c r="F336" s="939"/>
      <c r="G336" s="941"/>
      <c r="H336" s="914"/>
      <c r="I336" s="959"/>
      <c r="J336" s="610" t="s">
        <v>154</v>
      </c>
      <c r="K336" s="613">
        <f>K334-K335</f>
        <v>0</v>
      </c>
      <c r="L336" s="611">
        <f>L334-L335</f>
        <v>0</v>
      </c>
      <c r="M336" s="609">
        <f t="shared" si="5"/>
        <v>0</v>
      </c>
      <c r="P336" s="674"/>
    </row>
    <row r="337" spans="1:16" ht="15.75" thickBot="1" x14ac:dyDescent="0.3">
      <c r="A337" s="929"/>
      <c r="B337" s="931"/>
      <c r="C337" s="933"/>
      <c r="D337" s="935"/>
      <c r="E337" s="937"/>
      <c r="F337" s="939"/>
      <c r="G337" s="941"/>
      <c r="H337" s="914"/>
      <c r="I337" s="959"/>
      <c r="J337" s="623" t="s">
        <v>155</v>
      </c>
      <c r="K337" s="626">
        <f>K334-K335</f>
        <v>0</v>
      </c>
      <c r="L337" s="624">
        <f>L334-L335</f>
        <v>0</v>
      </c>
      <c r="M337" s="609">
        <f t="shared" si="5"/>
        <v>0</v>
      </c>
      <c r="P337" s="674"/>
    </row>
    <row r="338" spans="1:16" ht="15.75" thickBot="1" x14ac:dyDescent="0.3">
      <c r="A338" s="929"/>
      <c r="B338" s="931"/>
      <c r="C338" s="933"/>
      <c r="D338" s="935"/>
      <c r="E338" s="937"/>
      <c r="F338" s="939"/>
      <c r="G338" s="941"/>
      <c r="H338" s="913" t="s">
        <v>222</v>
      </c>
      <c r="I338" s="913" t="s">
        <v>226</v>
      </c>
      <c r="J338" s="638" t="s">
        <v>81</v>
      </c>
      <c r="K338" s="605">
        <v>9087.7999999999993</v>
      </c>
      <c r="L338" s="605">
        <v>1219.0899999999999</v>
      </c>
      <c r="M338" s="609">
        <f t="shared" si="5"/>
        <v>7868.71</v>
      </c>
      <c r="P338" s="674"/>
    </row>
    <row r="339" spans="1:16" ht="15.75" thickBot="1" x14ac:dyDescent="0.3">
      <c r="A339" s="929"/>
      <c r="B339" s="931"/>
      <c r="C339" s="933"/>
      <c r="D339" s="935"/>
      <c r="E339" s="937"/>
      <c r="F339" s="939"/>
      <c r="G339" s="941"/>
      <c r="H339" s="914"/>
      <c r="I339" s="914"/>
      <c r="J339" s="607" t="s">
        <v>82</v>
      </c>
      <c r="K339" s="642">
        <v>9087.7999999999993</v>
      </c>
      <c r="L339" s="642">
        <v>833.05</v>
      </c>
      <c r="M339" s="609">
        <f t="shared" si="5"/>
        <v>8254.75</v>
      </c>
      <c r="P339" s="674"/>
    </row>
    <row r="340" spans="1:16" ht="15.75" thickBot="1" x14ac:dyDescent="0.3">
      <c r="A340" s="929"/>
      <c r="B340" s="931"/>
      <c r="C340" s="933"/>
      <c r="D340" s="935"/>
      <c r="E340" s="937"/>
      <c r="F340" s="939"/>
      <c r="G340" s="941"/>
      <c r="H340" s="914"/>
      <c r="I340" s="914"/>
      <c r="J340" s="607" t="s">
        <v>154</v>
      </c>
      <c r="K340" s="612">
        <f>K338-K339</f>
        <v>0</v>
      </c>
      <c r="L340" s="612">
        <v>0</v>
      </c>
      <c r="M340" s="609">
        <f t="shared" si="5"/>
        <v>0</v>
      </c>
      <c r="P340" s="674"/>
    </row>
    <row r="341" spans="1:16" ht="15.75" thickBot="1" x14ac:dyDescent="0.3">
      <c r="A341" s="951"/>
      <c r="B341" s="952"/>
      <c r="C341" s="953"/>
      <c r="D341" s="954"/>
      <c r="E341" s="955"/>
      <c r="F341" s="956"/>
      <c r="G341" s="957"/>
      <c r="H341" s="915"/>
      <c r="I341" s="915"/>
      <c r="J341" s="615" t="s">
        <v>155</v>
      </c>
      <c r="K341" s="624">
        <f>K338-K339</f>
        <v>0</v>
      </c>
      <c r="L341" s="624">
        <f>L338-L339</f>
        <v>386.04</v>
      </c>
      <c r="M341" s="609">
        <f t="shared" si="5"/>
        <v>-386.04</v>
      </c>
      <c r="P341" s="674"/>
    </row>
    <row r="342" spans="1:16" ht="15" customHeight="1" thickBot="1" x14ac:dyDescent="0.3">
      <c r="A342" s="928">
        <v>57</v>
      </c>
      <c r="B342" s="930" t="s">
        <v>6514</v>
      </c>
      <c r="C342" s="932" t="s">
        <v>6515</v>
      </c>
      <c r="D342" s="934" t="s">
        <v>6531</v>
      </c>
      <c r="E342" s="936">
        <v>44644</v>
      </c>
      <c r="F342" s="938">
        <v>511100002635</v>
      </c>
      <c r="G342" s="940" t="s">
        <v>6540</v>
      </c>
      <c r="H342" s="913" t="s">
        <v>223</v>
      </c>
      <c r="I342" s="958" t="s">
        <v>225</v>
      </c>
      <c r="J342" s="636" t="s">
        <v>81</v>
      </c>
      <c r="K342" s="640">
        <v>16967595.489999998</v>
      </c>
      <c r="L342" s="643">
        <v>6928434.8300000001</v>
      </c>
      <c r="M342" s="609">
        <f t="shared" si="5"/>
        <v>10039160.66</v>
      </c>
      <c r="P342" s="674"/>
    </row>
    <row r="343" spans="1:16" ht="15.75" thickBot="1" x14ac:dyDescent="0.3">
      <c r="A343" s="929"/>
      <c r="B343" s="931"/>
      <c r="C343" s="933"/>
      <c r="D343" s="935"/>
      <c r="E343" s="937"/>
      <c r="F343" s="939"/>
      <c r="G343" s="941"/>
      <c r="H343" s="914"/>
      <c r="I343" s="959"/>
      <c r="J343" s="637" t="s">
        <v>82</v>
      </c>
      <c r="K343" s="640">
        <v>16967595.489999998</v>
      </c>
      <c r="L343" s="643">
        <v>6928434.8300000001</v>
      </c>
      <c r="M343" s="609">
        <f t="shared" si="5"/>
        <v>10039160.66</v>
      </c>
      <c r="P343" s="674"/>
    </row>
    <row r="344" spans="1:16" ht="15.75" thickBot="1" x14ac:dyDescent="0.3">
      <c r="A344" s="929"/>
      <c r="B344" s="931"/>
      <c r="C344" s="933"/>
      <c r="D344" s="935"/>
      <c r="E344" s="937"/>
      <c r="F344" s="939"/>
      <c r="G344" s="941"/>
      <c r="H344" s="914"/>
      <c r="I344" s="959"/>
      <c r="J344" s="610" t="s">
        <v>154</v>
      </c>
      <c r="K344" s="613">
        <f>K342-K343</f>
        <v>0</v>
      </c>
      <c r="L344" s="611">
        <f>L342-L343</f>
        <v>0</v>
      </c>
      <c r="M344" s="609">
        <f t="shared" si="5"/>
        <v>0</v>
      </c>
      <c r="P344" s="674"/>
    </row>
    <row r="345" spans="1:16" ht="15.75" thickBot="1" x14ac:dyDescent="0.3">
      <c r="A345" s="929"/>
      <c r="B345" s="931"/>
      <c r="C345" s="933"/>
      <c r="D345" s="935"/>
      <c r="E345" s="937"/>
      <c r="F345" s="939"/>
      <c r="G345" s="941"/>
      <c r="H345" s="914"/>
      <c r="I345" s="959"/>
      <c r="J345" s="623" t="s">
        <v>155</v>
      </c>
      <c r="K345" s="626">
        <f>K342-K343</f>
        <v>0</v>
      </c>
      <c r="L345" s="624">
        <f>L342-L343</f>
        <v>0</v>
      </c>
      <c r="M345" s="609">
        <f t="shared" si="5"/>
        <v>0</v>
      </c>
      <c r="P345" s="674"/>
    </row>
    <row r="346" spans="1:16" ht="15.75" thickBot="1" x14ac:dyDescent="0.3">
      <c r="A346" s="929"/>
      <c r="B346" s="931"/>
      <c r="C346" s="933"/>
      <c r="D346" s="935"/>
      <c r="E346" s="937"/>
      <c r="F346" s="939"/>
      <c r="G346" s="941"/>
      <c r="H346" s="913" t="s">
        <v>222</v>
      </c>
      <c r="I346" s="913" t="s">
        <v>226</v>
      </c>
      <c r="J346" s="638" t="s">
        <v>81</v>
      </c>
      <c r="K346" s="605">
        <v>9087.7999999999993</v>
      </c>
      <c r="L346" s="605">
        <v>1219.0899999999999</v>
      </c>
      <c r="M346" s="609">
        <f t="shared" si="5"/>
        <v>7868.71</v>
      </c>
      <c r="P346" s="674"/>
    </row>
    <row r="347" spans="1:16" ht="15.75" thickBot="1" x14ac:dyDescent="0.3">
      <c r="A347" s="929"/>
      <c r="B347" s="931"/>
      <c r="C347" s="933"/>
      <c r="D347" s="935"/>
      <c r="E347" s="937"/>
      <c r="F347" s="939"/>
      <c r="G347" s="941"/>
      <c r="H347" s="914"/>
      <c r="I347" s="914"/>
      <c r="J347" s="607" t="s">
        <v>82</v>
      </c>
      <c r="K347" s="642">
        <v>9087.7999999999993</v>
      </c>
      <c r="L347" s="642">
        <v>833.05</v>
      </c>
      <c r="M347" s="609">
        <f t="shared" si="5"/>
        <v>8254.75</v>
      </c>
      <c r="P347" s="674"/>
    </row>
    <row r="348" spans="1:16" ht="15.75" thickBot="1" x14ac:dyDescent="0.3">
      <c r="A348" s="929"/>
      <c r="B348" s="931"/>
      <c r="C348" s="933"/>
      <c r="D348" s="935"/>
      <c r="E348" s="937"/>
      <c r="F348" s="939"/>
      <c r="G348" s="941"/>
      <c r="H348" s="914"/>
      <c r="I348" s="914"/>
      <c r="J348" s="607" t="s">
        <v>154</v>
      </c>
      <c r="K348" s="612">
        <v>0</v>
      </c>
      <c r="L348" s="612">
        <v>0</v>
      </c>
      <c r="M348" s="609">
        <f t="shared" si="5"/>
        <v>0</v>
      </c>
      <c r="P348" s="674"/>
    </row>
    <row r="349" spans="1:16" ht="15.75" thickBot="1" x14ac:dyDescent="0.3">
      <c r="A349" s="951"/>
      <c r="B349" s="952"/>
      <c r="C349" s="953"/>
      <c r="D349" s="954"/>
      <c r="E349" s="955"/>
      <c r="F349" s="956"/>
      <c r="G349" s="957"/>
      <c r="H349" s="915"/>
      <c r="I349" s="915"/>
      <c r="J349" s="615" t="s">
        <v>155</v>
      </c>
      <c r="K349" s="624">
        <f>K346-K347</f>
        <v>0</v>
      </c>
      <c r="L349" s="624">
        <f>L346-L347</f>
        <v>386.04</v>
      </c>
      <c r="M349" s="609">
        <f t="shared" si="5"/>
        <v>-386.04</v>
      </c>
      <c r="P349" s="674"/>
    </row>
    <row r="350" spans="1:16" ht="15" customHeight="1" thickBot="1" x14ac:dyDescent="0.3">
      <c r="A350" s="928">
        <v>58</v>
      </c>
      <c r="B350" s="930" t="s">
        <v>6514</v>
      </c>
      <c r="C350" s="932" t="s">
        <v>6515</v>
      </c>
      <c r="D350" s="934" t="s">
        <v>6531</v>
      </c>
      <c r="E350" s="936">
        <v>44644</v>
      </c>
      <c r="F350" s="938">
        <v>511100002639</v>
      </c>
      <c r="G350" s="940" t="s">
        <v>6541</v>
      </c>
      <c r="H350" s="913" t="s">
        <v>223</v>
      </c>
      <c r="I350" s="958" t="s">
        <v>225</v>
      </c>
      <c r="J350" s="636" t="s">
        <v>81</v>
      </c>
      <c r="K350" s="640">
        <v>16967595.489999998</v>
      </c>
      <c r="L350" s="643">
        <v>7069831.46</v>
      </c>
      <c r="M350" s="609">
        <f t="shared" si="5"/>
        <v>9897764.0299999993</v>
      </c>
      <c r="P350" s="674"/>
    </row>
    <row r="351" spans="1:16" ht="15.75" thickBot="1" x14ac:dyDescent="0.3">
      <c r="A351" s="929"/>
      <c r="B351" s="931"/>
      <c r="C351" s="933"/>
      <c r="D351" s="935"/>
      <c r="E351" s="937"/>
      <c r="F351" s="939"/>
      <c r="G351" s="941"/>
      <c r="H351" s="914"/>
      <c r="I351" s="959"/>
      <c r="J351" s="637" t="s">
        <v>82</v>
      </c>
      <c r="K351" s="640">
        <v>16967595.489999998</v>
      </c>
      <c r="L351" s="643">
        <v>7069831.46</v>
      </c>
      <c r="M351" s="609">
        <f t="shared" si="5"/>
        <v>9897764.0299999993</v>
      </c>
      <c r="P351" s="674"/>
    </row>
    <row r="352" spans="1:16" ht="15.75" thickBot="1" x14ac:dyDescent="0.3">
      <c r="A352" s="929"/>
      <c r="B352" s="931"/>
      <c r="C352" s="933"/>
      <c r="D352" s="935"/>
      <c r="E352" s="937"/>
      <c r="F352" s="939"/>
      <c r="G352" s="941"/>
      <c r="H352" s="914"/>
      <c r="I352" s="959"/>
      <c r="J352" s="610" t="s">
        <v>154</v>
      </c>
      <c r="K352" s="613">
        <f>K350-K351</f>
        <v>0</v>
      </c>
      <c r="L352" s="611">
        <f>L350-L351</f>
        <v>0</v>
      </c>
      <c r="M352" s="609">
        <f t="shared" si="5"/>
        <v>0</v>
      </c>
      <c r="P352" s="674"/>
    </row>
    <row r="353" spans="1:16" ht="15.75" thickBot="1" x14ac:dyDescent="0.3">
      <c r="A353" s="929"/>
      <c r="B353" s="931"/>
      <c r="C353" s="933"/>
      <c r="D353" s="935"/>
      <c r="E353" s="937"/>
      <c r="F353" s="939"/>
      <c r="G353" s="941"/>
      <c r="H353" s="914"/>
      <c r="I353" s="959"/>
      <c r="J353" s="623" t="s">
        <v>155</v>
      </c>
      <c r="K353" s="626">
        <f>K350-K351</f>
        <v>0</v>
      </c>
      <c r="L353" s="624">
        <f>L350-L351</f>
        <v>0</v>
      </c>
      <c r="M353" s="609">
        <f t="shared" si="5"/>
        <v>0</v>
      </c>
      <c r="P353" s="674"/>
    </row>
    <row r="354" spans="1:16" ht="15.75" thickBot="1" x14ac:dyDescent="0.3">
      <c r="A354" s="929"/>
      <c r="B354" s="931"/>
      <c r="C354" s="933"/>
      <c r="D354" s="935"/>
      <c r="E354" s="937"/>
      <c r="F354" s="939"/>
      <c r="G354" s="941"/>
      <c r="H354" s="913" t="s">
        <v>222</v>
      </c>
      <c r="I354" s="913" t="s">
        <v>226</v>
      </c>
      <c r="J354" s="638" t="s">
        <v>81</v>
      </c>
      <c r="K354" s="605">
        <v>9087.7999999999993</v>
      </c>
      <c r="L354" s="605">
        <v>1234.1500000000001</v>
      </c>
      <c r="M354" s="609">
        <f t="shared" si="5"/>
        <v>7853.65</v>
      </c>
      <c r="P354" s="674"/>
    </row>
    <row r="355" spans="1:16" ht="15.75" thickBot="1" x14ac:dyDescent="0.3">
      <c r="A355" s="929"/>
      <c r="B355" s="931"/>
      <c r="C355" s="933"/>
      <c r="D355" s="935"/>
      <c r="E355" s="937"/>
      <c r="F355" s="939"/>
      <c r="G355" s="941"/>
      <c r="H355" s="914"/>
      <c r="I355" s="914"/>
      <c r="J355" s="607" t="s">
        <v>82</v>
      </c>
      <c r="K355" s="642">
        <v>9087.7999999999993</v>
      </c>
      <c r="L355" s="642">
        <v>833.05</v>
      </c>
      <c r="M355" s="609">
        <f t="shared" si="5"/>
        <v>8254.75</v>
      </c>
      <c r="P355" s="674"/>
    </row>
    <row r="356" spans="1:16" ht="15.75" thickBot="1" x14ac:dyDescent="0.3">
      <c r="A356" s="929"/>
      <c r="B356" s="931"/>
      <c r="C356" s="933"/>
      <c r="D356" s="935"/>
      <c r="E356" s="937"/>
      <c r="F356" s="939"/>
      <c r="G356" s="941"/>
      <c r="H356" s="914"/>
      <c r="I356" s="914"/>
      <c r="J356" s="607" t="s">
        <v>154</v>
      </c>
      <c r="K356" s="612">
        <f>K354-K355</f>
        <v>0</v>
      </c>
      <c r="L356" s="612">
        <v>0</v>
      </c>
      <c r="M356" s="609">
        <f t="shared" si="5"/>
        <v>0</v>
      </c>
      <c r="P356" s="674"/>
    </row>
    <row r="357" spans="1:16" ht="15.75" thickBot="1" x14ac:dyDescent="0.3">
      <c r="A357" s="951"/>
      <c r="B357" s="952"/>
      <c r="C357" s="953"/>
      <c r="D357" s="954"/>
      <c r="E357" s="955"/>
      <c r="F357" s="956"/>
      <c r="G357" s="957"/>
      <c r="H357" s="915"/>
      <c r="I357" s="915"/>
      <c r="J357" s="615" t="s">
        <v>155</v>
      </c>
      <c r="K357" s="624">
        <f>K354-K355</f>
        <v>0</v>
      </c>
      <c r="L357" s="624">
        <f>L354-L355</f>
        <v>401.1</v>
      </c>
      <c r="M357" s="609">
        <f t="shared" si="5"/>
        <v>-401.1</v>
      </c>
      <c r="P357" s="674"/>
    </row>
    <row r="358" spans="1:16" ht="15" customHeight="1" thickBot="1" x14ac:dyDescent="0.3">
      <c r="A358" s="928">
        <v>59</v>
      </c>
      <c r="B358" s="930" t="s">
        <v>6450</v>
      </c>
      <c r="C358" s="932" t="s">
        <v>6451</v>
      </c>
      <c r="D358" s="934" t="s">
        <v>6543</v>
      </c>
      <c r="E358" s="936">
        <v>44648</v>
      </c>
      <c r="F358" s="938">
        <v>511100000583</v>
      </c>
      <c r="G358" s="940" t="s">
        <v>6542</v>
      </c>
      <c r="H358" s="913" t="s">
        <v>222</v>
      </c>
      <c r="I358" s="913" t="s">
        <v>225</v>
      </c>
      <c r="J358" s="636" t="s">
        <v>81</v>
      </c>
      <c r="K358" s="640">
        <v>7442242.0899999999</v>
      </c>
      <c r="L358" s="640">
        <v>7442242.0899999999</v>
      </c>
      <c r="M358" s="609">
        <f t="shared" si="5"/>
        <v>0</v>
      </c>
      <c r="P358" s="674"/>
    </row>
    <row r="359" spans="1:16" ht="15.75" thickBot="1" x14ac:dyDescent="0.3">
      <c r="A359" s="929"/>
      <c r="B359" s="931"/>
      <c r="C359" s="933"/>
      <c r="D359" s="935"/>
      <c r="E359" s="937"/>
      <c r="F359" s="939"/>
      <c r="G359" s="941"/>
      <c r="H359" s="914"/>
      <c r="I359" s="914"/>
      <c r="J359" s="637" t="s">
        <v>82</v>
      </c>
      <c r="K359" s="640">
        <v>7442242.0899999999</v>
      </c>
      <c r="L359" s="640">
        <v>7442242.0899999999</v>
      </c>
      <c r="M359" s="609">
        <f t="shared" si="5"/>
        <v>0</v>
      </c>
      <c r="P359" s="674"/>
    </row>
    <row r="360" spans="1:16" ht="15.75" thickBot="1" x14ac:dyDescent="0.3">
      <c r="A360" s="929"/>
      <c r="B360" s="931"/>
      <c r="C360" s="933"/>
      <c r="D360" s="935"/>
      <c r="E360" s="937"/>
      <c r="F360" s="939"/>
      <c r="G360" s="941"/>
      <c r="H360" s="914"/>
      <c r="I360" s="914"/>
      <c r="J360" s="610" t="s">
        <v>154</v>
      </c>
      <c r="K360" s="613">
        <f>K358-K359</f>
        <v>0</v>
      </c>
      <c r="L360" s="611">
        <f>L358-L359</f>
        <v>0</v>
      </c>
      <c r="M360" s="609">
        <f t="shared" si="5"/>
        <v>0</v>
      </c>
      <c r="P360" s="674"/>
    </row>
    <row r="361" spans="1:16" ht="15.75" thickBot="1" x14ac:dyDescent="0.3">
      <c r="A361" s="929"/>
      <c r="B361" s="931"/>
      <c r="C361" s="933"/>
      <c r="D361" s="935"/>
      <c r="E361" s="937"/>
      <c r="F361" s="939"/>
      <c r="G361" s="941"/>
      <c r="H361" s="915"/>
      <c r="I361" s="915"/>
      <c r="J361" s="623" t="s">
        <v>155</v>
      </c>
      <c r="K361" s="626">
        <f>K358-K359</f>
        <v>0</v>
      </c>
      <c r="L361" s="624">
        <f>L358-L359</f>
        <v>0</v>
      </c>
      <c r="M361" s="609">
        <f t="shared" si="5"/>
        <v>0</v>
      </c>
      <c r="P361" s="674"/>
    </row>
    <row r="362" spans="1:16" ht="15" customHeight="1" thickBot="1" x14ac:dyDescent="0.3">
      <c r="A362" s="928">
        <v>60</v>
      </c>
      <c r="B362" s="930" t="s">
        <v>6450</v>
      </c>
      <c r="C362" s="932" t="s">
        <v>6451</v>
      </c>
      <c r="D362" s="934" t="s">
        <v>6543</v>
      </c>
      <c r="E362" s="936">
        <v>44648</v>
      </c>
      <c r="F362" s="938">
        <v>511100000574</v>
      </c>
      <c r="G362" s="940" t="s">
        <v>6545</v>
      </c>
      <c r="H362" s="913" t="s">
        <v>222</v>
      </c>
      <c r="I362" s="913" t="s">
        <v>225</v>
      </c>
      <c r="J362" s="636" t="s">
        <v>81</v>
      </c>
      <c r="K362" s="640">
        <v>7590000.1500000004</v>
      </c>
      <c r="L362" s="640">
        <v>7590000.1500000004</v>
      </c>
      <c r="M362" s="609">
        <f t="shared" si="5"/>
        <v>0</v>
      </c>
      <c r="P362" s="674"/>
    </row>
    <row r="363" spans="1:16" ht="15.75" thickBot="1" x14ac:dyDescent="0.3">
      <c r="A363" s="929"/>
      <c r="B363" s="931"/>
      <c r="C363" s="933"/>
      <c r="D363" s="935"/>
      <c r="E363" s="937"/>
      <c r="F363" s="939"/>
      <c r="G363" s="941"/>
      <c r="H363" s="914"/>
      <c r="I363" s="914"/>
      <c r="J363" s="637" t="s">
        <v>82</v>
      </c>
      <c r="K363" s="640">
        <v>7590000.1500000004</v>
      </c>
      <c r="L363" s="640">
        <v>7590000.1500000004</v>
      </c>
      <c r="M363" s="609">
        <f t="shared" si="5"/>
        <v>0</v>
      </c>
      <c r="P363" s="674"/>
    </row>
    <row r="364" spans="1:16" ht="15.75" thickBot="1" x14ac:dyDescent="0.3">
      <c r="A364" s="929"/>
      <c r="B364" s="931"/>
      <c r="C364" s="933"/>
      <c r="D364" s="935"/>
      <c r="E364" s="937"/>
      <c r="F364" s="939"/>
      <c r="G364" s="941"/>
      <c r="H364" s="914"/>
      <c r="I364" s="914"/>
      <c r="J364" s="610" t="s">
        <v>154</v>
      </c>
      <c r="K364" s="613">
        <f>L362-K363</f>
        <v>0</v>
      </c>
      <c r="L364" s="611">
        <v>0</v>
      </c>
      <c r="M364" s="609">
        <f t="shared" si="5"/>
        <v>0</v>
      </c>
      <c r="P364" s="674"/>
    </row>
    <row r="365" spans="1:16" ht="15.75" thickBot="1" x14ac:dyDescent="0.3">
      <c r="A365" s="929"/>
      <c r="B365" s="931"/>
      <c r="C365" s="933"/>
      <c r="D365" s="935"/>
      <c r="E365" s="937"/>
      <c r="F365" s="939"/>
      <c r="G365" s="941"/>
      <c r="H365" s="915"/>
      <c r="I365" s="915"/>
      <c r="J365" s="623" t="s">
        <v>155</v>
      </c>
      <c r="K365" s="626">
        <f>L362-K363</f>
        <v>0</v>
      </c>
      <c r="L365" s="624">
        <f>L362-L363</f>
        <v>0</v>
      </c>
      <c r="M365" s="609">
        <f t="shared" si="5"/>
        <v>0</v>
      </c>
      <c r="P365" s="674"/>
    </row>
    <row r="366" spans="1:16" ht="15" customHeight="1" thickBot="1" x14ac:dyDescent="0.3">
      <c r="A366" s="928">
        <v>62</v>
      </c>
      <c r="B366" s="930" t="s">
        <v>6450</v>
      </c>
      <c r="C366" s="932" t="s">
        <v>6451</v>
      </c>
      <c r="D366" s="934" t="s">
        <v>6543</v>
      </c>
      <c r="E366" s="936">
        <v>44648</v>
      </c>
      <c r="F366" s="938">
        <v>511100000593</v>
      </c>
      <c r="G366" s="940" t="s">
        <v>6544</v>
      </c>
      <c r="H366" s="913" t="s">
        <v>222</v>
      </c>
      <c r="I366" s="913" t="s">
        <v>225</v>
      </c>
      <c r="J366" s="636" t="s">
        <v>81</v>
      </c>
      <c r="K366" s="640">
        <v>7450175.2699999996</v>
      </c>
      <c r="L366" s="640">
        <v>7450175.2699999996</v>
      </c>
      <c r="M366" s="609">
        <f t="shared" si="5"/>
        <v>0</v>
      </c>
      <c r="P366" s="674"/>
    </row>
    <row r="367" spans="1:16" ht="15.75" thickBot="1" x14ac:dyDescent="0.3">
      <c r="A367" s="929"/>
      <c r="B367" s="931"/>
      <c r="C367" s="933"/>
      <c r="D367" s="935"/>
      <c r="E367" s="937"/>
      <c r="F367" s="939"/>
      <c r="G367" s="941"/>
      <c r="H367" s="914"/>
      <c r="I367" s="914"/>
      <c r="J367" s="637" t="s">
        <v>82</v>
      </c>
      <c r="K367" s="640">
        <v>7450175.2699999996</v>
      </c>
      <c r="L367" s="640">
        <v>7450175.2699999996</v>
      </c>
      <c r="M367" s="609">
        <f t="shared" si="5"/>
        <v>0</v>
      </c>
      <c r="P367" s="674"/>
    </row>
    <row r="368" spans="1:16" ht="15.75" thickBot="1" x14ac:dyDescent="0.3">
      <c r="A368" s="929"/>
      <c r="B368" s="931"/>
      <c r="C368" s="933"/>
      <c r="D368" s="935"/>
      <c r="E368" s="937"/>
      <c r="F368" s="939"/>
      <c r="G368" s="941"/>
      <c r="H368" s="914"/>
      <c r="I368" s="914"/>
      <c r="J368" s="610" t="s">
        <v>154</v>
      </c>
      <c r="K368" s="613">
        <f>K366-K367</f>
        <v>0</v>
      </c>
      <c r="L368" s="611">
        <f>L366-L367</f>
        <v>0</v>
      </c>
      <c r="M368" s="609">
        <f t="shared" si="5"/>
        <v>0</v>
      </c>
      <c r="P368" s="674"/>
    </row>
    <row r="369" spans="1:16" ht="15.75" thickBot="1" x14ac:dyDescent="0.3">
      <c r="A369" s="929"/>
      <c r="B369" s="931"/>
      <c r="C369" s="933"/>
      <c r="D369" s="935"/>
      <c r="E369" s="937"/>
      <c r="F369" s="939"/>
      <c r="G369" s="941"/>
      <c r="H369" s="915"/>
      <c r="I369" s="915"/>
      <c r="J369" s="623" t="s">
        <v>155</v>
      </c>
      <c r="K369" s="626">
        <f>K366-K367</f>
        <v>0</v>
      </c>
      <c r="L369" s="624">
        <f>L366-L367</f>
        <v>0</v>
      </c>
      <c r="M369" s="609">
        <f t="shared" si="5"/>
        <v>0</v>
      </c>
      <c r="P369" s="674"/>
    </row>
    <row r="370" spans="1:16" ht="15" customHeight="1" thickBot="1" x14ac:dyDescent="0.3">
      <c r="A370" s="928">
        <v>63</v>
      </c>
      <c r="B370" s="930" t="s">
        <v>6450</v>
      </c>
      <c r="C370" s="932" t="s">
        <v>6451</v>
      </c>
      <c r="D370" s="934" t="s">
        <v>6543</v>
      </c>
      <c r="E370" s="936">
        <v>44648</v>
      </c>
      <c r="F370" s="938">
        <v>511100000575</v>
      </c>
      <c r="G370" s="940" t="s">
        <v>6546</v>
      </c>
      <c r="H370" s="913" t="s">
        <v>222</v>
      </c>
      <c r="I370" s="913" t="s">
        <v>225</v>
      </c>
      <c r="J370" s="636" t="s">
        <v>81</v>
      </c>
      <c r="K370" s="640">
        <v>7450175.2699999996</v>
      </c>
      <c r="L370" s="640">
        <v>7450175.2699999996</v>
      </c>
      <c r="M370" s="609">
        <f t="shared" si="5"/>
        <v>0</v>
      </c>
      <c r="P370" s="674"/>
    </row>
    <row r="371" spans="1:16" ht="15.75" thickBot="1" x14ac:dyDescent="0.3">
      <c r="A371" s="929"/>
      <c r="B371" s="931"/>
      <c r="C371" s="933"/>
      <c r="D371" s="935"/>
      <c r="E371" s="937"/>
      <c r="F371" s="939"/>
      <c r="G371" s="941"/>
      <c r="H371" s="914"/>
      <c r="I371" s="914"/>
      <c r="J371" s="637" t="s">
        <v>82</v>
      </c>
      <c r="K371" s="640">
        <v>7450175.2699999996</v>
      </c>
      <c r="L371" s="640">
        <v>7450175.2699999996</v>
      </c>
      <c r="M371" s="609">
        <f t="shared" si="5"/>
        <v>0</v>
      </c>
      <c r="P371" s="674"/>
    </row>
    <row r="372" spans="1:16" ht="15.75" thickBot="1" x14ac:dyDescent="0.3">
      <c r="A372" s="929"/>
      <c r="B372" s="931"/>
      <c r="C372" s="933"/>
      <c r="D372" s="935"/>
      <c r="E372" s="937"/>
      <c r="F372" s="939"/>
      <c r="G372" s="941"/>
      <c r="H372" s="914"/>
      <c r="I372" s="914"/>
      <c r="J372" s="610" t="s">
        <v>154</v>
      </c>
      <c r="K372" s="613">
        <f>K370-K371</f>
        <v>0</v>
      </c>
      <c r="L372" s="611">
        <f>L370-L371</f>
        <v>0</v>
      </c>
      <c r="M372" s="609">
        <f t="shared" si="5"/>
        <v>0</v>
      </c>
      <c r="P372" s="674"/>
    </row>
    <row r="373" spans="1:16" ht="15.75" thickBot="1" x14ac:dyDescent="0.3">
      <c r="A373" s="929"/>
      <c r="B373" s="931"/>
      <c r="C373" s="933"/>
      <c r="D373" s="935"/>
      <c r="E373" s="937"/>
      <c r="F373" s="939"/>
      <c r="G373" s="941"/>
      <c r="H373" s="915"/>
      <c r="I373" s="915"/>
      <c r="J373" s="623" t="s">
        <v>155</v>
      </c>
      <c r="K373" s="626">
        <f>K370-K371</f>
        <v>0</v>
      </c>
      <c r="L373" s="624">
        <f>L370-L371</f>
        <v>0</v>
      </c>
      <c r="M373" s="609">
        <f t="shared" si="5"/>
        <v>0</v>
      </c>
      <c r="P373" s="674"/>
    </row>
    <row r="374" spans="1:16" ht="15" customHeight="1" thickBot="1" x14ac:dyDescent="0.3">
      <c r="A374" s="928">
        <v>64</v>
      </c>
      <c r="B374" s="930" t="s">
        <v>6450</v>
      </c>
      <c r="C374" s="932" t="s">
        <v>6451</v>
      </c>
      <c r="D374" s="934" t="s">
        <v>6543</v>
      </c>
      <c r="E374" s="936">
        <v>44648</v>
      </c>
      <c r="F374" s="938">
        <v>511100000605</v>
      </c>
      <c r="G374" s="940" t="s">
        <v>6547</v>
      </c>
      <c r="H374" s="913" t="s">
        <v>222</v>
      </c>
      <c r="I374" s="913" t="s">
        <v>225</v>
      </c>
      <c r="J374" s="636" t="s">
        <v>81</v>
      </c>
      <c r="K374" s="640">
        <v>7401615.8200000003</v>
      </c>
      <c r="L374" s="640">
        <v>7401615.8200000003</v>
      </c>
      <c r="M374" s="609">
        <f t="shared" si="5"/>
        <v>0</v>
      </c>
      <c r="P374" s="674"/>
    </row>
    <row r="375" spans="1:16" ht="15.75" thickBot="1" x14ac:dyDescent="0.3">
      <c r="A375" s="929"/>
      <c r="B375" s="931"/>
      <c r="C375" s="933"/>
      <c r="D375" s="935"/>
      <c r="E375" s="937"/>
      <c r="F375" s="939"/>
      <c r="G375" s="941"/>
      <c r="H375" s="914"/>
      <c r="I375" s="914"/>
      <c r="J375" s="637" t="s">
        <v>82</v>
      </c>
      <c r="K375" s="640">
        <v>7401615.8200000003</v>
      </c>
      <c r="L375" s="640">
        <v>7401615.8200000003</v>
      </c>
      <c r="M375" s="609">
        <f t="shared" si="5"/>
        <v>0</v>
      </c>
      <c r="P375" s="674"/>
    </row>
    <row r="376" spans="1:16" ht="15.75" thickBot="1" x14ac:dyDescent="0.3">
      <c r="A376" s="929"/>
      <c r="B376" s="931"/>
      <c r="C376" s="933"/>
      <c r="D376" s="935"/>
      <c r="E376" s="937"/>
      <c r="F376" s="939"/>
      <c r="G376" s="941"/>
      <c r="H376" s="914"/>
      <c r="I376" s="914"/>
      <c r="J376" s="610" t="s">
        <v>154</v>
      </c>
      <c r="K376" s="613">
        <f>K374-K375</f>
        <v>0</v>
      </c>
      <c r="L376" s="611">
        <f>L374-L375</f>
        <v>0</v>
      </c>
      <c r="M376" s="609">
        <f t="shared" si="5"/>
        <v>0</v>
      </c>
      <c r="P376" s="674"/>
    </row>
    <row r="377" spans="1:16" ht="15.75" thickBot="1" x14ac:dyDescent="0.3">
      <c r="A377" s="929"/>
      <c r="B377" s="931"/>
      <c r="C377" s="933"/>
      <c r="D377" s="935"/>
      <c r="E377" s="937"/>
      <c r="F377" s="939"/>
      <c r="G377" s="941"/>
      <c r="H377" s="915"/>
      <c r="I377" s="915"/>
      <c r="J377" s="623" t="s">
        <v>155</v>
      </c>
      <c r="K377" s="626">
        <f>K374-K375</f>
        <v>0</v>
      </c>
      <c r="L377" s="624">
        <f>L374-L375</f>
        <v>0</v>
      </c>
      <c r="M377" s="609">
        <f t="shared" si="5"/>
        <v>0</v>
      </c>
      <c r="P377" s="674"/>
    </row>
    <row r="378" spans="1:16" ht="15" customHeight="1" thickBot="1" x14ac:dyDescent="0.3">
      <c r="A378" s="928">
        <v>65</v>
      </c>
      <c r="B378" s="930" t="s">
        <v>6450</v>
      </c>
      <c r="C378" s="932" t="s">
        <v>6451</v>
      </c>
      <c r="D378" s="934" t="s">
        <v>6543</v>
      </c>
      <c r="E378" s="936">
        <v>44648</v>
      </c>
      <c r="F378" s="938">
        <v>511100001276</v>
      </c>
      <c r="G378" s="940" t="s">
        <v>6548</v>
      </c>
      <c r="H378" s="913" t="s">
        <v>222</v>
      </c>
      <c r="I378" s="913" t="s">
        <v>225</v>
      </c>
      <c r="J378" s="636" t="s">
        <v>81</v>
      </c>
      <c r="K378" s="640">
        <v>7421611.6399999997</v>
      </c>
      <c r="L378" s="640">
        <v>7421611.6399999997</v>
      </c>
      <c r="M378" s="609">
        <f t="shared" si="5"/>
        <v>0</v>
      </c>
      <c r="P378" s="674"/>
    </row>
    <row r="379" spans="1:16" ht="15.75" thickBot="1" x14ac:dyDescent="0.3">
      <c r="A379" s="929"/>
      <c r="B379" s="931"/>
      <c r="C379" s="933"/>
      <c r="D379" s="935"/>
      <c r="E379" s="937"/>
      <c r="F379" s="939"/>
      <c r="G379" s="941"/>
      <c r="H379" s="914"/>
      <c r="I379" s="914"/>
      <c r="J379" s="637" t="s">
        <v>82</v>
      </c>
      <c r="K379" s="640">
        <v>7421611.6399999997</v>
      </c>
      <c r="L379" s="640">
        <v>7421611.6399999997</v>
      </c>
      <c r="M379" s="609">
        <f t="shared" si="5"/>
        <v>0</v>
      </c>
      <c r="P379" s="674"/>
    </row>
    <row r="380" spans="1:16" ht="15.75" thickBot="1" x14ac:dyDescent="0.3">
      <c r="A380" s="929"/>
      <c r="B380" s="931"/>
      <c r="C380" s="933"/>
      <c r="D380" s="935"/>
      <c r="E380" s="937"/>
      <c r="F380" s="939"/>
      <c r="G380" s="941"/>
      <c r="H380" s="914"/>
      <c r="I380" s="914"/>
      <c r="J380" s="610" t="s">
        <v>154</v>
      </c>
      <c r="K380" s="613">
        <f>K378-K379</f>
        <v>0</v>
      </c>
      <c r="L380" s="611">
        <f>L378-L379</f>
        <v>0</v>
      </c>
      <c r="M380" s="609">
        <f t="shared" si="5"/>
        <v>0</v>
      </c>
      <c r="P380" s="674"/>
    </row>
    <row r="381" spans="1:16" ht="15.75" thickBot="1" x14ac:dyDescent="0.3">
      <c r="A381" s="929"/>
      <c r="B381" s="931"/>
      <c r="C381" s="933"/>
      <c r="D381" s="935"/>
      <c r="E381" s="937"/>
      <c r="F381" s="939"/>
      <c r="G381" s="941"/>
      <c r="H381" s="915"/>
      <c r="I381" s="915"/>
      <c r="J381" s="623" t="s">
        <v>155</v>
      </c>
      <c r="K381" s="626">
        <f>K378-K379</f>
        <v>0</v>
      </c>
      <c r="L381" s="624">
        <f>L378-L379</f>
        <v>0</v>
      </c>
      <c r="M381" s="609">
        <f t="shared" si="5"/>
        <v>0</v>
      </c>
      <c r="P381" s="674"/>
    </row>
    <row r="382" spans="1:16" ht="15" customHeight="1" thickBot="1" x14ac:dyDescent="0.3">
      <c r="A382" s="928">
        <v>66</v>
      </c>
      <c r="B382" s="930" t="s">
        <v>6450</v>
      </c>
      <c r="C382" s="932" t="s">
        <v>6451</v>
      </c>
      <c r="D382" s="934" t="s">
        <v>6543</v>
      </c>
      <c r="E382" s="936">
        <v>44648</v>
      </c>
      <c r="F382" s="938">
        <v>511100000559</v>
      </c>
      <c r="G382" s="940" t="s">
        <v>6549</v>
      </c>
      <c r="H382" s="913" t="s">
        <v>222</v>
      </c>
      <c r="I382" s="913" t="s">
        <v>225</v>
      </c>
      <c r="J382" s="636" t="s">
        <v>81</v>
      </c>
      <c r="K382" s="640">
        <v>7421014.4100000001</v>
      </c>
      <c r="L382" s="640">
        <v>7421014.4100000001</v>
      </c>
      <c r="M382" s="609">
        <f t="shared" si="5"/>
        <v>0</v>
      </c>
      <c r="P382" s="674"/>
    </row>
    <row r="383" spans="1:16" ht="15.75" thickBot="1" x14ac:dyDescent="0.3">
      <c r="A383" s="929"/>
      <c r="B383" s="931"/>
      <c r="C383" s="933"/>
      <c r="D383" s="935"/>
      <c r="E383" s="937"/>
      <c r="F383" s="939"/>
      <c r="G383" s="941"/>
      <c r="H383" s="914"/>
      <c r="I383" s="914"/>
      <c r="J383" s="637" t="s">
        <v>82</v>
      </c>
      <c r="K383" s="640">
        <v>7421014.4100000001</v>
      </c>
      <c r="L383" s="640">
        <v>7421014.4100000001</v>
      </c>
      <c r="M383" s="609">
        <f t="shared" si="5"/>
        <v>0</v>
      </c>
      <c r="P383" s="674"/>
    </row>
    <row r="384" spans="1:16" ht="15.75" thickBot="1" x14ac:dyDescent="0.3">
      <c r="A384" s="929"/>
      <c r="B384" s="931"/>
      <c r="C384" s="933"/>
      <c r="D384" s="935"/>
      <c r="E384" s="937"/>
      <c r="F384" s="939"/>
      <c r="G384" s="941"/>
      <c r="H384" s="914"/>
      <c r="I384" s="914"/>
      <c r="J384" s="610" t="s">
        <v>154</v>
      </c>
      <c r="K384" s="613">
        <f>K382-K383</f>
        <v>0</v>
      </c>
      <c r="L384" s="611">
        <f>L382-L383</f>
        <v>0</v>
      </c>
      <c r="M384" s="609">
        <f t="shared" si="5"/>
        <v>0</v>
      </c>
      <c r="P384" s="674"/>
    </row>
    <row r="385" spans="1:16" ht="15.75" thickBot="1" x14ac:dyDescent="0.3">
      <c r="A385" s="929"/>
      <c r="B385" s="931"/>
      <c r="C385" s="933"/>
      <c r="D385" s="935"/>
      <c r="E385" s="937"/>
      <c r="F385" s="939"/>
      <c r="G385" s="941"/>
      <c r="H385" s="915"/>
      <c r="I385" s="915"/>
      <c r="J385" s="623" t="s">
        <v>155</v>
      </c>
      <c r="K385" s="626">
        <f>K382-K383</f>
        <v>0</v>
      </c>
      <c r="L385" s="624">
        <f>L382-L383</f>
        <v>0</v>
      </c>
      <c r="M385" s="609">
        <f t="shared" si="5"/>
        <v>0</v>
      </c>
      <c r="P385" s="674"/>
    </row>
    <row r="386" spans="1:16" ht="15" customHeight="1" thickBot="1" x14ac:dyDescent="0.3">
      <c r="A386" s="928">
        <v>67</v>
      </c>
      <c r="B386" s="930" t="s">
        <v>6450</v>
      </c>
      <c r="C386" s="932" t="s">
        <v>6451</v>
      </c>
      <c r="D386" s="934" t="s">
        <v>6543</v>
      </c>
      <c r="E386" s="936">
        <v>44648</v>
      </c>
      <c r="F386" s="938">
        <v>511100000562</v>
      </c>
      <c r="G386" s="940" t="s">
        <v>6550</v>
      </c>
      <c r="H386" s="913" t="s">
        <v>222</v>
      </c>
      <c r="I386" s="913" t="s">
        <v>225</v>
      </c>
      <c r="J386" s="636" t="s">
        <v>81</v>
      </c>
      <c r="K386" s="640">
        <v>7452677.0599999996</v>
      </c>
      <c r="L386" s="640">
        <v>7452677.0599999996</v>
      </c>
      <c r="M386" s="609">
        <f t="shared" si="5"/>
        <v>0</v>
      </c>
      <c r="P386" s="674"/>
    </row>
    <row r="387" spans="1:16" ht="15.75" thickBot="1" x14ac:dyDescent="0.3">
      <c r="A387" s="929"/>
      <c r="B387" s="931"/>
      <c r="C387" s="933"/>
      <c r="D387" s="935"/>
      <c r="E387" s="937"/>
      <c r="F387" s="939"/>
      <c r="G387" s="941"/>
      <c r="H387" s="914"/>
      <c r="I387" s="914"/>
      <c r="J387" s="637" t="s">
        <v>82</v>
      </c>
      <c r="K387" s="640">
        <v>7452677.0599999996</v>
      </c>
      <c r="L387" s="640">
        <v>7452677.0599999996</v>
      </c>
      <c r="M387" s="609">
        <f t="shared" si="5"/>
        <v>0</v>
      </c>
      <c r="P387" s="674"/>
    </row>
    <row r="388" spans="1:16" ht="15.75" thickBot="1" x14ac:dyDescent="0.3">
      <c r="A388" s="929"/>
      <c r="B388" s="931"/>
      <c r="C388" s="933"/>
      <c r="D388" s="935"/>
      <c r="E388" s="937"/>
      <c r="F388" s="939"/>
      <c r="G388" s="941"/>
      <c r="H388" s="914"/>
      <c r="I388" s="914"/>
      <c r="J388" s="610" t="s">
        <v>154</v>
      </c>
      <c r="K388" s="613">
        <f>K386-K387</f>
        <v>0</v>
      </c>
      <c r="L388" s="611">
        <f>L386-L387</f>
        <v>0</v>
      </c>
      <c r="M388" s="609">
        <f t="shared" si="5"/>
        <v>0</v>
      </c>
      <c r="P388" s="674"/>
    </row>
    <row r="389" spans="1:16" ht="15.75" thickBot="1" x14ac:dyDescent="0.3">
      <c r="A389" s="929"/>
      <c r="B389" s="931"/>
      <c r="C389" s="933"/>
      <c r="D389" s="935"/>
      <c r="E389" s="937"/>
      <c r="F389" s="939"/>
      <c r="G389" s="941"/>
      <c r="H389" s="915"/>
      <c r="I389" s="915"/>
      <c r="J389" s="623" t="s">
        <v>155</v>
      </c>
      <c r="K389" s="626">
        <f>K386-K387</f>
        <v>0</v>
      </c>
      <c r="L389" s="624">
        <f>L386-L387</f>
        <v>0</v>
      </c>
      <c r="M389" s="609">
        <f t="shared" si="5"/>
        <v>0</v>
      </c>
      <c r="P389" s="674"/>
    </row>
    <row r="390" spans="1:16" ht="15" customHeight="1" thickBot="1" x14ac:dyDescent="0.3">
      <c r="A390" s="928">
        <v>68</v>
      </c>
      <c r="B390" s="930" t="s">
        <v>6450</v>
      </c>
      <c r="C390" s="932" t="s">
        <v>6451</v>
      </c>
      <c r="D390" s="934" t="s">
        <v>6543</v>
      </c>
      <c r="E390" s="936">
        <v>44648</v>
      </c>
      <c r="F390" s="938">
        <v>511100002522</v>
      </c>
      <c r="G390" s="940" t="s">
        <v>6550</v>
      </c>
      <c r="H390" s="913" t="s">
        <v>222</v>
      </c>
      <c r="I390" s="913" t="s">
        <v>225</v>
      </c>
      <c r="J390" s="636" t="s">
        <v>81</v>
      </c>
      <c r="K390" s="640">
        <v>7609592.6500000004</v>
      </c>
      <c r="L390" s="640">
        <v>7609592.6500000004</v>
      </c>
      <c r="M390" s="609">
        <f t="shared" si="5"/>
        <v>0</v>
      </c>
      <c r="P390" s="674"/>
    </row>
    <row r="391" spans="1:16" ht="15.75" thickBot="1" x14ac:dyDescent="0.3">
      <c r="A391" s="929"/>
      <c r="B391" s="931"/>
      <c r="C391" s="933"/>
      <c r="D391" s="935"/>
      <c r="E391" s="937"/>
      <c r="F391" s="939"/>
      <c r="G391" s="941"/>
      <c r="H391" s="914"/>
      <c r="I391" s="914"/>
      <c r="J391" s="637" t="s">
        <v>82</v>
      </c>
      <c r="K391" s="640">
        <v>7609592.6500000004</v>
      </c>
      <c r="L391" s="640">
        <v>7609592.6500000004</v>
      </c>
      <c r="M391" s="609">
        <f t="shared" si="5"/>
        <v>0</v>
      </c>
      <c r="P391" s="674"/>
    </row>
    <row r="392" spans="1:16" ht="15.75" thickBot="1" x14ac:dyDescent="0.3">
      <c r="A392" s="929"/>
      <c r="B392" s="931"/>
      <c r="C392" s="933"/>
      <c r="D392" s="935"/>
      <c r="E392" s="937"/>
      <c r="F392" s="939"/>
      <c r="G392" s="941"/>
      <c r="H392" s="914"/>
      <c r="I392" s="914"/>
      <c r="J392" s="610" t="s">
        <v>154</v>
      </c>
      <c r="K392" s="613">
        <f>K390-K391</f>
        <v>0</v>
      </c>
      <c r="L392" s="611">
        <f>L390-L391</f>
        <v>0</v>
      </c>
      <c r="M392" s="609">
        <f t="shared" si="5"/>
        <v>0</v>
      </c>
      <c r="P392" s="674"/>
    </row>
    <row r="393" spans="1:16" ht="15.75" thickBot="1" x14ac:dyDescent="0.3">
      <c r="A393" s="929"/>
      <c r="B393" s="931"/>
      <c r="C393" s="933"/>
      <c r="D393" s="935"/>
      <c r="E393" s="937"/>
      <c r="F393" s="939"/>
      <c r="G393" s="941"/>
      <c r="H393" s="915"/>
      <c r="I393" s="915"/>
      <c r="J393" s="623" t="s">
        <v>155</v>
      </c>
      <c r="K393" s="626">
        <f>K390-K391</f>
        <v>0</v>
      </c>
      <c r="L393" s="624">
        <f>L390-L391</f>
        <v>0</v>
      </c>
      <c r="M393" s="609">
        <f t="shared" si="5"/>
        <v>0</v>
      </c>
      <c r="P393" s="674"/>
    </row>
    <row r="394" spans="1:16" ht="15" customHeight="1" thickBot="1" x14ac:dyDescent="0.3">
      <c r="A394" s="928">
        <v>69</v>
      </c>
      <c r="B394" s="930" t="s">
        <v>6450</v>
      </c>
      <c r="C394" s="932" t="s">
        <v>6451</v>
      </c>
      <c r="D394" s="934" t="s">
        <v>6543</v>
      </c>
      <c r="E394" s="936">
        <v>44648</v>
      </c>
      <c r="F394" s="938">
        <v>511100000954</v>
      </c>
      <c r="G394" s="940" t="s">
        <v>6551</v>
      </c>
      <c r="H394" s="913" t="s">
        <v>222</v>
      </c>
      <c r="I394" s="913" t="s">
        <v>225</v>
      </c>
      <c r="J394" s="636" t="s">
        <v>81</v>
      </c>
      <c r="K394" s="640">
        <v>7500796.6600000001</v>
      </c>
      <c r="L394" s="640">
        <v>7500796.6600000001</v>
      </c>
      <c r="M394" s="609">
        <f t="shared" si="5"/>
        <v>0</v>
      </c>
      <c r="P394" s="674"/>
    </row>
    <row r="395" spans="1:16" ht="15.75" thickBot="1" x14ac:dyDescent="0.3">
      <c r="A395" s="929"/>
      <c r="B395" s="931"/>
      <c r="C395" s="933"/>
      <c r="D395" s="935"/>
      <c r="E395" s="937"/>
      <c r="F395" s="939"/>
      <c r="G395" s="941"/>
      <c r="H395" s="914"/>
      <c r="I395" s="914"/>
      <c r="J395" s="637" t="s">
        <v>82</v>
      </c>
      <c r="K395" s="640">
        <v>7500796.6600000001</v>
      </c>
      <c r="L395" s="640">
        <v>7500796.6600000001</v>
      </c>
      <c r="M395" s="609">
        <f t="shared" ref="M395:M458" si="6">K395-L395</f>
        <v>0</v>
      </c>
      <c r="P395" s="674"/>
    </row>
    <row r="396" spans="1:16" ht="15.75" thickBot="1" x14ac:dyDescent="0.3">
      <c r="A396" s="929"/>
      <c r="B396" s="931"/>
      <c r="C396" s="933"/>
      <c r="D396" s="935"/>
      <c r="E396" s="937"/>
      <c r="F396" s="939"/>
      <c r="G396" s="941"/>
      <c r="H396" s="914"/>
      <c r="I396" s="914"/>
      <c r="J396" s="610" t="s">
        <v>154</v>
      </c>
      <c r="K396" s="613">
        <f>K394-K395</f>
        <v>0</v>
      </c>
      <c r="L396" s="611">
        <f>L394-L395</f>
        <v>0</v>
      </c>
      <c r="M396" s="609">
        <f t="shared" si="6"/>
        <v>0</v>
      </c>
      <c r="P396" s="674"/>
    </row>
    <row r="397" spans="1:16" ht="15.75" thickBot="1" x14ac:dyDescent="0.3">
      <c r="A397" s="929"/>
      <c r="B397" s="931"/>
      <c r="C397" s="933"/>
      <c r="D397" s="935"/>
      <c r="E397" s="937"/>
      <c r="F397" s="939"/>
      <c r="G397" s="941"/>
      <c r="H397" s="915"/>
      <c r="I397" s="915"/>
      <c r="J397" s="623" t="s">
        <v>155</v>
      </c>
      <c r="K397" s="626">
        <f>K394-K395</f>
        <v>0</v>
      </c>
      <c r="L397" s="624">
        <f>L394-L395</f>
        <v>0</v>
      </c>
      <c r="M397" s="609">
        <f t="shared" si="6"/>
        <v>0</v>
      </c>
      <c r="P397" s="674"/>
    </row>
    <row r="398" spans="1:16" ht="15" customHeight="1" thickBot="1" x14ac:dyDescent="0.3">
      <c r="A398" s="928">
        <v>70</v>
      </c>
      <c r="B398" s="930" t="s">
        <v>6464</v>
      </c>
      <c r="C398" s="932" t="s">
        <v>6465</v>
      </c>
      <c r="D398" s="934" t="s">
        <v>6552</v>
      </c>
      <c r="E398" s="936">
        <v>44655</v>
      </c>
      <c r="F398" s="938">
        <v>511100002962</v>
      </c>
      <c r="G398" s="940" t="s">
        <v>6553</v>
      </c>
      <c r="H398" s="913" t="s">
        <v>223</v>
      </c>
      <c r="I398" s="913" t="s">
        <v>225</v>
      </c>
      <c r="J398" s="636" t="s">
        <v>81</v>
      </c>
      <c r="K398" s="640">
        <v>12926330.35</v>
      </c>
      <c r="L398" s="640">
        <v>5385970.9800000004</v>
      </c>
      <c r="M398" s="609">
        <f t="shared" si="6"/>
        <v>7540359.3700000001</v>
      </c>
      <c r="P398" s="674"/>
    </row>
    <row r="399" spans="1:16" ht="15.75" thickBot="1" x14ac:dyDescent="0.3">
      <c r="A399" s="929"/>
      <c r="B399" s="931"/>
      <c r="C399" s="933"/>
      <c r="D399" s="935"/>
      <c r="E399" s="937"/>
      <c r="F399" s="939"/>
      <c r="G399" s="941"/>
      <c r="H399" s="914"/>
      <c r="I399" s="914"/>
      <c r="J399" s="637" t="s">
        <v>82</v>
      </c>
      <c r="K399" s="640">
        <v>12926330.35</v>
      </c>
      <c r="L399" s="640">
        <v>5385970.9800000004</v>
      </c>
      <c r="M399" s="609">
        <f t="shared" si="6"/>
        <v>7540359.3700000001</v>
      </c>
      <c r="P399" s="674"/>
    </row>
    <row r="400" spans="1:16" ht="15.75" thickBot="1" x14ac:dyDescent="0.3">
      <c r="A400" s="929"/>
      <c r="B400" s="931"/>
      <c r="C400" s="933"/>
      <c r="D400" s="935"/>
      <c r="E400" s="937"/>
      <c r="F400" s="939"/>
      <c r="G400" s="941"/>
      <c r="H400" s="914"/>
      <c r="I400" s="914"/>
      <c r="J400" s="610" t="s">
        <v>154</v>
      </c>
      <c r="K400" s="613">
        <f>K398-K399</f>
        <v>0</v>
      </c>
      <c r="L400" s="611">
        <f>L398-L399</f>
        <v>0</v>
      </c>
      <c r="M400" s="609">
        <f t="shared" si="6"/>
        <v>0</v>
      </c>
      <c r="P400" s="674"/>
    </row>
    <row r="401" spans="1:16" ht="15.75" thickBot="1" x14ac:dyDescent="0.3">
      <c r="A401" s="929"/>
      <c r="B401" s="931"/>
      <c r="C401" s="933"/>
      <c r="D401" s="935"/>
      <c r="E401" s="937"/>
      <c r="F401" s="939"/>
      <c r="G401" s="941"/>
      <c r="H401" s="914"/>
      <c r="I401" s="915"/>
      <c r="J401" s="623" t="s">
        <v>155</v>
      </c>
      <c r="K401" s="626">
        <f>K398-K399</f>
        <v>0</v>
      </c>
      <c r="L401" s="624">
        <f>L398-L399</f>
        <v>0</v>
      </c>
      <c r="M401" s="609">
        <f t="shared" si="6"/>
        <v>0</v>
      </c>
      <c r="P401" s="674"/>
    </row>
    <row r="402" spans="1:16" ht="15" customHeight="1" thickBot="1" x14ac:dyDescent="0.3">
      <c r="A402" s="928">
        <v>71</v>
      </c>
      <c r="B402" s="930" t="s">
        <v>6464</v>
      </c>
      <c r="C402" s="932" t="s">
        <v>6465</v>
      </c>
      <c r="D402" s="934" t="s">
        <v>6552</v>
      </c>
      <c r="E402" s="936">
        <v>44655</v>
      </c>
      <c r="F402" s="938">
        <v>511100002992</v>
      </c>
      <c r="G402" s="940" t="s">
        <v>6554</v>
      </c>
      <c r="H402" s="913" t="s">
        <v>223</v>
      </c>
      <c r="I402" s="913" t="s">
        <v>225</v>
      </c>
      <c r="J402" s="636" t="s">
        <v>81</v>
      </c>
      <c r="K402" s="640">
        <v>13164224.310000001</v>
      </c>
      <c r="L402" s="640">
        <v>5171659.5599999996</v>
      </c>
      <c r="M402" s="609">
        <f t="shared" si="6"/>
        <v>7992564.75</v>
      </c>
      <c r="P402" s="674"/>
    </row>
    <row r="403" spans="1:16" ht="15.75" thickBot="1" x14ac:dyDescent="0.3">
      <c r="A403" s="929"/>
      <c r="B403" s="931"/>
      <c r="C403" s="933"/>
      <c r="D403" s="935"/>
      <c r="E403" s="937"/>
      <c r="F403" s="939"/>
      <c r="G403" s="941"/>
      <c r="H403" s="914"/>
      <c r="I403" s="914"/>
      <c r="J403" s="637" t="s">
        <v>82</v>
      </c>
      <c r="K403" s="640">
        <v>13164224.310000001</v>
      </c>
      <c r="L403" s="640">
        <v>5171659.5599999996</v>
      </c>
      <c r="M403" s="609">
        <f t="shared" si="6"/>
        <v>7992564.75</v>
      </c>
      <c r="P403" s="674"/>
    </row>
    <row r="404" spans="1:16" ht="15.75" thickBot="1" x14ac:dyDescent="0.3">
      <c r="A404" s="929"/>
      <c r="B404" s="931"/>
      <c r="C404" s="933"/>
      <c r="D404" s="935"/>
      <c r="E404" s="937"/>
      <c r="F404" s="939"/>
      <c r="G404" s="941"/>
      <c r="H404" s="914"/>
      <c r="I404" s="914"/>
      <c r="J404" s="610" t="s">
        <v>154</v>
      </c>
      <c r="K404" s="613">
        <f>K402-K403</f>
        <v>0</v>
      </c>
      <c r="L404" s="611">
        <f>L402-L403</f>
        <v>0</v>
      </c>
      <c r="M404" s="609">
        <f t="shared" si="6"/>
        <v>0</v>
      </c>
      <c r="P404" s="674"/>
    </row>
    <row r="405" spans="1:16" ht="15.75" thickBot="1" x14ac:dyDescent="0.3">
      <c r="A405" s="929"/>
      <c r="B405" s="931"/>
      <c r="C405" s="933"/>
      <c r="D405" s="935"/>
      <c r="E405" s="937"/>
      <c r="F405" s="939"/>
      <c r="G405" s="941"/>
      <c r="H405" s="914"/>
      <c r="I405" s="915"/>
      <c r="J405" s="623" t="s">
        <v>155</v>
      </c>
      <c r="K405" s="626">
        <f>K402-K403</f>
        <v>0</v>
      </c>
      <c r="L405" s="624">
        <f>L402-L403</f>
        <v>0</v>
      </c>
      <c r="M405" s="609">
        <f t="shared" si="6"/>
        <v>0</v>
      </c>
      <c r="P405" s="674"/>
    </row>
    <row r="406" spans="1:16" ht="15" customHeight="1" thickBot="1" x14ac:dyDescent="0.3">
      <c r="A406" s="928">
        <v>72</v>
      </c>
      <c r="B406" s="930" t="s">
        <v>6464</v>
      </c>
      <c r="C406" s="932" t="s">
        <v>6465</v>
      </c>
      <c r="D406" s="934" t="s">
        <v>6558</v>
      </c>
      <c r="E406" s="936">
        <v>44655</v>
      </c>
      <c r="F406" s="938">
        <v>5111000030525</v>
      </c>
      <c r="G406" s="940" t="s">
        <v>6555</v>
      </c>
      <c r="H406" s="913" t="s">
        <v>223</v>
      </c>
      <c r="I406" s="913" t="s">
        <v>225</v>
      </c>
      <c r="J406" s="636" t="s">
        <v>81</v>
      </c>
      <c r="K406" s="640">
        <v>13164224.310000001</v>
      </c>
      <c r="L406" s="640">
        <v>5171659.5599999996</v>
      </c>
      <c r="M406" s="609">
        <f t="shared" si="6"/>
        <v>7992564.75</v>
      </c>
      <c r="P406" s="674"/>
    </row>
    <row r="407" spans="1:16" ht="15.75" thickBot="1" x14ac:dyDescent="0.3">
      <c r="A407" s="929"/>
      <c r="B407" s="931"/>
      <c r="C407" s="933"/>
      <c r="D407" s="935"/>
      <c r="E407" s="937"/>
      <c r="F407" s="939"/>
      <c r="G407" s="941"/>
      <c r="H407" s="914"/>
      <c r="I407" s="914"/>
      <c r="J407" s="637" t="s">
        <v>82</v>
      </c>
      <c r="K407" s="640">
        <v>13164224.310000001</v>
      </c>
      <c r="L407" s="640">
        <v>5171659.5599999996</v>
      </c>
      <c r="M407" s="609">
        <f t="shared" si="6"/>
        <v>7992564.75</v>
      </c>
      <c r="P407" s="674"/>
    </row>
    <row r="408" spans="1:16" ht="15.75" thickBot="1" x14ac:dyDescent="0.3">
      <c r="A408" s="929"/>
      <c r="B408" s="931"/>
      <c r="C408" s="933"/>
      <c r="D408" s="935"/>
      <c r="E408" s="937"/>
      <c r="F408" s="939"/>
      <c r="G408" s="941"/>
      <c r="H408" s="914"/>
      <c r="I408" s="914"/>
      <c r="J408" s="610" t="s">
        <v>154</v>
      </c>
      <c r="K408" s="613">
        <f>K406-K407</f>
        <v>0</v>
      </c>
      <c r="L408" s="611">
        <f>L406-L407</f>
        <v>0</v>
      </c>
      <c r="M408" s="609">
        <f t="shared" si="6"/>
        <v>0</v>
      </c>
      <c r="P408" s="674"/>
    </row>
    <row r="409" spans="1:16" ht="15.75" thickBot="1" x14ac:dyDescent="0.3">
      <c r="A409" s="929"/>
      <c r="B409" s="931"/>
      <c r="C409" s="933"/>
      <c r="D409" s="935"/>
      <c r="E409" s="937"/>
      <c r="F409" s="939"/>
      <c r="G409" s="941"/>
      <c r="H409" s="914"/>
      <c r="I409" s="915"/>
      <c r="J409" s="623" t="s">
        <v>155</v>
      </c>
      <c r="K409" s="626">
        <f>K406-K407</f>
        <v>0</v>
      </c>
      <c r="L409" s="624">
        <f>L406-L407</f>
        <v>0</v>
      </c>
      <c r="M409" s="609">
        <f t="shared" si="6"/>
        <v>0</v>
      </c>
      <c r="P409" s="674"/>
    </row>
    <row r="410" spans="1:16" ht="15" customHeight="1" thickBot="1" x14ac:dyDescent="0.3">
      <c r="A410" s="928">
        <v>73</v>
      </c>
      <c r="B410" s="930" t="s">
        <v>6464</v>
      </c>
      <c r="C410" s="932" t="s">
        <v>6465</v>
      </c>
      <c r="D410" s="934" t="s">
        <v>6558</v>
      </c>
      <c r="E410" s="936">
        <v>44655</v>
      </c>
      <c r="F410" s="938">
        <v>5111000032968</v>
      </c>
      <c r="G410" s="940" t="s">
        <v>6556</v>
      </c>
      <c r="H410" s="913" t="s">
        <v>223</v>
      </c>
      <c r="I410" s="913" t="s">
        <v>225</v>
      </c>
      <c r="J410" s="636" t="s">
        <v>81</v>
      </c>
      <c r="K410" s="640">
        <v>13164224.310000001</v>
      </c>
      <c r="L410" s="640">
        <v>5328376.51</v>
      </c>
      <c r="M410" s="609">
        <f t="shared" si="6"/>
        <v>7835847.7999999998</v>
      </c>
      <c r="P410" s="674"/>
    </row>
    <row r="411" spans="1:16" ht="15.75" thickBot="1" x14ac:dyDescent="0.3">
      <c r="A411" s="929"/>
      <c r="B411" s="931"/>
      <c r="C411" s="933"/>
      <c r="D411" s="935"/>
      <c r="E411" s="937"/>
      <c r="F411" s="939"/>
      <c r="G411" s="941"/>
      <c r="H411" s="914"/>
      <c r="I411" s="914"/>
      <c r="J411" s="637" t="s">
        <v>82</v>
      </c>
      <c r="K411" s="640">
        <v>13164224.310000001</v>
      </c>
      <c r="L411" s="640">
        <v>5328376.51</v>
      </c>
      <c r="M411" s="609">
        <f t="shared" si="6"/>
        <v>7835847.7999999998</v>
      </c>
      <c r="P411" s="674"/>
    </row>
    <row r="412" spans="1:16" ht="15.75" thickBot="1" x14ac:dyDescent="0.3">
      <c r="A412" s="929"/>
      <c r="B412" s="931"/>
      <c r="C412" s="933"/>
      <c r="D412" s="935"/>
      <c r="E412" s="937"/>
      <c r="F412" s="939"/>
      <c r="G412" s="941"/>
      <c r="H412" s="914"/>
      <c r="I412" s="914"/>
      <c r="J412" s="610" t="s">
        <v>154</v>
      </c>
      <c r="K412" s="613">
        <f>K410-K411</f>
        <v>0</v>
      </c>
      <c r="L412" s="611">
        <f>L410-L411</f>
        <v>0</v>
      </c>
      <c r="M412" s="609">
        <f t="shared" si="6"/>
        <v>0</v>
      </c>
      <c r="P412" s="674"/>
    </row>
    <row r="413" spans="1:16" ht="15.75" thickBot="1" x14ac:dyDescent="0.3">
      <c r="A413" s="929"/>
      <c r="B413" s="931"/>
      <c r="C413" s="933"/>
      <c r="D413" s="935"/>
      <c r="E413" s="937"/>
      <c r="F413" s="939"/>
      <c r="G413" s="941"/>
      <c r="H413" s="914"/>
      <c r="I413" s="915"/>
      <c r="J413" s="623" t="s">
        <v>155</v>
      </c>
      <c r="K413" s="626">
        <f>K410-K411</f>
        <v>0</v>
      </c>
      <c r="L413" s="624">
        <f>L410-L411</f>
        <v>0</v>
      </c>
      <c r="M413" s="609">
        <f t="shared" si="6"/>
        <v>0</v>
      </c>
      <c r="P413" s="674"/>
    </row>
    <row r="414" spans="1:16" ht="15" customHeight="1" thickBot="1" x14ac:dyDescent="0.3">
      <c r="A414" s="928">
        <v>73</v>
      </c>
      <c r="B414" s="930" t="s">
        <v>6464</v>
      </c>
      <c r="C414" s="932" t="s">
        <v>6465</v>
      </c>
      <c r="D414" s="934" t="s">
        <v>6558</v>
      </c>
      <c r="E414" s="936">
        <v>44655</v>
      </c>
      <c r="F414" s="938">
        <v>511100002989</v>
      </c>
      <c r="G414" s="940" t="s">
        <v>6557</v>
      </c>
      <c r="H414" s="913" t="s">
        <v>223</v>
      </c>
      <c r="I414" s="913" t="s">
        <v>225</v>
      </c>
      <c r="J414" s="636" t="s">
        <v>81</v>
      </c>
      <c r="K414" s="640">
        <v>13164224.310000001</v>
      </c>
      <c r="L414" s="640">
        <v>5328376.51</v>
      </c>
      <c r="M414" s="609">
        <f t="shared" si="6"/>
        <v>7835847.7999999998</v>
      </c>
      <c r="P414" s="674"/>
    </row>
    <row r="415" spans="1:16" ht="15.75" thickBot="1" x14ac:dyDescent="0.3">
      <c r="A415" s="929"/>
      <c r="B415" s="931"/>
      <c r="C415" s="933"/>
      <c r="D415" s="935"/>
      <c r="E415" s="937"/>
      <c r="F415" s="939"/>
      <c r="G415" s="941"/>
      <c r="H415" s="914"/>
      <c r="I415" s="914"/>
      <c r="J415" s="637" t="s">
        <v>82</v>
      </c>
      <c r="K415" s="640">
        <v>13164224.310000001</v>
      </c>
      <c r="L415" s="640">
        <v>5328376.51</v>
      </c>
      <c r="M415" s="609">
        <f t="shared" si="6"/>
        <v>7835847.7999999998</v>
      </c>
      <c r="P415" s="674"/>
    </row>
    <row r="416" spans="1:16" ht="15.75" thickBot="1" x14ac:dyDescent="0.3">
      <c r="A416" s="929"/>
      <c r="B416" s="931"/>
      <c r="C416" s="933"/>
      <c r="D416" s="935"/>
      <c r="E416" s="937"/>
      <c r="F416" s="939"/>
      <c r="G416" s="941"/>
      <c r="H416" s="914"/>
      <c r="I416" s="914"/>
      <c r="J416" s="610" t="s">
        <v>154</v>
      </c>
      <c r="K416" s="613">
        <f>K414-K415</f>
        <v>0</v>
      </c>
      <c r="L416" s="611">
        <f>L414-L415</f>
        <v>0</v>
      </c>
      <c r="M416" s="609">
        <f t="shared" si="6"/>
        <v>0</v>
      </c>
      <c r="P416" s="674"/>
    </row>
    <row r="417" spans="1:16" ht="15.75" thickBot="1" x14ac:dyDescent="0.3">
      <c r="A417" s="929"/>
      <c r="B417" s="931"/>
      <c r="C417" s="933"/>
      <c r="D417" s="935"/>
      <c r="E417" s="937"/>
      <c r="F417" s="939"/>
      <c r="G417" s="941"/>
      <c r="H417" s="914"/>
      <c r="I417" s="915"/>
      <c r="J417" s="623" t="s">
        <v>155</v>
      </c>
      <c r="K417" s="626">
        <f>K414-K415</f>
        <v>0</v>
      </c>
      <c r="L417" s="624">
        <f>L414-L415</f>
        <v>0</v>
      </c>
      <c r="M417" s="609">
        <f t="shared" si="6"/>
        <v>0</v>
      </c>
      <c r="P417" s="674"/>
    </row>
    <row r="418" spans="1:16" ht="15" customHeight="1" thickBot="1" x14ac:dyDescent="0.3">
      <c r="A418" s="928">
        <v>74</v>
      </c>
      <c r="B418" s="930" t="s">
        <v>6559</v>
      </c>
      <c r="C418" s="932" t="s">
        <v>6560</v>
      </c>
      <c r="D418" s="934" t="s">
        <v>6561</v>
      </c>
      <c r="E418" s="936">
        <v>44648</v>
      </c>
      <c r="F418" s="938">
        <v>511100002960</v>
      </c>
      <c r="G418" s="940" t="s">
        <v>6562</v>
      </c>
      <c r="H418" s="913" t="s">
        <v>223</v>
      </c>
      <c r="I418" s="913" t="s">
        <v>225</v>
      </c>
      <c r="J418" s="636" t="s">
        <v>81</v>
      </c>
      <c r="K418" s="640">
        <v>13164224.310000001</v>
      </c>
      <c r="L418" s="640">
        <v>5171659.5599999996</v>
      </c>
      <c r="M418" s="609">
        <f t="shared" si="6"/>
        <v>7992564.75</v>
      </c>
      <c r="P418" s="674"/>
    </row>
    <row r="419" spans="1:16" ht="15.75" thickBot="1" x14ac:dyDescent="0.3">
      <c r="A419" s="929"/>
      <c r="B419" s="931"/>
      <c r="C419" s="933"/>
      <c r="D419" s="935"/>
      <c r="E419" s="937"/>
      <c r="F419" s="939"/>
      <c r="G419" s="941"/>
      <c r="H419" s="914"/>
      <c r="I419" s="914"/>
      <c r="J419" s="637" t="s">
        <v>82</v>
      </c>
      <c r="K419" s="640">
        <v>13164224.310000001</v>
      </c>
      <c r="L419" s="640">
        <v>5171659.5599999996</v>
      </c>
      <c r="M419" s="609">
        <f t="shared" si="6"/>
        <v>7992564.75</v>
      </c>
      <c r="P419" s="674"/>
    </row>
    <row r="420" spans="1:16" ht="15.75" thickBot="1" x14ac:dyDescent="0.3">
      <c r="A420" s="929"/>
      <c r="B420" s="931"/>
      <c r="C420" s="933"/>
      <c r="D420" s="935"/>
      <c r="E420" s="937"/>
      <c r="F420" s="939"/>
      <c r="G420" s="941"/>
      <c r="H420" s="914"/>
      <c r="I420" s="914"/>
      <c r="J420" s="610" t="s">
        <v>154</v>
      </c>
      <c r="K420" s="613">
        <f>K418-K419</f>
        <v>0</v>
      </c>
      <c r="L420" s="611">
        <f>L418-L419</f>
        <v>0</v>
      </c>
      <c r="M420" s="609">
        <f t="shared" si="6"/>
        <v>0</v>
      </c>
      <c r="P420" s="674"/>
    </row>
    <row r="421" spans="1:16" ht="15.75" thickBot="1" x14ac:dyDescent="0.3">
      <c r="A421" s="929"/>
      <c r="B421" s="931"/>
      <c r="C421" s="933"/>
      <c r="D421" s="935"/>
      <c r="E421" s="937"/>
      <c r="F421" s="939"/>
      <c r="G421" s="941"/>
      <c r="H421" s="914"/>
      <c r="I421" s="915"/>
      <c r="J421" s="623" t="s">
        <v>155</v>
      </c>
      <c r="K421" s="626">
        <f>K418-K419</f>
        <v>0</v>
      </c>
      <c r="L421" s="624">
        <f>L418-L419</f>
        <v>0</v>
      </c>
      <c r="M421" s="609">
        <f t="shared" si="6"/>
        <v>0</v>
      </c>
      <c r="P421" s="674"/>
    </row>
    <row r="422" spans="1:16" ht="15" customHeight="1" thickBot="1" x14ac:dyDescent="0.3">
      <c r="A422" s="928">
        <v>75</v>
      </c>
      <c r="B422" s="930" t="s">
        <v>6559</v>
      </c>
      <c r="C422" s="932" t="s">
        <v>6560</v>
      </c>
      <c r="D422" s="934" t="s">
        <v>6561</v>
      </c>
      <c r="E422" s="936">
        <v>44648</v>
      </c>
      <c r="F422" s="938">
        <v>511100002963</v>
      </c>
      <c r="G422" s="940" t="s">
        <v>6563</v>
      </c>
      <c r="H422" s="913" t="s">
        <v>223</v>
      </c>
      <c r="I422" s="913" t="s">
        <v>225</v>
      </c>
      <c r="J422" s="636" t="s">
        <v>81</v>
      </c>
      <c r="K422" s="640">
        <v>13164224.310000001</v>
      </c>
      <c r="L422" s="640">
        <v>5328376.51</v>
      </c>
      <c r="M422" s="609">
        <f t="shared" si="6"/>
        <v>7835847.7999999998</v>
      </c>
      <c r="P422" s="674"/>
    </row>
    <row r="423" spans="1:16" ht="15.75" thickBot="1" x14ac:dyDescent="0.3">
      <c r="A423" s="929"/>
      <c r="B423" s="931"/>
      <c r="C423" s="933"/>
      <c r="D423" s="935"/>
      <c r="E423" s="937"/>
      <c r="F423" s="939"/>
      <c r="G423" s="941"/>
      <c r="H423" s="914"/>
      <c r="I423" s="914"/>
      <c r="J423" s="637" t="s">
        <v>82</v>
      </c>
      <c r="K423" s="640">
        <v>13164224.310000001</v>
      </c>
      <c r="L423" s="640">
        <v>5328376.51</v>
      </c>
      <c r="M423" s="609">
        <f t="shared" si="6"/>
        <v>7835847.7999999998</v>
      </c>
      <c r="P423" s="674"/>
    </row>
    <row r="424" spans="1:16" ht="15.75" thickBot="1" x14ac:dyDescent="0.3">
      <c r="A424" s="929"/>
      <c r="B424" s="931"/>
      <c r="C424" s="933"/>
      <c r="D424" s="935"/>
      <c r="E424" s="937"/>
      <c r="F424" s="939"/>
      <c r="G424" s="941"/>
      <c r="H424" s="914"/>
      <c r="I424" s="914"/>
      <c r="J424" s="610" t="s">
        <v>154</v>
      </c>
      <c r="K424" s="613">
        <f>K422-K423</f>
        <v>0</v>
      </c>
      <c r="L424" s="611">
        <f>L422-L423</f>
        <v>0</v>
      </c>
      <c r="M424" s="609">
        <f t="shared" si="6"/>
        <v>0</v>
      </c>
      <c r="P424" s="674"/>
    </row>
    <row r="425" spans="1:16" ht="15.75" thickBot="1" x14ac:dyDescent="0.3">
      <c r="A425" s="929"/>
      <c r="B425" s="931"/>
      <c r="C425" s="933"/>
      <c r="D425" s="935"/>
      <c r="E425" s="937"/>
      <c r="F425" s="939"/>
      <c r="G425" s="941"/>
      <c r="H425" s="914"/>
      <c r="I425" s="915"/>
      <c r="J425" s="623" t="s">
        <v>155</v>
      </c>
      <c r="K425" s="626">
        <f>K422-K423</f>
        <v>0</v>
      </c>
      <c r="L425" s="624">
        <f>L422-L423</f>
        <v>0</v>
      </c>
      <c r="M425" s="609">
        <f t="shared" si="6"/>
        <v>0</v>
      </c>
      <c r="P425" s="674"/>
    </row>
    <row r="426" spans="1:16" ht="17.25" customHeight="1" thickBot="1" x14ac:dyDescent="0.3">
      <c r="A426" s="928">
        <v>76</v>
      </c>
      <c r="B426" s="930" t="s">
        <v>6559</v>
      </c>
      <c r="C426" s="932" t="s">
        <v>6560</v>
      </c>
      <c r="D426" s="934" t="s">
        <v>6561</v>
      </c>
      <c r="E426" s="936">
        <v>44648</v>
      </c>
      <c r="F426" s="938">
        <v>511100002986</v>
      </c>
      <c r="G426" s="940" t="s">
        <v>6564</v>
      </c>
      <c r="H426" s="913" t="s">
        <v>223</v>
      </c>
      <c r="I426" s="913" t="s">
        <v>225</v>
      </c>
      <c r="J426" s="636" t="s">
        <v>81</v>
      </c>
      <c r="K426" s="640">
        <v>13164224.310000001</v>
      </c>
      <c r="L426" s="640">
        <v>5328376.51</v>
      </c>
      <c r="M426" s="609">
        <f t="shared" si="6"/>
        <v>7835847.7999999998</v>
      </c>
      <c r="P426" s="674"/>
    </row>
    <row r="427" spans="1:16" ht="17.25" customHeight="1" thickBot="1" x14ac:dyDescent="0.3">
      <c r="A427" s="929"/>
      <c r="B427" s="931"/>
      <c r="C427" s="933"/>
      <c r="D427" s="935"/>
      <c r="E427" s="937"/>
      <c r="F427" s="939"/>
      <c r="G427" s="941"/>
      <c r="H427" s="914"/>
      <c r="I427" s="914"/>
      <c r="J427" s="637" t="s">
        <v>82</v>
      </c>
      <c r="K427" s="640">
        <v>13164224.310000001</v>
      </c>
      <c r="L427" s="640">
        <v>5328376.51</v>
      </c>
      <c r="M427" s="609">
        <f t="shared" si="6"/>
        <v>7835847.7999999998</v>
      </c>
      <c r="P427" s="674"/>
    </row>
    <row r="428" spans="1:16" ht="17.25" customHeight="1" thickBot="1" x14ac:dyDescent="0.3">
      <c r="A428" s="929"/>
      <c r="B428" s="931"/>
      <c r="C428" s="933"/>
      <c r="D428" s="935"/>
      <c r="E428" s="937"/>
      <c r="F428" s="939"/>
      <c r="G428" s="941"/>
      <c r="H428" s="914"/>
      <c r="I428" s="914"/>
      <c r="J428" s="610" t="s">
        <v>154</v>
      </c>
      <c r="K428" s="613">
        <f>K426-K427</f>
        <v>0</v>
      </c>
      <c r="L428" s="611">
        <f>L426-L427</f>
        <v>0</v>
      </c>
      <c r="M428" s="609">
        <f t="shared" si="6"/>
        <v>0</v>
      </c>
      <c r="P428" s="674"/>
    </row>
    <row r="429" spans="1:16" ht="17.25" customHeight="1" thickBot="1" x14ac:dyDescent="0.3">
      <c r="A429" s="929"/>
      <c r="B429" s="931"/>
      <c r="C429" s="933"/>
      <c r="D429" s="935"/>
      <c r="E429" s="937"/>
      <c r="F429" s="939"/>
      <c r="G429" s="941"/>
      <c r="H429" s="914"/>
      <c r="I429" s="915"/>
      <c r="J429" s="623" t="s">
        <v>155</v>
      </c>
      <c r="K429" s="626">
        <f>K426-K427</f>
        <v>0</v>
      </c>
      <c r="L429" s="624">
        <f>L426-L427</f>
        <v>0</v>
      </c>
      <c r="M429" s="609">
        <f t="shared" si="6"/>
        <v>0</v>
      </c>
      <c r="P429" s="674"/>
    </row>
    <row r="430" spans="1:16" ht="17.25" customHeight="1" thickBot="1" x14ac:dyDescent="0.3">
      <c r="A430" s="928">
        <v>77</v>
      </c>
      <c r="B430" s="930" t="s">
        <v>6559</v>
      </c>
      <c r="C430" s="932" t="s">
        <v>6560</v>
      </c>
      <c r="D430" s="934" t="s">
        <v>6561</v>
      </c>
      <c r="E430" s="936">
        <v>44648</v>
      </c>
      <c r="F430" s="938">
        <v>511100003019</v>
      </c>
      <c r="G430" s="940" t="s">
        <v>6565</v>
      </c>
      <c r="H430" s="913" t="s">
        <v>223</v>
      </c>
      <c r="I430" s="913" t="s">
        <v>225</v>
      </c>
      <c r="J430" s="636" t="s">
        <v>81</v>
      </c>
      <c r="K430" s="640">
        <v>13164224.310000001</v>
      </c>
      <c r="L430" s="640">
        <v>4858225.6399999997</v>
      </c>
      <c r="M430" s="609">
        <f t="shared" si="6"/>
        <v>8305998.6699999999</v>
      </c>
      <c r="P430" s="674"/>
    </row>
    <row r="431" spans="1:16" ht="17.25" customHeight="1" thickBot="1" x14ac:dyDescent="0.3">
      <c r="A431" s="929"/>
      <c r="B431" s="931"/>
      <c r="C431" s="933"/>
      <c r="D431" s="935"/>
      <c r="E431" s="937"/>
      <c r="F431" s="939"/>
      <c r="G431" s="941"/>
      <c r="H431" s="914"/>
      <c r="I431" s="914"/>
      <c r="J431" s="637" t="s">
        <v>82</v>
      </c>
      <c r="K431" s="640">
        <v>13164224.310000001</v>
      </c>
      <c r="L431" s="640">
        <v>4858225.6399999997</v>
      </c>
      <c r="M431" s="609">
        <f t="shared" si="6"/>
        <v>8305998.6699999999</v>
      </c>
      <c r="P431" s="674"/>
    </row>
    <row r="432" spans="1:16" ht="17.25" customHeight="1" thickBot="1" x14ac:dyDescent="0.3">
      <c r="A432" s="929"/>
      <c r="B432" s="931"/>
      <c r="C432" s="933"/>
      <c r="D432" s="935"/>
      <c r="E432" s="937"/>
      <c r="F432" s="939"/>
      <c r="G432" s="941"/>
      <c r="H432" s="914"/>
      <c r="I432" s="914"/>
      <c r="J432" s="610" t="s">
        <v>154</v>
      </c>
      <c r="K432" s="613">
        <f>K430-K431</f>
        <v>0</v>
      </c>
      <c r="L432" s="611">
        <f>L430-L431</f>
        <v>0</v>
      </c>
      <c r="M432" s="609">
        <f t="shared" si="6"/>
        <v>0</v>
      </c>
      <c r="P432" s="674"/>
    </row>
    <row r="433" spans="1:16" ht="17.25" customHeight="1" thickBot="1" x14ac:dyDescent="0.3">
      <c r="A433" s="929"/>
      <c r="B433" s="931"/>
      <c r="C433" s="933"/>
      <c r="D433" s="935"/>
      <c r="E433" s="937"/>
      <c r="F433" s="939"/>
      <c r="G433" s="941"/>
      <c r="H433" s="914"/>
      <c r="I433" s="915"/>
      <c r="J433" s="623" t="s">
        <v>155</v>
      </c>
      <c r="K433" s="626">
        <f>K430-K431</f>
        <v>0</v>
      </c>
      <c r="L433" s="624">
        <f>L430-L431</f>
        <v>0</v>
      </c>
      <c r="M433" s="609">
        <f t="shared" si="6"/>
        <v>0</v>
      </c>
      <c r="P433" s="674"/>
    </row>
    <row r="434" spans="1:16" ht="17.25" customHeight="1" thickBot="1" x14ac:dyDescent="0.3">
      <c r="A434" s="928">
        <v>78</v>
      </c>
      <c r="B434" s="930" t="s">
        <v>6559</v>
      </c>
      <c r="C434" s="932" t="s">
        <v>6560</v>
      </c>
      <c r="D434" s="934" t="s">
        <v>6561</v>
      </c>
      <c r="E434" s="936">
        <v>44648</v>
      </c>
      <c r="F434" s="938">
        <v>511100003028</v>
      </c>
      <c r="G434" s="940" t="s">
        <v>6566</v>
      </c>
      <c r="H434" s="913" t="s">
        <v>223</v>
      </c>
      <c r="I434" s="913" t="s">
        <v>225</v>
      </c>
      <c r="J434" s="636" t="s">
        <v>81</v>
      </c>
      <c r="K434" s="640">
        <v>13164224.310000001</v>
      </c>
      <c r="L434" s="640">
        <v>5328376.51</v>
      </c>
      <c r="M434" s="609">
        <f t="shared" si="6"/>
        <v>7835847.7999999998</v>
      </c>
      <c r="P434" s="674"/>
    </row>
    <row r="435" spans="1:16" ht="17.25" customHeight="1" thickBot="1" x14ac:dyDescent="0.3">
      <c r="A435" s="929"/>
      <c r="B435" s="931"/>
      <c r="C435" s="933"/>
      <c r="D435" s="935"/>
      <c r="E435" s="937"/>
      <c r="F435" s="939"/>
      <c r="G435" s="941"/>
      <c r="H435" s="914"/>
      <c r="I435" s="914"/>
      <c r="J435" s="637" t="s">
        <v>82</v>
      </c>
      <c r="K435" s="640">
        <v>13164224.310000001</v>
      </c>
      <c r="L435" s="640">
        <v>5328376.51</v>
      </c>
      <c r="M435" s="609">
        <f t="shared" si="6"/>
        <v>7835847.7999999998</v>
      </c>
      <c r="P435" s="674"/>
    </row>
    <row r="436" spans="1:16" ht="17.25" customHeight="1" thickBot="1" x14ac:dyDescent="0.3">
      <c r="A436" s="929"/>
      <c r="B436" s="931"/>
      <c r="C436" s="933"/>
      <c r="D436" s="935"/>
      <c r="E436" s="937"/>
      <c r="F436" s="939"/>
      <c r="G436" s="941"/>
      <c r="H436" s="914"/>
      <c r="I436" s="914"/>
      <c r="J436" s="610" t="s">
        <v>154</v>
      </c>
      <c r="K436" s="613">
        <f>K434-K435</f>
        <v>0</v>
      </c>
      <c r="L436" s="611">
        <f>L434-L435</f>
        <v>0</v>
      </c>
      <c r="M436" s="609">
        <f t="shared" si="6"/>
        <v>0</v>
      </c>
      <c r="P436" s="674"/>
    </row>
    <row r="437" spans="1:16" ht="17.25" customHeight="1" thickBot="1" x14ac:dyDescent="0.3">
      <c r="A437" s="929"/>
      <c r="B437" s="931"/>
      <c r="C437" s="933"/>
      <c r="D437" s="935"/>
      <c r="E437" s="937"/>
      <c r="F437" s="939"/>
      <c r="G437" s="941"/>
      <c r="H437" s="914"/>
      <c r="I437" s="915"/>
      <c r="J437" s="623" t="s">
        <v>155</v>
      </c>
      <c r="K437" s="626">
        <f>K434-K435</f>
        <v>0</v>
      </c>
      <c r="L437" s="624">
        <f>L434-L435</f>
        <v>0</v>
      </c>
      <c r="M437" s="609">
        <f t="shared" si="6"/>
        <v>0</v>
      </c>
      <c r="P437" s="674"/>
    </row>
    <row r="438" spans="1:16" ht="17.25" customHeight="1" thickBot="1" x14ac:dyDescent="0.3">
      <c r="A438" s="928">
        <v>79</v>
      </c>
      <c r="B438" s="930" t="s">
        <v>6559</v>
      </c>
      <c r="C438" s="932" t="s">
        <v>6560</v>
      </c>
      <c r="D438" s="934" t="s">
        <v>6567</v>
      </c>
      <c r="E438" s="936">
        <v>44648</v>
      </c>
      <c r="F438" s="938">
        <v>511100002950</v>
      </c>
      <c r="G438" s="940" t="s">
        <v>6568</v>
      </c>
      <c r="H438" s="913" t="s">
        <v>223</v>
      </c>
      <c r="I438" s="913" t="s">
        <v>225</v>
      </c>
      <c r="J438" s="636" t="s">
        <v>81</v>
      </c>
      <c r="K438" s="640">
        <v>13164224.310000001</v>
      </c>
      <c r="L438" s="645">
        <v>4858225.6399999997</v>
      </c>
      <c r="M438" s="609">
        <f t="shared" si="6"/>
        <v>8305998.6699999999</v>
      </c>
      <c r="P438" s="674"/>
    </row>
    <row r="439" spans="1:16" ht="17.25" customHeight="1" thickBot="1" x14ac:dyDescent="0.3">
      <c r="A439" s="929"/>
      <c r="B439" s="931"/>
      <c r="C439" s="933"/>
      <c r="D439" s="935"/>
      <c r="E439" s="937"/>
      <c r="F439" s="939"/>
      <c r="G439" s="941"/>
      <c r="H439" s="914"/>
      <c r="I439" s="914"/>
      <c r="J439" s="637" t="s">
        <v>82</v>
      </c>
      <c r="K439" s="640">
        <v>13164224.310000001</v>
      </c>
      <c r="L439" s="644">
        <v>4858225.6399999997</v>
      </c>
      <c r="M439" s="609">
        <f t="shared" si="6"/>
        <v>8305998.6699999999</v>
      </c>
      <c r="P439" s="674"/>
    </row>
    <row r="440" spans="1:16" ht="17.25" customHeight="1" thickBot="1" x14ac:dyDescent="0.3">
      <c r="A440" s="929"/>
      <c r="B440" s="931"/>
      <c r="C440" s="933"/>
      <c r="D440" s="935"/>
      <c r="E440" s="937"/>
      <c r="F440" s="939"/>
      <c r="G440" s="941"/>
      <c r="H440" s="914"/>
      <c r="I440" s="914"/>
      <c r="J440" s="610" t="s">
        <v>154</v>
      </c>
      <c r="K440" s="613">
        <f>K438-K439</f>
        <v>0</v>
      </c>
      <c r="L440" s="611">
        <f>L438-L439</f>
        <v>0</v>
      </c>
      <c r="M440" s="609">
        <f t="shared" si="6"/>
        <v>0</v>
      </c>
      <c r="P440" s="674"/>
    </row>
    <row r="441" spans="1:16" ht="17.25" customHeight="1" thickBot="1" x14ac:dyDescent="0.3">
      <c r="A441" s="929"/>
      <c r="B441" s="931"/>
      <c r="C441" s="933"/>
      <c r="D441" s="935"/>
      <c r="E441" s="937"/>
      <c r="F441" s="939"/>
      <c r="G441" s="941"/>
      <c r="H441" s="914"/>
      <c r="I441" s="915"/>
      <c r="J441" s="623" t="s">
        <v>155</v>
      </c>
      <c r="K441" s="626">
        <f>K438-K439</f>
        <v>0</v>
      </c>
      <c r="L441" s="624">
        <f>L438-L439</f>
        <v>0</v>
      </c>
      <c r="M441" s="609">
        <f t="shared" si="6"/>
        <v>0</v>
      </c>
      <c r="P441" s="674"/>
    </row>
    <row r="442" spans="1:16" ht="17.25" customHeight="1" thickBot="1" x14ac:dyDescent="0.3">
      <c r="A442" s="928">
        <v>80</v>
      </c>
      <c r="B442" s="930" t="s">
        <v>6559</v>
      </c>
      <c r="C442" s="932" t="s">
        <v>6560</v>
      </c>
      <c r="D442" s="934" t="s">
        <v>6567</v>
      </c>
      <c r="E442" s="936">
        <v>44648</v>
      </c>
      <c r="F442" s="938">
        <v>511100002961</v>
      </c>
      <c r="G442" s="940" t="s">
        <v>6569</v>
      </c>
      <c r="H442" s="913" t="s">
        <v>223</v>
      </c>
      <c r="I442" s="913" t="s">
        <v>225</v>
      </c>
      <c r="J442" s="636" t="s">
        <v>81</v>
      </c>
      <c r="K442" s="640">
        <v>13164224.310000001</v>
      </c>
      <c r="L442" s="645">
        <v>5328376.51</v>
      </c>
      <c r="M442" s="609">
        <f t="shared" si="6"/>
        <v>7835847.7999999998</v>
      </c>
      <c r="P442" s="674"/>
    </row>
    <row r="443" spans="1:16" ht="17.25" customHeight="1" thickBot="1" x14ac:dyDescent="0.3">
      <c r="A443" s="929"/>
      <c r="B443" s="931"/>
      <c r="C443" s="933"/>
      <c r="D443" s="935"/>
      <c r="E443" s="937"/>
      <c r="F443" s="939"/>
      <c r="G443" s="941"/>
      <c r="H443" s="914"/>
      <c r="I443" s="914"/>
      <c r="J443" s="637" t="s">
        <v>82</v>
      </c>
      <c r="K443" s="640">
        <v>13164224.310000001</v>
      </c>
      <c r="L443" s="645">
        <v>5328376.51</v>
      </c>
      <c r="M443" s="609">
        <f t="shared" si="6"/>
        <v>7835847.7999999998</v>
      </c>
      <c r="P443" s="674"/>
    </row>
    <row r="444" spans="1:16" ht="17.25" customHeight="1" thickBot="1" x14ac:dyDescent="0.3">
      <c r="A444" s="929"/>
      <c r="B444" s="931"/>
      <c r="C444" s="933"/>
      <c r="D444" s="935"/>
      <c r="E444" s="937"/>
      <c r="F444" s="939"/>
      <c r="G444" s="941"/>
      <c r="H444" s="914"/>
      <c r="I444" s="914"/>
      <c r="J444" s="610" t="s">
        <v>154</v>
      </c>
      <c r="K444" s="613">
        <f>K442-K443</f>
        <v>0</v>
      </c>
      <c r="L444" s="611">
        <f>L442-L443</f>
        <v>0</v>
      </c>
      <c r="M444" s="609">
        <f t="shared" si="6"/>
        <v>0</v>
      </c>
      <c r="P444" s="674"/>
    </row>
    <row r="445" spans="1:16" ht="17.25" customHeight="1" thickBot="1" x14ac:dyDescent="0.3">
      <c r="A445" s="929"/>
      <c r="B445" s="931"/>
      <c r="C445" s="933"/>
      <c r="D445" s="935"/>
      <c r="E445" s="937"/>
      <c r="F445" s="939"/>
      <c r="G445" s="941"/>
      <c r="H445" s="914"/>
      <c r="I445" s="915"/>
      <c r="J445" s="623" t="s">
        <v>155</v>
      </c>
      <c r="K445" s="626">
        <f>K442-K443</f>
        <v>0</v>
      </c>
      <c r="L445" s="624">
        <f>L442-L443</f>
        <v>0</v>
      </c>
      <c r="M445" s="609">
        <f t="shared" si="6"/>
        <v>0</v>
      </c>
      <c r="P445" s="674"/>
    </row>
    <row r="446" spans="1:16" ht="17.25" customHeight="1" thickBot="1" x14ac:dyDescent="0.3">
      <c r="A446" s="928">
        <v>81</v>
      </c>
      <c r="B446" s="930" t="s">
        <v>6559</v>
      </c>
      <c r="C446" s="932" t="s">
        <v>6560</v>
      </c>
      <c r="D446" s="934" t="s">
        <v>6567</v>
      </c>
      <c r="E446" s="936">
        <v>44648</v>
      </c>
      <c r="F446" s="938">
        <v>511100003014</v>
      </c>
      <c r="G446" s="940" t="s">
        <v>6570</v>
      </c>
      <c r="H446" s="913" t="s">
        <v>223</v>
      </c>
      <c r="I446" s="913" t="s">
        <v>225</v>
      </c>
      <c r="J446" s="636" t="s">
        <v>81</v>
      </c>
      <c r="K446" s="640">
        <v>13164224.310000001</v>
      </c>
      <c r="L446" s="645">
        <v>5014942.59</v>
      </c>
      <c r="M446" s="609">
        <f t="shared" si="6"/>
        <v>8149281.7199999997</v>
      </c>
      <c r="P446" s="674"/>
    </row>
    <row r="447" spans="1:16" ht="17.25" customHeight="1" thickBot="1" x14ac:dyDescent="0.3">
      <c r="A447" s="929"/>
      <c r="B447" s="931"/>
      <c r="C447" s="933"/>
      <c r="D447" s="935"/>
      <c r="E447" s="937"/>
      <c r="F447" s="939"/>
      <c r="G447" s="941"/>
      <c r="H447" s="914"/>
      <c r="I447" s="914"/>
      <c r="J447" s="637" t="s">
        <v>82</v>
      </c>
      <c r="K447" s="640">
        <v>13164224.310000001</v>
      </c>
      <c r="L447" s="645">
        <v>5014942.59</v>
      </c>
      <c r="M447" s="609">
        <f t="shared" si="6"/>
        <v>8149281.7199999997</v>
      </c>
      <c r="P447" s="674"/>
    </row>
    <row r="448" spans="1:16" ht="17.25" customHeight="1" thickBot="1" x14ac:dyDescent="0.3">
      <c r="A448" s="929"/>
      <c r="B448" s="931"/>
      <c r="C448" s="933"/>
      <c r="D448" s="935"/>
      <c r="E448" s="937"/>
      <c r="F448" s="939"/>
      <c r="G448" s="941"/>
      <c r="H448" s="914"/>
      <c r="I448" s="914"/>
      <c r="J448" s="610" t="s">
        <v>154</v>
      </c>
      <c r="K448" s="613">
        <f>K446-K447</f>
        <v>0</v>
      </c>
      <c r="L448" s="611">
        <f>L446-L447</f>
        <v>0</v>
      </c>
      <c r="M448" s="609">
        <f t="shared" si="6"/>
        <v>0</v>
      </c>
      <c r="P448" s="674"/>
    </row>
    <row r="449" spans="1:16" ht="17.25" customHeight="1" thickBot="1" x14ac:dyDescent="0.3">
      <c r="A449" s="929"/>
      <c r="B449" s="931"/>
      <c r="C449" s="933"/>
      <c r="D449" s="935"/>
      <c r="E449" s="937"/>
      <c r="F449" s="939"/>
      <c r="G449" s="941"/>
      <c r="H449" s="914"/>
      <c r="I449" s="915"/>
      <c r="J449" s="623" t="s">
        <v>155</v>
      </c>
      <c r="K449" s="626">
        <f>K446-K447</f>
        <v>0</v>
      </c>
      <c r="L449" s="611">
        <f>L446-L447</f>
        <v>0</v>
      </c>
      <c r="M449" s="609">
        <f t="shared" si="6"/>
        <v>0</v>
      </c>
      <c r="P449" s="674"/>
    </row>
    <row r="450" spans="1:16" ht="17.25" customHeight="1" thickBot="1" x14ac:dyDescent="0.3">
      <c r="A450" s="928">
        <v>82</v>
      </c>
      <c r="B450" s="930" t="s">
        <v>6559</v>
      </c>
      <c r="C450" s="932" t="s">
        <v>6560</v>
      </c>
      <c r="D450" s="934" t="s">
        <v>6567</v>
      </c>
      <c r="E450" s="936">
        <v>44648</v>
      </c>
      <c r="F450" s="938">
        <v>511100003020</v>
      </c>
      <c r="G450" s="940" t="s">
        <v>6571</v>
      </c>
      <c r="H450" s="913" t="s">
        <v>223</v>
      </c>
      <c r="I450" s="913" t="s">
        <v>225</v>
      </c>
      <c r="J450" s="636" t="s">
        <v>81</v>
      </c>
      <c r="K450" s="640">
        <v>13164224.310000001</v>
      </c>
      <c r="L450" s="624">
        <v>5171659.5599999996</v>
      </c>
      <c r="M450" s="609">
        <f t="shared" si="6"/>
        <v>7992564.75</v>
      </c>
      <c r="P450" s="674"/>
    </row>
    <row r="451" spans="1:16" ht="17.25" customHeight="1" thickBot="1" x14ac:dyDescent="0.3">
      <c r="A451" s="929"/>
      <c r="B451" s="931"/>
      <c r="C451" s="933"/>
      <c r="D451" s="935"/>
      <c r="E451" s="937"/>
      <c r="F451" s="939"/>
      <c r="G451" s="941"/>
      <c r="H451" s="914"/>
      <c r="I451" s="914"/>
      <c r="J451" s="637" t="s">
        <v>82</v>
      </c>
      <c r="K451" s="640">
        <v>13164224.310000001</v>
      </c>
      <c r="L451" s="624">
        <v>5171659.5599999996</v>
      </c>
      <c r="M451" s="609">
        <f t="shared" si="6"/>
        <v>7992564.75</v>
      </c>
      <c r="P451" s="674"/>
    </row>
    <row r="452" spans="1:16" ht="17.25" customHeight="1" thickBot="1" x14ac:dyDescent="0.3">
      <c r="A452" s="929"/>
      <c r="B452" s="931"/>
      <c r="C452" s="933"/>
      <c r="D452" s="935"/>
      <c r="E452" s="937"/>
      <c r="F452" s="939"/>
      <c r="G452" s="941"/>
      <c r="H452" s="914"/>
      <c r="I452" s="914"/>
      <c r="J452" s="610" t="s">
        <v>154</v>
      </c>
      <c r="K452" s="613">
        <f>K450-K451</f>
        <v>0</v>
      </c>
      <c r="L452" s="611">
        <f>L450-L451</f>
        <v>0</v>
      </c>
      <c r="M452" s="609">
        <f t="shared" si="6"/>
        <v>0</v>
      </c>
      <c r="P452" s="674"/>
    </row>
    <row r="453" spans="1:16" ht="17.25" customHeight="1" thickBot="1" x14ac:dyDescent="0.3">
      <c r="A453" s="929"/>
      <c r="B453" s="931"/>
      <c r="C453" s="933"/>
      <c r="D453" s="935"/>
      <c r="E453" s="937"/>
      <c r="F453" s="939"/>
      <c r="G453" s="941"/>
      <c r="H453" s="914"/>
      <c r="I453" s="915"/>
      <c r="J453" s="623" t="s">
        <v>155</v>
      </c>
      <c r="K453" s="626">
        <f>K450-K451</f>
        <v>0</v>
      </c>
      <c r="L453" s="624">
        <f>L450-L451</f>
        <v>0</v>
      </c>
      <c r="M453" s="609">
        <f t="shared" si="6"/>
        <v>0</v>
      </c>
      <c r="P453" s="674"/>
    </row>
    <row r="454" spans="1:16" ht="17.25" customHeight="1" thickBot="1" x14ac:dyDescent="0.3">
      <c r="A454" s="928">
        <v>83</v>
      </c>
      <c r="B454" s="930" t="s">
        <v>6559</v>
      </c>
      <c r="C454" s="932" t="s">
        <v>6560</v>
      </c>
      <c r="D454" s="934" t="s">
        <v>6567</v>
      </c>
      <c r="E454" s="936">
        <v>44648</v>
      </c>
      <c r="F454" s="938">
        <v>511100003024</v>
      </c>
      <c r="G454" s="940" t="s">
        <v>6572</v>
      </c>
      <c r="H454" s="913" t="s">
        <v>223</v>
      </c>
      <c r="I454" s="913" t="s">
        <v>225</v>
      </c>
      <c r="J454" s="636" t="s">
        <v>81</v>
      </c>
      <c r="K454" s="640">
        <v>12926330.35</v>
      </c>
      <c r="L454" s="624">
        <v>5539855.8799999999</v>
      </c>
      <c r="M454" s="609">
        <f t="shared" si="6"/>
        <v>7386474.4699999997</v>
      </c>
      <c r="P454" s="674"/>
    </row>
    <row r="455" spans="1:16" ht="17.25" customHeight="1" thickBot="1" x14ac:dyDescent="0.3">
      <c r="A455" s="929"/>
      <c r="B455" s="931"/>
      <c r="C455" s="933"/>
      <c r="D455" s="935"/>
      <c r="E455" s="937"/>
      <c r="F455" s="939"/>
      <c r="G455" s="941"/>
      <c r="H455" s="914"/>
      <c r="I455" s="914"/>
      <c r="J455" s="637" t="s">
        <v>82</v>
      </c>
      <c r="K455" s="640">
        <v>12926330.35</v>
      </c>
      <c r="L455" s="624">
        <v>5539855.8799999999</v>
      </c>
      <c r="M455" s="609">
        <f t="shared" si="6"/>
        <v>7386474.4699999997</v>
      </c>
      <c r="P455" s="674"/>
    </row>
    <row r="456" spans="1:16" ht="17.25" customHeight="1" thickBot="1" x14ac:dyDescent="0.3">
      <c r="A456" s="929"/>
      <c r="B456" s="931"/>
      <c r="C456" s="933"/>
      <c r="D456" s="935"/>
      <c r="E456" s="937"/>
      <c r="F456" s="939"/>
      <c r="G456" s="941"/>
      <c r="H456" s="914"/>
      <c r="I456" s="914"/>
      <c r="J456" s="610" t="s">
        <v>154</v>
      </c>
      <c r="K456" s="613">
        <f>K454-K455</f>
        <v>0</v>
      </c>
      <c r="L456" s="611">
        <f>L454-L455</f>
        <v>0</v>
      </c>
      <c r="M456" s="609">
        <f t="shared" si="6"/>
        <v>0</v>
      </c>
      <c r="P456" s="674"/>
    </row>
    <row r="457" spans="1:16" ht="17.25" customHeight="1" thickBot="1" x14ac:dyDescent="0.3">
      <c r="A457" s="929"/>
      <c r="B457" s="931"/>
      <c r="C457" s="933"/>
      <c r="D457" s="935"/>
      <c r="E457" s="937"/>
      <c r="F457" s="939"/>
      <c r="G457" s="941"/>
      <c r="H457" s="914"/>
      <c r="I457" s="915"/>
      <c r="J457" s="623" t="s">
        <v>155</v>
      </c>
      <c r="K457" s="626">
        <f>K454-K455</f>
        <v>0</v>
      </c>
      <c r="L457" s="624">
        <f>L454-L455</f>
        <v>0</v>
      </c>
      <c r="M457" s="609">
        <f t="shared" si="6"/>
        <v>0</v>
      </c>
      <c r="P457" s="674"/>
    </row>
    <row r="458" spans="1:16" ht="17.25" customHeight="1" thickBot="1" x14ac:dyDescent="0.3">
      <c r="A458" s="928">
        <v>84</v>
      </c>
      <c r="B458" s="930" t="s">
        <v>6559</v>
      </c>
      <c r="C458" s="932" t="s">
        <v>6560</v>
      </c>
      <c r="D458" s="934" t="s">
        <v>6543</v>
      </c>
      <c r="E458" s="936">
        <v>44644</v>
      </c>
      <c r="F458" s="938">
        <v>511100003041</v>
      </c>
      <c r="G458" s="940" t="s">
        <v>6573</v>
      </c>
      <c r="H458" s="913" t="s">
        <v>223</v>
      </c>
      <c r="I458" s="913" t="s">
        <v>225</v>
      </c>
      <c r="J458" s="636" t="s">
        <v>81</v>
      </c>
      <c r="K458" s="640">
        <v>17138657.379999999</v>
      </c>
      <c r="L458" s="624">
        <v>1428221.46</v>
      </c>
      <c r="M458" s="609">
        <f t="shared" si="6"/>
        <v>15710435.92</v>
      </c>
      <c r="P458" s="674"/>
    </row>
    <row r="459" spans="1:16" ht="17.25" customHeight="1" thickBot="1" x14ac:dyDescent="0.3">
      <c r="A459" s="929"/>
      <c r="B459" s="931"/>
      <c r="C459" s="933"/>
      <c r="D459" s="935"/>
      <c r="E459" s="937"/>
      <c r="F459" s="939"/>
      <c r="G459" s="941"/>
      <c r="H459" s="914"/>
      <c r="I459" s="914"/>
      <c r="J459" s="637" t="s">
        <v>82</v>
      </c>
      <c r="K459" s="640">
        <v>17138657.379999999</v>
      </c>
      <c r="L459" s="624">
        <v>1428221.46</v>
      </c>
      <c r="M459" s="609">
        <f t="shared" ref="M459:M517" si="7">K459-L459</f>
        <v>15710435.92</v>
      </c>
      <c r="P459" s="674"/>
    </row>
    <row r="460" spans="1:16" ht="17.25" customHeight="1" thickBot="1" x14ac:dyDescent="0.3">
      <c r="A460" s="929"/>
      <c r="B460" s="931"/>
      <c r="C460" s="933"/>
      <c r="D460" s="935"/>
      <c r="E460" s="937"/>
      <c r="F460" s="939"/>
      <c r="G460" s="941"/>
      <c r="H460" s="914"/>
      <c r="I460" s="914"/>
      <c r="J460" s="610" t="s">
        <v>154</v>
      </c>
      <c r="K460" s="613">
        <f>K458-K459</f>
        <v>0</v>
      </c>
      <c r="L460" s="611">
        <f>L458-L459</f>
        <v>0</v>
      </c>
      <c r="M460" s="609">
        <f t="shared" si="7"/>
        <v>0</v>
      </c>
      <c r="P460" s="674"/>
    </row>
    <row r="461" spans="1:16" ht="17.25" customHeight="1" thickBot="1" x14ac:dyDescent="0.3">
      <c r="A461" s="929"/>
      <c r="B461" s="931"/>
      <c r="C461" s="933"/>
      <c r="D461" s="935"/>
      <c r="E461" s="937"/>
      <c r="F461" s="939"/>
      <c r="G461" s="941"/>
      <c r="H461" s="914"/>
      <c r="I461" s="915"/>
      <c r="J461" s="623" t="s">
        <v>155</v>
      </c>
      <c r="K461" s="626">
        <f>K458-K459</f>
        <v>0</v>
      </c>
      <c r="L461" s="624">
        <f>L458-L459</f>
        <v>0</v>
      </c>
      <c r="M461" s="609">
        <f t="shared" si="7"/>
        <v>0</v>
      </c>
      <c r="P461" s="674"/>
    </row>
    <row r="462" spans="1:16" ht="17.25" customHeight="1" thickBot="1" x14ac:dyDescent="0.3">
      <c r="A462" s="928">
        <v>85</v>
      </c>
      <c r="B462" s="930" t="s">
        <v>6559</v>
      </c>
      <c r="C462" s="932" t="s">
        <v>6560</v>
      </c>
      <c r="D462" s="934" t="s">
        <v>6543</v>
      </c>
      <c r="E462" s="936">
        <v>44644</v>
      </c>
      <c r="F462" s="938">
        <v>511100003051</v>
      </c>
      <c r="G462" s="940" t="s">
        <v>6574</v>
      </c>
      <c r="H462" s="913" t="s">
        <v>223</v>
      </c>
      <c r="I462" s="913" t="s">
        <v>225</v>
      </c>
      <c r="J462" s="636" t="s">
        <v>81</v>
      </c>
      <c r="K462" s="640">
        <v>16856657.379999999</v>
      </c>
      <c r="L462" s="624">
        <v>1404721.46</v>
      </c>
      <c r="M462" s="609">
        <f t="shared" si="7"/>
        <v>15451935.92</v>
      </c>
      <c r="P462" s="674"/>
    </row>
    <row r="463" spans="1:16" ht="17.25" customHeight="1" thickBot="1" x14ac:dyDescent="0.3">
      <c r="A463" s="929"/>
      <c r="B463" s="931"/>
      <c r="C463" s="933"/>
      <c r="D463" s="935"/>
      <c r="E463" s="937"/>
      <c r="F463" s="939"/>
      <c r="G463" s="941"/>
      <c r="H463" s="914"/>
      <c r="I463" s="914"/>
      <c r="J463" s="637" t="s">
        <v>82</v>
      </c>
      <c r="K463" s="640">
        <v>16856657.379999999</v>
      </c>
      <c r="L463" s="624">
        <v>1404721.46</v>
      </c>
      <c r="M463" s="609">
        <f t="shared" si="7"/>
        <v>15451935.92</v>
      </c>
      <c r="P463" s="674"/>
    </row>
    <row r="464" spans="1:16" ht="17.25" customHeight="1" thickBot="1" x14ac:dyDescent="0.3">
      <c r="A464" s="929"/>
      <c r="B464" s="931"/>
      <c r="C464" s="933"/>
      <c r="D464" s="935"/>
      <c r="E464" s="937"/>
      <c r="F464" s="939"/>
      <c r="G464" s="941"/>
      <c r="H464" s="914"/>
      <c r="I464" s="914"/>
      <c r="J464" s="610" t="s">
        <v>154</v>
      </c>
      <c r="K464" s="613">
        <f>K462-K463</f>
        <v>0</v>
      </c>
      <c r="L464" s="611">
        <f>L462-L463</f>
        <v>0</v>
      </c>
      <c r="M464" s="609">
        <f t="shared" si="7"/>
        <v>0</v>
      </c>
      <c r="P464" s="674"/>
    </row>
    <row r="465" spans="1:16" ht="17.25" customHeight="1" thickBot="1" x14ac:dyDescent="0.3">
      <c r="A465" s="929"/>
      <c r="B465" s="931"/>
      <c r="C465" s="933"/>
      <c r="D465" s="935"/>
      <c r="E465" s="937"/>
      <c r="F465" s="939"/>
      <c r="G465" s="941"/>
      <c r="H465" s="914"/>
      <c r="I465" s="915"/>
      <c r="J465" s="623" t="s">
        <v>155</v>
      </c>
      <c r="K465" s="626">
        <f>K462-K463</f>
        <v>0</v>
      </c>
      <c r="L465" s="624">
        <f>L462-L463</f>
        <v>0</v>
      </c>
      <c r="M465" s="609">
        <f t="shared" si="7"/>
        <v>0</v>
      </c>
      <c r="P465" s="674"/>
    </row>
    <row r="466" spans="1:16" ht="17.25" customHeight="1" thickBot="1" x14ac:dyDescent="0.3">
      <c r="A466" s="928">
        <v>86</v>
      </c>
      <c r="B466" s="930" t="s">
        <v>6559</v>
      </c>
      <c r="C466" s="932" t="s">
        <v>6560</v>
      </c>
      <c r="D466" s="934" t="s">
        <v>6543</v>
      </c>
      <c r="E466" s="936">
        <v>44644</v>
      </c>
      <c r="F466" s="938">
        <v>511100003053</v>
      </c>
      <c r="G466" s="940" t="s">
        <v>6575</v>
      </c>
      <c r="H466" s="913" t="s">
        <v>223</v>
      </c>
      <c r="I466" s="913" t="s">
        <v>225</v>
      </c>
      <c r="J466" s="636" t="s">
        <v>81</v>
      </c>
      <c r="K466" s="640">
        <v>16856657.379999999</v>
      </c>
      <c r="L466" s="624">
        <v>1404721.46</v>
      </c>
      <c r="M466" s="609">
        <f t="shared" si="7"/>
        <v>15451935.92</v>
      </c>
      <c r="P466" s="674"/>
    </row>
    <row r="467" spans="1:16" ht="17.25" customHeight="1" thickBot="1" x14ac:dyDescent="0.3">
      <c r="A467" s="929"/>
      <c r="B467" s="931"/>
      <c r="C467" s="933"/>
      <c r="D467" s="935"/>
      <c r="E467" s="937"/>
      <c r="F467" s="939"/>
      <c r="G467" s="941"/>
      <c r="H467" s="914"/>
      <c r="I467" s="914"/>
      <c r="J467" s="637" t="s">
        <v>82</v>
      </c>
      <c r="K467" s="640">
        <v>16856657.379999999</v>
      </c>
      <c r="L467" s="624">
        <v>1404721.46</v>
      </c>
      <c r="M467" s="609">
        <f t="shared" si="7"/>
        <v>15451935.92</v>
      </c>
      <c r="P467" s="674"/>
    </row>
    <row r="468" spans="1:16" ht="17.25" customHeight="1" thickBot="1" x14ac:dyDescent="0.3">
      <c r="A468" s="929"/>
      <c r="B468" s="931"/>
      <c r="C468" s="933"/>
      <c r="D468" s="935"/>
      <c r="E468" s="937"/>
      <c r="F468" s="939"/>
      <c r="G468" s="941"/>
      <c r="H468" s="914"/>
      <c r="I468" s="914"/>
      <c r="J468" s="610" t="s">
        <v>154</v>
      </c>
      <c r="K468" s="613">
        <f>K466-K467</f>
        <v>0</v>
      </c>
      <c r="L468" s="611">
        <f>L466-L467</f>
        <v>0</v>
      </c>
      <c r="M468" s="609">
        <f t="shared" si="7"/>
        <v>0</v>
      </c>
      <c r="P468" s="674"/>
    </row>
    <row r="469" spans="1:16" ht="17.25" customHeight="1" thickBot="1" x14ac:dyDescent="0.3">
      <c r="A469" s="929"/>
      <c r="B469" s="931"/>
      <c r="C469" s="933"/>
      <c r="D469" s="935"/>
      <c r="E469" s="937"/>
      <c r="F469" s="939"/>
      <c r="G469" s="941"/>
      <c r="H469" s="914"/>
      <c r="I469" s="915"/>
      <c r="J469" s="623" t="s">
        <v>155</v>
      </c>
      <c r="K469" s="626">
        <f>K466-K467</f>
        <v>0</v>
      </c>
      <c r="L469" s="624">
        <f>L466-L467</f>
        <v>0</v>
      </c>
      <c r="M469" s="609">
        <f t="shared" si="7"/>
        <v>0</v>
      </c>
      <c r="P469" s="674"/>
    </row>
    <row r="470" spans="1:16" ht="17.25" customHeight="1" thickBot="1" x14ac:dyDescent="0.3">
      <c r="A470" s="928">
        <v>87</v>
      </c>
      <c r="B470" s="930" t="s">
        <v>6559</v>
      </c>
      <c r="C470" s="932" t="s">
        <v>6560</v>
      </c>
      <c r="D470" s="934" t="s">
        <v>6543</v>
      </c>
      <c r="E470" s="936">
        <v>44644</v>
      </c>
      <c r="F470" s="938">
        <v>511100003055</v>
      </c>
      <c r="G470" s="940" t="s">
        <v>6576</v>
      </c>
      <c r="H470" s="913" t="s">
        <v>223</v>
      </c>
      <c r="I470" s="913" t="s">
        <v>225</v>
      </c>
      <c r="J470" s="636" t="s">
        <v>81</v>
      </c>
      <c r="K470" s="640">
        <v>16856657.379999999</v>
      </c>
      <c r="L470" s="624">
        <v>1404721.46</v>
      </c>
      <c r="M470" s="609">
        <f t="shared" si="7"/>
        <v>15451935.92</v>
      </c>
      <c r="P470" s="674"/>
    </row>
    <row r="471" spans="1:16" ht="17.25" customHeight="1" thickBot="1" x14ac:dyDescent="0.3">
      <c r="A471" s="929"/>
      <c r="B471" s="931"/>
      <c r="C471" s="933"/>
      <c r="D471" s="935"/>
      <c r="E471" s="937"/>
      <c r="F471" s="939"/>
      <c r="G471" s="941"/>
      <c r="H471" s="914"/>
      <c r="I471" s="914"/>
      <c r="J471" s="637" t="s">
        <v>82</v>
      </c>
      <c r="K471" s="640">
        <v>16856657.379999999</v>
      </c>
      <c r="L471" s="624">
        <v>1404721.46</v>
      </c>
      <c r="M471" s="609">
        <f t="shared" si="7"/>
        <v>15451935.92</v>
      </c>
      <c r="P471" s="674"/>
    </row>
    <row r="472" spans="1:16" ht="17.25" customHeight="1" thickBot="1" x14ac:dyDescent="0.3">
      <c r="A472" s="929"/>
      <c r="B472" s="931"/>
      <c r="C472" s="933"/>
      <c r="D472" s="935"/>
      <c r="E472" s="937"/>
      <c r="F472" s="939"/>
      <c r="G472" s="941"/>
      <c r="H472" s="914"/>
      <c r="I472" s="914"/>
      <c r="J472" s="610" t="s">
        <v>154</v>
      </c>
      <c r="K472" s="613">
        <f>K470-K471</f>
        <v>0</v>
      </c>
      <c r="L472" s="611">
        <f>L470-L471</f>
        <v>0</v>
      </c>
      <c r="M472" s="609">
        <f t="shared" si="7"/>
        <v>0</v>
      </c>
      <c r="P472" s="674"/>
    </row>
    <row r="473" spans="1:16" ht="17.25" customHeight="1" thickBot="1" x14ac:dyDescent="0.3">
      <c r="A473" s="929"/>
      <c r="B473" s="931"/>
      <c r="C473" s="933"/>
      <c r="D473" s="935"/>
      <c r="E473" s="937"/>
      <c r="F473" s="939"/>
      <c r="G473" s="941"/>
      <c r="H473" s="914"/>
      <c r="I473" s="915"/>
      <c r="J473" s="623" t="s">
        <v>155</v>
      </c>
      <c r="K473" s="626">
        <f>K470-K471</f>
        <v>0</v>
      </c>
      <c r="L473" s="624">
        <f>L470-L471</f>
        <v>0</v>
      </c>
      <c r="M473" s="609">
        <f t="shared" si="7"/>
        <v>0</v>
      </c>
      <c r="P473" s="674"/>
    </row>
    <row r="474" spans="1:16" ht="17.25" customHeight="1" thickBot="1" x14ac:dyDescent="0.3">
      <c r="A474" s="928">
        <v>88</v>
      </c>
      <c r="B474" s="930" t="s">
        <v>6559</v>
      </c>
      <c r="C474" s="932" t="s">
        <v>6560</v>
      </c>
      <c r="D474" s="934" t="s">
        <v>6543</v>
      </c>
      <c r="E474" s="936">
        <v>44644</v>
      </c>
      <c r="F474" s="938">
        <v>511100003058</v>
      </c>
      <c r="G474" s="940" t="s">
        <v>6577</v>
      </c>
      <c r="H474" s="913" t="s">
        <v>223</v>
      </c>
      <c r="I474" s="913" t="s">
        <v>225</v>
      </c>
      <c r="J474" s="636" t="s">
        <v>81</v>
      </c>
      <c r="K474" s="640">
        <v>16856657.379999999</v>
      </c>
      <c r="L474" s="624">
        <v>1404721.46</v>
      </c>
      <c r="M474" s="609">
        <f t="shared" si="7"/>
        <v>15451935.92</v>
      </c>
      <c r="P474" s="674"/>
    </row>
    <row r="475" spans="1:16" ht="17.25" customHeight="1" thickBot="1" x14ac:dyDescent="0.3">
      <c r="A475" s="929"/>
      <c r="B475" s="931"/>
      <c r="C475" s="933"/>
      <c r="D475" s="935"/>
      <c r="E475" s="937"/>
      <c r="F475" s="939"/>
      <c r="G475" s="941"/>
      <c r="H475" s="914"/>
      <c r="I475" s="914"/>
      <c r="J475" s="637" t="s">
        <v>82</v>
      </c>
      <c r="K475" s="640">
        <v>16856657.379999999</v>
      </c>
      <c r="L475" s="624">
        <v>1404721.46</v>
      </c>
      <c r="M475" s="609">
        <f t="shared" si="7"/>
        <v>15451935.92</v>
      </c>
      <c r="P475" s="674"/>
    </row>
    <row r="476" spans="1:16" ht="17.25" customHeight="1" thickBot="1" x14ac:dyDescent="0.3">
      <c r="A476" s="929"/>
      <c r="B476" s="931"/>
      <c r="C476" s="933"/>
      <c r="D476" s="935"/>
      <c r="E476" s="937"/>
      <c r="F476" s="939"/>
      <c r="G476" s="941"/>
      <c r="H476" s="914"/>
      <c r="I476" s="914"/>
      <c r="J476" s="610" t="s">
        <v>154</v>
      </c>
      <c r="K476" s="613">
        <f>K474-K475</f>
        <v>0</v>
      </c>
      <c r="L476" s="611">
        <f>L474-L475</f>
        <v>0</v>
      </c>
      <c r="M476" s="609">
        <f t="shared" si="7"/>
        <v>0</v>
      </c>
      <c r="P476" s="674"/>
    </row>
    <row r="477" spans="1:16" ht="17.25" customHeight="1" thickBot="1" x14ac:dyDescent="0.3">
      <c r="A477" s="929"/>
      <c r="B477" s="931"/>
      <c r="C477" s="933"/>
      <c r="D477" s="935"/>
      <c r="E477" s="937"/>
      <c r="F477" s="939"/>
      <c r="G477" s="941"/>
      <c r="H477" s="914"/>
      <c r="I477" s="915"/>
      <c r="J477" s="623" t="s">
        <v>155</v>
      </c>
      <c r="K477" s="626">
        <f>K474-K475</f>
        <v>0</v>
      </c>
      <c r="L477" s="624">
        <f>L474-L475</f>
        <v>0</v>
      </c>
      <c r="M477" s="609">
        <f t="shared" si="7"/>
        <v>0</v>
      </c>
      <c r="P477" s="674"/>
    </row>
    <row r="478" spans="1:16" ht="17.25" customHeight="1" thickBot="1" x14ac:dyDescent="0.3">
      <c r="A478" s="928">
        <v>89</v>
      </c>
      <c r="B478" s="930" t="s">
        <v>6450</v>
      </c>
      <c r="C478" s="932" t="s">
        <v>6451</v>
      </c>
      <c r="D478" s="934" t="s">
        <v>6578</v>
      </c>
      <c r="E478" s="936">
        <v>44644</v>
      </c>
      <c r="F478" s="938">
        <v>511100002952</v>
      </c>
      <c r="G478" s="940" t="s">
        <v>6579</v>
      </c>
      <c r="H478" s="913" t="s">
        <v>223</v>
      </c>
      <c r="I478" s="913" t="s">
        <v>225</v>
      </c>
      <c r="J478" s="636" t="s">
        <v>81</v>
      </c>
      <c r="K478" s="640">
        <v>13164224.310000001</v>
      </c>
      <c r="L478" s="624">
        <v>4858225.6399999997</v>
      </c>
      <c r="M478" s="609">
        <f t="shared" si="7"/>
        <v>8305998.6699999999</v>
      </c>
      <c r="P478" s="674"/>
    </row>
    <row r="479" spans="1:16" ht="17.25" customHeight="1" thickBot="1" x14ac:dyDescent="0.3">
      <c r="A479" s="929"/>
      <c r="B479" s="931"/>
      <c r="C479" s="933"/>
      <c r="D479" s="935"/>
      <c r="E479" s="937"/>
      <c r="F479" s="939"/>
      <c r="G479" s="941"/>
      <c r="H479" s="914"/>
      <c r="I479" s="914"/>
      <c r="J479" s="637" t="s">
        <v>82</v>
      </c>
      <c r="K479" s="640">
        <v>13164224.310000001</v>
      </c>
      <c r="L479" s="624">
        <v>4858225.6399999997</v>
      </c>
      <c r="M479" s="609">
        <f t="shared" si="7"/>
        <v>8305998.6699999999</v>
      </c>
      <c r="P479" s="674"/>
    </row>
    <row r="480" spans="1:16" ht="17.25" customHeight="1" thickBot="1" x14ac:dyDescent="0.3">
      <c r="A480" s="929"/>
      <c r="B480" s="931"/>
      <c r="C480" s="933"/>
      <c r="D480" s="935"/>
      <c r="E480" s="937"/>
      <c r="F480" s="939"/>
      <c r="G480" s="941"/>
      <c r="H480" s="914"/>
      <c r="I480" s="914"/>
      <c r="J480" s="610" t="s">
        <v>154</v>
      </c>
      <c r="K480" s="613">
        <f>K478-K479</f>
        <v>0</v>
      </c>
      <c r="L480" s="611">
        <f>L478-L479</f>
        <v>0</v>
      </c>
      <c r="M480" s="609">
        <f t="shared" si="7"/>
        <v>0</v>
      </c>
      <c r="P480" s="674"/>
    </row>
    <row r="481" spans="1:16" ht="15.75" thickBot="1" x14ac:dyDescent="0.3">
      <c r="A481" s="929"/>
      <c r="B481" s="931"/>
      <c r="C481" s="933"/>
      <c r="D481" s="935"/>
      <c r="E481" s="937"/>
      <c r="F481" s="939"/>
      <c r="G481" s="941"/>
      <c r="H481" s="914"/>
      <c r="I481" s="915"/>
      <c r="J481" s="623" t="s">
        <v>155</v>
      </c>
      <c r="K481" s="626">
        <f>K478-K479</f>
        <v>0</v>
      </c>
      <c r="L481" s="624">
        <f>L478-L479</f>
        <v>0</v>
      </c>
      <c r="M481" s="609">
        <f t="shared" si="7"/>
        <v>0</v>
      </c>
      <c r="P481" s="674"/>
    </row>
    <row r="482" spans="1:16" ht="17.25" customHeight="1" thickBot="1" x14ac:dyDescent="0.3">
      <c r="A482" s="928">
        <v>90</v>
      </c>
      <c r="B482" s="930" t="s">
        <v>6450</v>
      </c>
      <c r="C482" s="932" t="s">
        <v>6451</v>
      </c>
      <c r="D482" s="934" t="s">
        <v>6578</v>
      </c>
      <c r="E482" s="936">
        <v>44644</v>
      </c>
      <c r="F482" s="938">
        <v>511100002957</v>
      </c>
      <c r="G482" s="940" t="s">
        <v>6580</v>
      </c>
      <c r="H482" s="913" t="s">
        <v>223</v>
      </c>
      <c r="I482" s="913" t="s">
        <v>225</v>
      </c>
      <c r="J482" s="636" t="s">
        <v>81</v>
      </c>
      <c r="K482" s="640">
        <v>13164224.310000001</v>
      </c>
      <c r="L482" s="624">
        <v>5171659.5599999996</v>
      </c>
      <c r="M482" s="609">
        <f t="shared" si="7"/>
        <v>7992564.75</v>
      </c>
      <c r="P482" s="674"/>
    </row>
    <row r="483" spans="1:16" ht="17.25" customHeight="1" thickBot="1" x14ac:dyDescent="0.3">
      <c r="A483" s="929"/>
      <c r="B483" s="931"/>
      <c r="C483" s="933"/>
      <c r="D483" s="935"/>
      <c r="E483" s="937"/>
      <c r="F483" s="939"/>
      <c r="G483" s="941"/>
      <c r="H483" s="914"/>
      <c r="I483" s="914"/>
      <c r="J483" s="637" t="s">
        <v>82</v>
      </c>
      <c r="K483" s="640">
        <v>13164224.310000001</v>
      </c>
      <c r="L483" s="624">
        <v>5171659.5599999996</v>
      </c>
      <c r="M483" s="609">
        <f t="shared" si="7"/>
        <v>7992564.75</v>
      </c>
      <c r="P483" s="674"/>
    </row>
    <row r="484" spans="1:16" ht="17.25" customHeight="1" thickBot="1" x14ac:dyDescent="0.3">
      <c r="A484" s="929"/>
      <c r="B484" s="931"/>
      <c r="C484" s="933"/>
      <c r="D484" s="935"/>
      <c r="E484" s="937"/>
      <c r="F484" s="939"/>
      <c r="G484" s="941"/>
      <c r="H484" s="914"/>
      <c r="I484" s="914"/>
      <c r="J484" s="610" t="s">
        <v>154</v>
      </c>
      <c r="K484" s="613">
        <f>K482-K483</f>
        <v>0</v>
      </c>
      <c r="L484" s="611">
        <f>L482-L483</f>
        <v>0</v>
      </c>
      <c r="M484" s="609">
        <f t="shared" si="7"/>
        <v>0</v>
      </c>
      <c r="P484" s="674"/>
    </row>
    <row r="485" spans="1:16" ht="17.25" customHeight="1" thickBot="1" x14ac:dyDescent="0.3">
      <c r="A485" s="929"/>
      <c r="B485" s="931"/>
      <c r="C485" s="933"/>
      <c r="D485" s="935"/>
      <c r="E485" s="937"/>
      <c r="F485" s="939"/>
      <c r="G485" s="941"/>
      <c r="H485" s="914"/>
      <c r="I485" s="915"/>
      <c r="J485" s="623" t="s">
        <v>155</v>
      </c>
      <c r="K485" s="626">
        <f>K482-K483</f>
        <v>0</v>
      </c>
      <c r="L485" s="624">
        <f>L482-L483</f>
        <v>0</v>
      </c>
      <c r="M485" s="609">
        <f t="shared" si="7"/>
        <v>0</v>
      </c>
      <c r="P485" s="674"/>
    </row>
    <row r="486" spans="1:16" ht="17.25" customHeight="1" thickBot="1" x14ac:dyDescent="0.3">
      <c r="A486" s="928">
        <v>91</v>
      </c>
      <c r="B486" s="930" t="s">
        <v>6450</v>
      </c>
      <c r="C486" s="932" t="s">
        <v>6451</v>
      </c>
      <c r="D486" s="934" t="s">
        <v>6578</v>
      </c>
      <c r="E486" s="936">
        <v>44644</v>
      </c>
      <c r="F486" s="938">
        <v>511100002967</v>
      </c>
      <c r="G486" s="940" t="s">
        <v>6581</v>
      </c>
      <c r="H486" s="913" t="s">
        <v>223</v>
      </c>
      <c r="I486" s="913" t="s">
        <v>225</v>
      </c>
      <c r="J486" s="636" t="s">
        <v>81</v>
      </c>
      <c r="K486" s="640">
        <v>13164224.310000001</v>
      </c>
      <c r="L486" s="624">
        <v>5328376.51</v>
      </c>
      <c r="M486" s="609">
        <f t="shared" si="7"/>
        <v>7835847.7999999998</v>
      </c>
      <c r="P486" s="674"/>
    </row>
    <row r="487" spans="1:16" ht="17.25" customHeight="1" thickBot="1" x14ac:dyDescent="0.3">
      <c r="A487" s="929"/>
      <c r="B487" s="931"/>
      <c r="C487" s="933"/>
      <c r="D487" s="935"/>
      <c r="E487" s="937"/>
      <c r="F487" s="939"/>
      <c r="G487" s="941"/>
      <c r="H487" s="914"/>
      <c r="I487" s="914"/>
      <c r="J487" s="637" t="s">
        <v>82</v>
      </c>
      <c r="K487" s="640">
        <v>13164224.310000001</v>
      </c>
      <c r="L487" s="624">
        <v>5328376.51</v>
      </c>
      <c r="M487" s="609">
        <f t="shared" si="7"/>
        <v>7835847.7999999998</v>
      </c>
      <c r="P487" s="674"/>
    </row>
    <row r="488" spans="1:16" ht="17.25" customHeight="1" thickBot="1" x14ac:dyDescent="0.3">
      <c r="A488" s="929"/>
      <c r="B488" s="931"/>
      <c r="C488" s="933"/>
      <c r="D488" s="935"/>
      <c r="E488" s="937"/>
      <c r="F488" s="939"/>
      <c r="G488" s="941"/>
      <c r="H488" s="914"/>
      <c r="I488" s="914"/>
      <c r="J488" s="610" t="s">
        <v>154</v>
      </c>
      <c r="K488" s="613">
        <f>K486-K487</f>
        <v>0</v>
      </c>
      <c r="L488" s="611">
        <f>L486-L487</f>
        <v>0</v>
      </c>
      <c r="M488" s="609">
        <f t="shared" si="7"/>
        <v>0</v>
      </c>
      <c r="P488" s="674"/>
    </row>
    <row r="489" spans="1:16" ht="17.25" customHeight="1" thickBot="1" x14ac:dyDescent="0.3">
      <c r="A489" s="929"/>
      <c r="B489" s="931"/>
      <c r="C489" s="933"/>
      <c r="D489" s="935"/>
      <c r="E489" s="937"/>
      <c r="F489" s="939"/>
      <c r="G489" s="941"/>
      <c r="H489" s="914"/>
      <c r="I489" s="915"/>
      <c r="J489" s="623" t="s">
        <v>155</v>
      </c>
      <c r="K489" s="626">
        <f>K486-K487</f>
        <v>0</v>
      </c>
      <c r="L489" s="624">
        <f>L486-L487</f>
        <v>0</v>
      </c>
      <c r="M489" s="609">
        <f t="shared" si="7"/>
        <v>0</v>
      </c>
      <c r="P489" s="674"/>
    </row>
    <row r="490" spans="1:16" ht="17.25" customHeight="1" thickBot="1" x14ac:dyDescent="0.3">
      <c r="A490" s="928">
        <v>92</v>
      </c>
      <c r="B490" s="930" t="s">
        <v>6450</v>
      </c>
      <c r="C490" s="932" t="s">
        <v>6451</v>
      </c>
      <c r="D490" s="934" t="s">
        <v>6578</v>
      </c>
      <c r="E490" s="936">
        <v>44644</v>
      </c>
      <c r="F490" s="938">
        <v>511100002983</v>
      </c>
      <c r="G490" s="940" t="s">
        <v>6582</v>
      </c>
      <c r="H490" s="913" t="s">
        <v>223</v>
      </c>
      <c r="I490" s="913" t="s">
        <v>225</v>
      </c>
      <c r="J490" s="636" t="s">
        <v>81</v>
      </c>
      <c r="K490" s="640">
        <v>13164224.310000001</v>
      </c>
      <c r="L490" s="624">
        <v>4858225.6399999997</v>
      </c>
      <c r="M490" s="609">
        <f t="shared" si="7"/>
        <v>8305998.6699999999</v>
      </c>
      <c r="P490" s="674"/>
    </row>
    <row r="491" spans="1:16" ht="17.25" customHeight="1" thickBot="1" x14ac:dyDescent="0.3">
      <c r="A491" s="929"/>
      <c r="B491" s="931"/>
      <c r="C491" s="933"/>
      <c r="D491" s="935"/>
      <c r="E491" s="937"/>
      <c r="F491" s="939"/>
      <c r="G491" s="941"/>
      <c r="H491" s="914"/>
      <c r="I491" s="914"/>
      <c r="J491" s="637" t="s">
        <v>82</v>
      </c>
      <c r="K491" s="640">
        <v>13164224.310000001</v>
      </c>
      <c r="L491" s="624">
        <v>4858225.6399999997</v>
      </c>
      <c r="M491" s="609">
        <f t="shared" si="7"/>
        <v>8305998.6699999999</v>
      </c>
      <c r="P491" s="674"/>
    </row>
    <row r="492" spans="1:16" ht="17.25" customHeight="1" thickBot="1" x14ac:dyDescent="0.3">
      <c r="A492" s="929"/>
      <c r="B492" s="931"/>
      <c r="C492" s="933"/>
      <c r="D492" s="935"/>
      <c r="E492" s="937"/>
      <c r="F492" s="939"/>
      <c r="G492" s="941"/>
      <c r="H492" s="914"/>
      <c r="I492" s="914"/>
      <c r="J492" s="610" t="s">
        <v>154</v>
      </c>
      <c r="K492" s="613">
        <f>K490-K491</f>
        <v>0</v>
      </c>
      <c r="L492" s="611">
        <f>L490-L491</f>
        <v>0</v>
      </c>
      <c r="M492" s="609">
        <f t="shared" si="7"/>
        <v>0</v>
      </c>
      <c r="P492" s="674"/>
    </row>
    <row r="493" spans="1:16" ht="17.25" customHeight="1" thickBot="1" x14ac:dyDescent="0.3">
      <c r="A493" s="929"/>
      <c r="B493" s="931"/>
      <c r="C493" s="933"/>
      <c r="D493" s="935"/>
      <c r="E493" s="937"/>
      <c r="F493" s="939"/>
      <c r="G493" s="941"/>
      <c r="H493" s="914"/>
      <c r="I493" s="915"/>
      <c r="J493" s="623" t="s">
        <v>155</v>
      </c>
      <c r="K493" s="626">
        <f>K490-K491</f>
        <v>0</v>
      </c>
      <c r="L493" s="624">
        <f>L490-L491</f>
        <v>0</v>
      </c>
      <c r="M493" s="609">
        <f t="shared" si="7"/>
        <v>0</v>
      </c>
      <c r="P493" s="674"/>
    </row>
    <row r="494" spans="1:16" ht="17.25" customHeight="1" thickBot="1" x14ac:dyDescent="0.3">
      <c r="A494" s="928">
        <v>93</v>
      </c>
      <c r="B494" s="930" t="s">
        <v>6450</v>
      </c>
      <c r="C494" s="932" t="s">
        <v>6451</v>
      </c>
      <c r="D494" s="934" t="s">
        <v>6578</v>
      </c>
      <c r="E494" s="936">
        <v>44644</v>
      </c>
      <c r="F494" s="938">
        <v>511100002987</v>
      </c>
      <c r="G494" s="940" t="s">
        <v>6583</v>
      </c>
      <c r="H494" s="913" t="s">
        <v>223</v>
      </c>
      <c r="I494" s="913" t="s">
        <v>225</v>
      </c>
      <c r="J494" s="636" t="s">
        <v>81</v>
      </c>
      <c r="K494" s="640">
        <v>13164224.310000001</v>
      </c>
      <c r="L494" s="624">
        <v>5328376.51</v>
      </c>
      <c r="M494" s="609">
        <f t="shared" si="7"/>
        <v>7835847.7999999998</v>
      </c>
      <c r="P494" s="674"/>
    </row>
    <row r="495" spans="1:16" ht="17.25" customHeight="1" thickBot="1" x14ac:dyDescent="0.3">
      <c r="A495" s="929"/>
      <c r="B495" s="931"/>
      <c r="C495" s="933"/>
      <c r="D495" s="935"/>
      <c r="E495" s="937"/>
      <c r="F495" s="939"/>
      <c r="G495" s="941"/>
      <c r="H495" s="914"/>
      <c r="I495" s="914"/>
      <c r="J495" s="637" t="s">
        <v>82</v>
      </c>
      <c r="K495" s="640">
        <v>13164224.310000001</v>
      </c>
      <c r="L495" s="624">
        <v>5328376.51</v>
      </c>
      <c r="M495" s="609">
        <f t="shared" si="7"/>
        <v>7835847.7999999998</v>
      </c>
      <c r="P495" s="674"/>
    </row>
    <row r="496" spans="1:16" ht="17.25" customHeight="1" thickBot="1" x14ac:dyDescent="0.3">
      <c r="A496" s="929"/>
      <c r="B496" s="931"/>
      <c r="C496" s="933"/>
      <c r="D496" s="935"/>
      <c r="E496" s="937"/>
      <c r="F496" s="939"/>
      <c r="G496" s="941"/>
      <c r="H496" s="914"/>
      <c r="I496" s="914"/>
      <c r="J496" s="610" t="s">
        <v>154</v>
      </c>
      <c r="K496" s="613">
        <f>K494-K495</f>
        <v>0</v>
      </c>
      <c r="L496" s="611">
        <f>L494-L495</f>
        <v>0</v>
      </c>
      <c r="M496" s="609">
        <f t="shared" si="7"/>
        <v>0</v>
      </c>
      <c r="P496" s="674"/>
    </row>
    <row r="497" spans="1:16" ht="17.25" customHeight="1" thickBot="1" x14ac:dyDescent="0.3">
      <c r="A497" s="929"/>
      <c r="B497" s="931"/>
      <c r="C497" s="933"/>
      <c r="D497" s="935"/>
      <c r="E497" s="937"/>
      <c r="F497" s="939"/>
      <c r="G497" s="941"/>
      <c r="H497" s="914"/>
      <c r="I497" s="915"/>
      <c r="J497" s="623" t="s">
        <v>155</v>
      </c>
      <c r="K497" s="626">
        <f>K494-K495</f>
        <v>0</v>
      </c>
      <c r="L497" s="624">
        <f>L494-L495</f>
        <v>0</v>
      </c>
      <c r="M497" s="609">
        <f t="shared" si="7"/>
        <v>0</v>
      </c>
      <c r="P497" s="674"/>
    </row>
    <row r="498" spans="1:16" ht="17.25" customHeight="1" thickBot="1" x14ac:dyDescent="0.3">
      <c r="A498" s="928">
        <v>94</v>
      </c>
      <c r="B498" s="930" t="s">
        <v>6450</v>
      </c>
      <c r="C498" s="932" t="s">
        <v>6451</v>
      </c>
      <c r="D498" s="934" t="s">
        <v>6578</v>
      </c>
      <c r="E498" s="936">
        <v>44644</v>
      </c>
      <c r="F498" s="938">
        <v>511100002990</v>
      </c>
      <c r="G498" s="940" t="s">
        <v>6584</v>
      </c>
      <c r="H498" s="913" t="s">
        <v>223</v>
      </c>
      <c r="I498" s="913" t="s">
        <v>225</v>
      </c>
      <c r="J498" s="636" t="s">
        <v>81</v>
      </c>
      <c r="K498" s="640">
        <v>13164224.310000001</v>
      </c>
      <c r="L498" s="624">
        <v>5171659.5599999996</v>
      </c>
      <c r="M498" s="609">
        <f t="shared" si="7"/>
        <v>7992564.75</v>
      </c>
      <c r="P498" s="674"/>
    </row>
    <row r="499" spans="1:16" ht="17.25" customHeight="1" thickBot="1" x14ac:dyDescent="0.3">
      <c r="A499" s="929"/>
      <c r="B499" s="931"/>
      <c r="C499" s="933"/>
      <c r="D499" s="935"/>
      <c r="E499" s="937"/>
      <c r="F499" s="939"/>
      <c r="G499" s="941"/>
      <c r="H499" s="914"/>
      <c r="I499" s="914"/>
      <c r="J499" s="637" t="s">
        <v>82</v>
      </c>
      <c r="K499" s="640">
        <v>13164224.310000001</v>
      </c>
      <c r="L499" s="624">
        <v>5171659.5599999996</v>
      </c>
      <c r="M499" s="609">
        <f t="shared" si="7"/>
        <v>7992564.75</v>
      </c>
      <c r="P499" s="674"/>
    </row>
    <row r="500" spans="1:16" ht="17.25" customHeight="1" thickBot="1" x14ac:dyDescent="0.3">
      <c r="A500" s="929"/>
      <c r="B500" s="931"/>
      <c r="C500" s="933"/>
      <c r="D500" s="935"/>
      <c r="E500" s="937"/>
      <c r="F500" s="939"/>
      <c r="G500" s="941"/>
      <c r="H500" s="914"/>
      <c r="I500" s="914"/>
      <c r="J500" s="610" t="s">
        <v>154</v>
      </c>
      <c r="K500" s="613">
        <f>K498-K499</f>
        <v>0</v>
      </c>
      <c r="L500" s="611">
        <f>L498-L499</f>
        <v>0</v>
      </c>
      <c r="M500" s="609">
        <f t="shared" si="7"/>
        <v>0</v>
      </c>
      <c r="P500" s="674"/>
    </row>
    <row r="501" spans="1:16" ht="17.25" customHeight="1" thickBot="1" x14ac:dyDescent="0.3">
      <c r="A501" s="929"/>
      <c r="B501" s="931"/>
      <c r="C501" s="933"/>
      <c r="D501" s="935"/>
      <c r="E501" s="937"/>
      <c r="F501" s="939"/>
      <c r="G501" s="941"/>
      <c r="H501" s="914"/>
      <c r="I501" s="915"/>
      <c r="J501" s="623" t="s">
        <v>155</v>
      </c>
      <c r="K501" s="626">
        <f>K498-K499</f>
        <v>0</v>
      </c>
      <c r="L501" s="624">
        <f>L498-L499</f>
        <v>0</v>
      </c>
      <c r="M501" s="609">
        <f t="shared" si="7"/>
        <v>0</v>
      </c>
      <c r="P501" s="674"/>
    </row>
    <row r="502" spans="1:16" ht="17.25" customHeight="1" thickBot="1" x14ac:dyDescent="0.3">
      <c r="A502" s="928">
        <v>95</v>
      </c>
      <c r="B502" s="930" t="s">
        <v>6450</v>
      </c>
      <c r="C502" s="932" t="s">
        <v>6451</v>
      </c>
      <c r="D502" s="934" t="s">
        <v>6578</v>
      </c>
      <c r="E502" s="936">
        <v>44644</v>
      </c>
      <c r="F502" s="938">
        <v>511100003021</v>
      </c>
      <c r="G502" s="940" t="s">
        <v>6585</v>
      </c>
      <c r="H502" s="913" t="s">
        <v>223</v>
      </c>
      <c r="I502" s="913" t="s">
        <v>225</v>
      </c>
      <c r="J502" s="636" t="s">
        <v>81</v>
      </c>
      <c r="K502" s="640">
        <v>13164224.310000001</v>
      </c>
      <c r="L502" s="624">
        <v>5171659.5599999996</v>
      </c>
      <c r="M502" s="609">
        <f t="shared" si="7"/>
        <v>7992564.75</v>
      </c>
      <c r="P502" s="674"/>
    </row>
    <row r="503" spans="1:16" ht="17.25" customHeight="1" thickBot="1" x14ac:dyDescent="0.3">
      <c r="A503" s="929"/>
      <c r="B503" s="931"/>
      <c r="C503" s="933"/>
      <c r="D503" s="935"/>
      <c r="E503" s="937"/>
      <c r="F503" s="939"/>
      <c r="G503" s="941"/>
      <c r="H503" s="914"/>
      <c r="I503" s="914"/>
      <c r="J503" s="637" t="s">
        <v>82</v>
      </c>
      <c r="K503" s="640">
        <v>13164224.310000001</v>
      </c>
      <c r="L503" s="624">
        <v>5171659.5599999996</v>
      </c>
      <c r="M503" s="609">
        <f t="shared" si="7"/>
        <v>7992564.75</v>
      </c>
      <c r="P503" s="674"/>
    </row>
    <row r="504" spans="1:16" ht="17.25" customHeight="1" thickBot="1" x14ac:dyDescent="0.3">
      <c r="A504" s="929"/>
      <c r="B504" s="931"/>
      <c r="C504" s="933"/>
      <c r="D504" s="935"/>
      <c r="E504" s="937"/>
      <c r="F504" s="939"/>
      <c r="G504" s="941"/>
      <c r="H504" s="914"/>
      <c r="I504" s="914"/>
      <c r="J504" s="610" t="s">
        <v>154</v>
      </c>
      <c r="K504" s="613">
        <f>K502-K503</f>
        <v>0</v>
      </c>
      <c r="L504" s="611">
        <f>L502-L503</f>
        <v>0</v>
      </c>
      <c r="M504" s="609">
        <f t="shared" si="7"/>
        <v>0</v>
      </c>
      <c r="P504" s="674"/>
    </row>
    <row r="505" spans="1:16" ht="17.25" customHeight="1" thickBot="1" x14ac:dyDescent="0.3">
      <c r="A505" s="929"/>
      <c r="B505" s="931"/>
      <c r="C505" s="933"/>
      <c r="D505" s="935"/>
      <c r="E505" s="937"/>
      <c r="F505" s="939"/>
      <c r="G505" s="941"/>
      <c r="H505" s="914"/>
      <c r="I505" s="915"/>
      <c r="J505" s="623" t="s">
        <v>155</v>
      </c>
      <c r="K505" s="626">
        <f>K502-K503</f>
        <v>0</v>
      </c>
      <c r="L505" s="624">
        <f>L502-L503</f>
        <v>0</v>
      </c>
      <c r="M505" s="609">
        <f t="shared" si="7"/>
        <v>0</v>
      </c>
      <c r="P505" s="674"/>
    </row>
    <row r="506" spans="1:16" ht="17.25" customHeight="1" thickBot="1" x14ac:dyDescent="0.3">
      <c r="A506" s="928">
        <v>96</v>
      </c>
      <c r="B506" s="930" t="s">
        <v>6450</v>
      </c>
      <c r="C506" s="932" t="s">
        <v>6451</v>
      </c>
      <c r="D506" s="934" t="s">
        <v>6578</v>
      </c>
      <c r="E506" s="936">
        <v>44644</v>
      </c>
      <c r="F506" s="938">
        <v>511100003023</v>
      </c>
      <c r="G506" s="940" t="s">
        <v>6586</v>
      </c>
      <c r="H506" s="913" t="s">
        <v>223</v>
      </c>
      <c r="I506" s="913" t="s">
        <v>225</v>
      </c>
      <c r="J506" s="636" t="s">
        <v>81</v>
      </c>
      <c r="K506" s="640">
        <v>13164224.310000001</v>
      </c>
      <c r="L506" s="624">
        <v>4858225.6399999997</v>
      </c>
      <c r="M506" s="609">
        <f t="shared" si="7"/>
        <v>8305998.6699999999</v>
      </c>
      <c r="P506" s="674"/>
    </row>
    <row r="507" spans="1:16" ht="17.25" customHeight="1" thickBot="1" x14ac:dyDescent="0.3">
      <c r="A507" s="929"/>
      <c r="B507" s="931"/>
      <c r="C507" s="933"/>
      <c r="D507" s="935"/>
      <c r="E507" s="937"/>
      <c r="F507" s="939"/>
      <c r="G507" s="941"/>
      <c r="H507" s="914"/>
      <c r="I507" s="914"/>
      <c r="J507" s="637" t="s">
        <v>82</v>
      </c>
      <c r="K507" s="640">
        <v>13164224.310000001</v>
      </c>
      <c r="L507" s="624">
        <v>4858225.6399999997</v>
      </c>
      <c r="M507" s="609">
        <f t="shared" si="7"/>
        <v>8305998.6699999999</v>
      </c>
      <c r="P507" s="674"/>
    </row>
    <row r="508" spans="1:16" ht="17.25" customHeight="1" thickBot="1" x14ac:dyDescent="0.3">
      <c r="A508" s="929"/>
      <c r="B508" s="931"/>
      <c r="C508" s="933"/>
      <c r="D508" s="935"/>
      <c r="E508" s="937"/>
      <c r="F508" s="939"/>
      <c r="G508" s="941"/>
      <c r="H508" s="914"/>
      <c r="I508" s="914"/>
      <c r="J508" s="610" t="s">
        <v>154</v>
      </c>
      <c r="K508" s="613">
        <f>K506-K507</f>
        <v>0</v>
      </c>
      <c r="L508" s="611">
        <f>L506-L507</f>
        <v>0</v>
      </c>
      <c r="M508" s="609">
        <f t="shared" si="7"/>
        <v>0</v>
      </c>
      <c r="P508" s="674"/>
    </row>
    <row r="509" spans="1:16" ht="17.25" customHeight="1" thickBot="1" x14ac:dyDescent="0.3">
      <c r="A509" s="929"/>
      <c r="B509" s="931"/>
      <c r="C509" s="933"/>
      <c r="D509" s="935"/>
      <c r="E509" s="937"/>
      <c r="F509" s="939"/>
      <c r="G509" s="941"/>
      <c r="H509" s="914"/>
      <c r="I509" s="915"/>
      <c r="J509" s="623" t="s">
        <v>155</v>
      </c>
      <c r="K509" s="626">
        <f>K506-K507</f>
        <v>0</v>
      </c>
      <c r="L509" s="624">
        <f>L506-L507</f>
        <v>0</v>
      </c>
      <c r="M509" s="609">
        <f t="shared" si="7"/>
        <v>0</v>
      </c>
      <c r="P509" s="674"/>
    </row>
    <row r="510" spans="1:16" ht="17.25" customHeight="1" thickBot="1" x14ac:dyDescent="0.3">
      <c r="A510" s="928">
        <v>97</v>
      </c>
      <c r="B510" s="930" t="s">
        <v>6587</v>
      </c>
      <c r="C510" s="932" t="s">
        <v>6451</v>
      </c>
      <c r="D510" s="934" t="s">
        <v>6588</v>
      </c>
      <c r="E510" s="936">
        <v>44650</v>
      </c>
      <c r="F510" s="938">
        <v>511100002656</v>
      </c>
      <c r="G510" s="940" t="s">
        <v>6589</v>
      </c>
      <c r="H510" s="916" t="s">
        <v>222</v>
      </c>
      <c r="I510" s="913" t="s">
        <v>225</v>
      </c>
      <c r="J510" s="636" t="s">
        <v>81</v>
      </c>
      <c r="K510" s="640">
        <v>3948947.35</v>
      </c>
      <c r="L510" s="624">
        <v>877543.85</v>
      </c>
      <c r="M510" s="609">
        <f t="shared" si="7"/>
        <v>3071403.5</v>
      </c>
      <c r="P510" s="674"/>
    </row>
    <row r="511" spans="1:16" ht="17.25" customHeight="1" thickBot="1" x14ac:dyDescent="0.3">
      <c r="A511" s="929"/>
      <c r="B511" s="931"/>
      <c r="C511" s="933"/>
      <c r="D511" s="935"/>
      <c r="E511" s="937"/>
      <c r="F511" s="939"/>
      <c r="G511" s="941"/>
      <c r="H511" s="917"/>
      <c r="I511" s="914"/>
      <c r="J511" s="637" t="s">
        <v>82</v>
      </c>
      <c r="K511" s="640">
        <v>3948947.35</v>
      </c>
      <c r="L511" s="624">
        <v>877543.85</v>
      </c>
      <c r="M511" s="609">
        <f t="shared" si="7"/>
        <v>3071403.5</v>
      </c>
      <c r="P511" s="674"/>
    </row>
    <row r="512" spans="1:16" ht="17.25" customHeight="1" thickBot="1" x14ac:dyDescent="0.3">
      <c r="A512" s="929"/>
      <c r="B512" s="931"/>
      <c r="C512" s="933"/>
      <c r="D512" s="935"/>
      <c r="E512" s="937"/>
      <c r="F512" s="939"/>
      <c r="G512" s="941"/>
      <c r="H512" s="917"/>
      <c r="I512" s="914"/>
      <c r="J512" s="610" t="s">
        <v>154</v>
      </c>
      <c r="K512" s="613">
        <f>K510-K511</f>
        <v>0</v>
      </c>
      <c r="L512" s="611">
        <f>L510-L511</f>
        <v>0</v>
      </c>
      <c r="M512" s="609">
        <f t="shared" si="7"/>
        <v>0</v>
      </c>
      <c r="P512" s="674"/>
    </row>
    <row r="513" spans="1:16" ht="17.25" customHeight="1" thickBot="1" x14ac:dyDescent="0.3">
      <c r="A513" s="929"/>
      <c r="B513" s="931"/>
      <c r="C513" s="933"/>
      <c r="D513" s="935"/>
      <c r="E513" s="937"/>
      <c r="F513" s="939"/>
      <c r="G513" s="941"/>
      <c r="H513" s="918"/>
      <c r="I513" s="915"/>
      <c r="J513" s="623" t="s">
        <v>155</v>
      </c>
      <c r="K513" s="626">
        <f>K510-K511</f>
        <v>0</v>
      </c>
      <c r="L513" s="624">
        <f>L510-L511</f>
        <v>0</v>
      </c>
      <c r="M513" s="609">
        <f t="shared" si="7"/>
        <v>0</v>
      </c>
      <c r="P513" s="674"/>
    </row>
    <row r="514" spans="1:16" ht="17.25" customHeight="1" thickBot="1" x14ac:dyDescent="0.3">
      <c r="A514" s="928">
        <v>98</v>
      </c>
      <c r="B514" s="930" t="s">
        <v>6587</v>
      </c>
      <c r="C514" s="932" t="s">
        <v>6451</v>
      </c>
      <c r="D514" s="934" t="s">
        <v>6588</v>
      </c>
      <c r="E514" s="936">
        <v>44650</v>
      </c>
      <c r="F514" s="938">
        <v>511100002703</v>
      </c>
      <c r="G514" s="940" t="s">
        <v>6590</v>
      </c>
      <c r="H514" s="916" t="s">
        <v>222</v>
      </c>
      <c r="I514" s="913" t="s">
        <v>225</v>
      </c>
      <c r="J514" s="636" t="s">
        <v>81</v>
      </c>
      <c r="K514" s="640">
        <v>4517435.0199999996</v>
      </c>
      <c r="L514" s="624">
        <v>527034.09</v>
      </c>
      <c r="M514" s="609">
        <f t="shared" si="7"/>
        <v>3990400.93</v>
      </c>
      <c r="P514" s="674"/>
    </row>
    <row r="515" spans="1:16" ht="17.25" customHeight="1" thickBot="1" x14ac:dyDescent="0.3">
      <c r="A515" s="929"/>
      <c r="B515" s="931"/>
      <c r="C515" s="933"/>
      <c r="D515" s="935"/>
      <c r="E515" s="937"/>
      <c r="F515" s="939"/>
      <c r="G515" s="941"/>
      <c r="H515" s="917"/>
      <c r="I515" s="914"/>
      <c r="J515" s="637" t="s">
        <v>82</v>
      </c>
      <c r="K515" s="640">
        <v>4517435.0199999996</v>
      </c>
      <c r="L515" s="624">
        <v>527034.09</v>
      </c>
      <c r="M515" s="609">
        <f t="shared" si="7"/>
        <v>3990400.93</v>
      </c>
      <c r="P515" s="674"/>
    </row>
    <row r="516" spans="1:16" ht="17.25" customHeight="1" thickBot="1" x14ac:dyDescent="0.3">
      <c r="A516" s="929"/>
      <c r="B516" s="931"/>
      <c r="C516" s="933"/>
      <c r="D516" s="935"/>
      <c r="E516" s="937"/>
      <c r="F516" s="939"/>
      <c r="G516" s="941"/>
      <c r="H516" s="917"/>
      <c r="I516" s="914"/>
      <c r="J516" s="610" t="s">
        <v>154</v>
      </c>
      <c r="K516" s="613">
        <f>K514-K515</f>
        <v>0</v>
      </c>
      <c r="L516" s="611">
        <f>L514-L515</f>
        <v>0</v>
      </c>
      <c r="M516" s="609">
        <f t="shared" si="7"/>
        <v>0</v>
      </c>
      <c r="P516" s="674"/>
    </row>
    <row r="517" spans="1:16" ht="17.25" customHeight="1" thickBot="1" x14ac:dyDescent="0.3">
      <c r="A517" s="929"/>
      <c r="B517" s="931"/>
      <c r="C517" s="933"/>
      <c r="D517" s="935"/>
      <c r="E517" s="937"/>
      <c r="F517" s="939"/>
      <c r="G517" s="941"/>
      <c r="H517" s="918"/>
      <c r="I517" s="915"/>
      <c r="J517" s="623" t="s">
        <v>155</v>
      </c>
      <c r="K517" s="626">
        <f>K514-K515</f>
        <v>0</v>
      </c>
      <c r="L517" s="624">
        <f>L514-L515</f>
        <v>0</v>
      </c>
      <c r="M517" s="709">
        <f t="shared" si="7"/>
        <v>0</v>
      </c>
      <c r="P517" s="674"/>
    </row>
    <row r="518" spans="1:16" x14ac:dyDescent="0.25">
      <c r="A518" s="942" t="s">
        <v>100</v>
      </c>
      <c r="B518" s="943"/>
      <c r="C518" s="943"/>
      <c r="D518" s="943"/>
      <c r="E518" s="943"/>
      <c r="F518" s="943"/>
      <c r="G518" s="944"/>
      <c r="H518" s="913"/>
      <c r="I518" s="913"/>
      <c r="J518" s="646" t="s">
        <v>81</v>
      </c>
      <c r="K518" s="706">
        <f ca="1">SUMIF(J9:K10:K517,J10,K10:K10:K517)</f>
        <v>1216057930.8800001</v>
      </c>
      <c r="L518" s="647">
        <f ca="1">SUMIF(J10:L10:L517,J10,L10:L517)</f>
        <v>514462129.35000002</v>
      </c>
      <c r="M518" s="639">
        <f ca="1">K518-L518</f>
        <v>701595801.52999997</v>
      </c>
      <c r="N518" s="676"/>
      <c r="P518" s="674"/>
    </row>
    <row r="519" spans="1:16" x14ac:dyDescent="0.25">
      <c r="A519" s="945"/>
      <c r="B519" s="946"/>
      <c r="C519" s="946"/>
      <c r="D519" s="946"/>
      <c r="E519" s="946"/>
      <c r="F519" s="946"/>
      <c r="G519" s="947"/>
      <c r="H519" s="914"/>
      <c r="I519" s="914"/>
      <c r="J519" s="614" t="s">
        <v>82</v>
      </c>
      <c r="K519" s="707">
        <f ca="1">SUMIF(J10:K517,J11,K10:K517)</f>
        <v>1216057930.8800001</v>
      </c>
      <c r="L519" s="613">
        <f ca="1">SUMIF(J11:L11:L518,J11,L11:L518)</f>
        <v>514441260.06</v>
      </c>
      <c r="M519" s="611">
        <f ca="1">K519-L519</f>
        <v>701616670.82000005</v>
      </c>
      <c r="N519" s="676"/>
      <c r="O519" s="676"/>
      <c r="P519" s="674"/>
    </row>
    <row r="520" spans="1:16" x14ac:dyDescent="0.25">
      <c r="A520" s="945"/>
      <c r="B520" s="946"/>
      <c r="C520" s="946"/>
      <c r="D520" s="946"/>
      <c r="E520" s="946"/>
      <c r="F520" s="946"/>
      <c r="G520" s="947"/>
      <c r="H520" s="914"/>
      <c r="I520" s="914"/>
      <c r="J520" s="614" t="s">
        <v>154</v>
      </c>
      <c r="K520" s="707">
        <f ca="1">SUMIF(J11:K517,J12,K11:K517)</f>
        <v>0</v>
      </c>
      <c r="L520" s="708">
        <f ca="1">SUMIF(J12:L517,J12,L12:L517)</f>
        <v>0</v>
      </c>
      <c r="M520" s="611">
        <f t="shared" ref="M520" ca="1" si="8">K520-L520</f>
        <v>0</v>
      </c>
      <c r="P520" s="674"/>
    </row>
    <row r="521" spans="1:16" ht="15.75" thickBot="1" x14ac:dyDescent="0.3">
      <c r="A521" s="948"/>
      <c r="B521" s="949"/>
      <c r="C521" s="949"/>
      <c r="D521" s="949"/>
      <c r="E521" s="949"/>
      <c r="F521" s="949"/>
      <c r="G521" s="950"/>
      <c r="H521" s="915"/>
      <c r="I521" s="915"/>
      <c r="J521" s="627" t="s">
        <v>155</v>
      </c>
      <c r="K521" s="705">
        <f ca="1">SUMIF(J12:K517,J13,K12:K518)</f>
        <v>0</v>
      </c>
      <c r="L521" s="626">
        <f ca="1">SUMIF(J13:L517,J13,L13:L517)</f>
        <v>20869.29</v>
      </c>
      <c r="M521" s="624">
        <f ca="1">SUMIF(K13:M517,K13,M13:M517)</f>
        <v>-20869.29</v>
      </c>
      <c r="P521" s="674"/>
    </row>
    <row r="522" spans="1:16" x14ac:dyDescent="0.25">
      <c r="A522" s="1152" t="s">
        <v>221</v>
      </c>
      <c r="B522" s="1153"/>
      <c r="C522" s="1153"/>
      <c r="D522" s="1153"/>
      <c r="E522" s="1153"/>
      <c r="F522" s="1153"/>
      <c r="G522" s="1154"/>
      <c r="H522" s="1155" t="s">
        <v>222</v>
      </c>
      <c r="I522" s="1155" t="s">
        <v>225</v>
      </c>
      <c r="J522" s="1156" t="s">
        <v>81</v>
      </c>
      <c r="K522" s="1157">
        <f>K10+K14+K18+K22+K26+K30+K34+K38+K42+K46+K50+K358+K362+K366+K370+K374+K382+K386+K390+K394+K510+K514+K378</f>
        <v>159457040.93000001</v>
      </c>
      <c r="L522" s="1157">
        <f>L10+L14+L18+L22+L26+L30+L34+L38+L42+L46+L50+L358+L362+L366+L370+L374+L382+L386+L390+L394+L510+L514+L378</f>
        <v>151229435.05000001</v>
      </c>
      <c r="M522" s="1157">
        <f>K522-L522</f>
        <v>8227605.8799999999</v>
      </c>
      <c r="N522" s="676"/>
      <c r="P522" s="674"/>
    </row>
    <row r="523" spans="1:16" x14ac:dyDescent="0.25">
      <c r="A523" s="1158"/>
      <c r="B523" s="1159"/>
      <c r="C523" s="1159"/>
      <c r="D523" s="1159"/>
      <c r="E523" s="1159"/>
      <c r="F523" s="1159"/>
      <c r="G523" s="1160"/>
      <c r="H523" s="1161"/>
      <c r="I523" s="1161"/>
      <c r="J523" s="1162" t="s">
        <v>82</v>
      </c>
      <c r="K523" s="1163">
        <f>K11+K15+K19+K23+K27+K31+K39+K35+K43+K47+K51+K359+K363+K367+K371+K375+K379+K383+K387+K391+K395+K511+K515</f>
        <v>159457040.93000001</v>
      </c>
      <c r="L523" s="1163">
        <f>L11+L15+L19+L23+L27+L31+L39+L35+L43+L47+L51+L359+L363+L367+L371+L375+L379+L383+L387+L391+L395+L511+L515</f>
        <v>151229435.05000001</v>
      </c>
      <c r="M523" s="1163">
        <f>K523-L523</f>
        <v>8227605.8799999999</v>
      </c>
      <c r="P523" s="674"/>
    </row>
    <row r="524" spans="1:16" x14ac:dyDescent="0.25">
      <c r="A524" s="1158"/>
      <c r="B524" s="1159"/>
      <c r="C524" s="1159"/>
      <c r="D524" s="1159"/>
      <c r="E524" s="1159"/>
      <c r="F524" s="1159"/>
      <c r="G524" s="1160"/>
      <c r="H524" s="1161"/>
      <c r="I524" s="1161"/>
      <c r="J524" s="1162" t="s">
        <v>154</v>
      </c>
      <c r="K524" s="1163">
        <f>K12+K16+K20+K24+K28+K32+K36+K40+K44+K52+K360+K364+K368+K372+K376+K380+K384+K388+K392+K396+K512+K516</f>
        <v>0</v>
      </c>
      <c r="L524" s="1163">
        <f>L12+L16+L20+L24+L28+L32+L36+L40+L44+L52+L360+L364+L368+L372+L376+L380+L384+L388+L392+L396+L512+L516</f>
        <v>0</v>
      </c>
      <c r="M524" s="1163">
        <f>K524-L524</f>
        <v>0</v>
      </c>
      <c r="P524" s="674"/>
    </row>
    <row r="525" spans="1:16" ht="15.75" thickBot="1" x14ac:dyDescent="0.3">
      <c r="A525" s="1164"/>
      <c r="B525" s="1165"/>
      <c r="C525" s="1165"/>
      <c r="D525" s="1165"/>
      <c r="E525" s="1165"/>
      <c r="F525" s="1165"/>
      <c r="G525" s="1166"/>
      <c r="H525" s="1167"/>
      <c r="I525" s="1167"/>
      <c r="J525" s="1168" t="s">
        <v>155</v>
      </c>
      <c r="K525" s="1163">
        <f>K13+K17+K21+K25+K29+K37+K33+K45+K49+K53+K361+K365+K369+K373+K377+K381+K385+K389+K393+K513+K517</f>
        <v>0</v>
      </c>
      <c r="L525" s="1163">
        <f>L13+L17+L21+L25+L29+L37+L33+L45+L49+L53+L361+L365+L369+L373+L377+L381+L385+L389+L393+L513+L517</f>
        <v>0</v>
      </c>
      <c r="M525" s="1163">
        <f>K525-L525</f>
        <v>0</v>
      </c>
      <c r="P525" s="674"/>
    </row>
    <row r="526" spans="1:16" x14ac:dyDescent="0.25">
      <c r="A526" s="1152" t="s">
        <v>221</v>
      </c>
      <c r="B526" s="1153"/>
      <c r="C526" s="1153"/>
      <c r="D526" s="1153"/>
      <c r="E526" s="1153"/>
      <c r="F526" s="1153"/>
      <c r="G526" s="1154"/>
      <c r="H526" s="1155" t="s">
        <v>208</v>
      </c>
      <c r="I526" s="1155" t="s">
        <v>225</v>
      </c>
      <c r="J526" s="1156" t="s">
        <v>81</v>
      </c>
      <c r="K526" s="1163">
        <v>0</v>
      </c>
      <c r="L526" s="1163">
        <v>0</v>
      </c>
      <c r="M526" s="1163">
        <v>0</v>
      </c>
      <c r="P526" s="674"/>
    </row>
    <row r="527" spans="1:16" x14ac:dyDescent="0.25">
      <c r="A527" s="1158"/>
      <c r="B527" s="1159"/>
      <c r="C527" s="1159"/>
      <c r="D527" s="1159"/>
      <c r="E527" s="1159"/>
      <c r="F527" s="1159"/>
      <c r="G527" s="1160"/>
      <c r="H527" s="1161"/>
      <c r="I527" s="1161"/>
      <c r="J527" s="1162" t="s">
        <v>82</v>
      </c>
      <c r="K527" s="1163">
        <v>0</v>
      </c>
      <c r="L527" s="1163">
        <v>0</v>
      </c>
      <c r="M527" s="1163">
        <v>0</v>
      </c>
      <c r="P527" s="674"/>
    </row>
    <row r="528" spans="1:16" x14ac:dyDescent="0.25">
      <c r="A528" s="1158"/>
      <c r="B528" s="1159"/>
      <c r="C528" s="1159"/>
      <c r="D528" s="1159"/>
      <c r="E528" s="1159"/>
      <c r="F528" s="1159"/>
      <c r="G528" s="1160"/>
      <c r="H528" s="1161"/>
      <c r="I528" s="1161"/>
      <c r="J528" s="1162" t="s">
        <v>154</v>
      </c>
      <c r="K528" s="1163">
        <v>0</v>
      </c>
      <c r="L528" s="1163">
        <v>0</v>
      </c>
      <c r="M528" s="1163">
        <v>0</v>
      </c>
      <c r="P528" s="674"/>
    </row>
    <row r="529" spans="1:16" ht="15.75" thickBot="1" x14ac:dyDescent="0.3">
      <c r="A529" s="1164"/>
      <c r="B529" s="1165"/>
      <c r="C529" s="1165"/>
      <c r="D529" s="1165"/>
      <c r="E529" s="1165"/>
      <c r="F529" s="1165"/>
      <c r="G529" s="1166"/>
      <c r="H529" s="1167"/>
      <c r="I529" s="1167"/>
      <c r="J529" s="1168" t="s">
        <v>155</v>
      </c>
      <c r="K529" s="1163">
        <v>0</v>
      </c>
      <c r="L529" s="1163">
        <v>0</v>
      </c>
      <c r="M529" s="1163">
        <v>0</v>
      </c>
      <c r="P529" s="674"/>
    </row>
    <row r="530" spans="1:16" x14ac:dyDescent="0.25">
      <c r="A530" s="1152" t="s">
        <v>221</v>
      </c>
      <c r="B530" s="1153"/>
      <c r="C530" s="1153"/>
      <c r="D530" s="1153"/>
      <c r="E530" s="1153"/>
      <c r="F530" s="1153"/>
      <c r="G530" s="1154"/>
      <c r="H530" s="1155" t="s">
        <v>223</v>
      </c>
      <c r="I530" s="1155" t="s">
        <v>225</v>
      </c>
      <c r="J530" s="1156" t="s">
        <v>81</v>
      </c>
      <c r="K530" s="1163">
        <f>K54+K58+K62+K66+K70+K74+K78+K82+K90+K98+K102+K110+K118+K118+K126+K134+K150+K158+K162+K166+K170+K174+K178+K182+K186+K194+K206+K198+K190+K214+K222+K230+K238+K246+K254+K262+K270+K278+K286+K294+K302+K310+K318+K326+K334+K342+K350+K398+K402+K406+K410+K414+K418+K422+K426+K430+K434+K438+K442+K446+K450+K454+K458+K462+K470+K474+K478+K482+K486+K490+K494+K498+K502+K506+K466</f>
        <v>1055992188.58</v>
      </c>
      <c r="L530" s="1163">
        <f>L54+L58+L62+L66+L70+L74+L78+L82+L90+L98+L102+L110+L118+L118+L126+L134+L150+L158+L162+L166+L170+L174+L178+L182+L186+L194+L206+L198+L190+L214+L222+L230+L238+L246+L254+L262+L270+L278+L286+L294+L302+L310+L318+L326+L334+L342+L350+L398+L402+L406+L410+L414+L418+L422+L426+L430+L434+L438+L442+L446+L450+L454+L458+L462+L470+L474+L478+L482+L486+L490+L494+L498+L502+L506+L466</f>
        <v>363101670.45999998</v>
      </c>
      <c r="M530" s="1163">
        <f>K530-L530</f>
        <v>692890518.12</v>
      </c>
      <c r="P530" s="674"/>
    </row>
    <row r="531" spans="1:16" x14ac:dyDescent="0.25">
      <c r="A531" s="1158"/>
      <c r="B531" s="1159"/>
      <c r="C531" s="1159"/>
      <c r="D531" s="1159"/>
      <c r="E531" s="1159"/>
      <c r="F531" s="1159"/>
      <c r="G531" s="1160"/>
      <c r="H531" s="1161"/>
      <c r="I531" s="1161"/>
      <c r="J531" s="1162" t="s">
        <v>82</v>
      </c>
      <c r="K531" s="1163">
        <f>K55+K59+K63+K67+K71+K75+K79+K83+K91+K99+K103+K111+K119+K127+K135+K143+K151+K159+K163+K167+K171+K175+K179+K183+K187+K191+K195+K199+K207+K215+K223+K231+K239+K247+K255+K263+K271+K279+K287+K295+K303+K311+K319+K327+K335+K351+K343+K399+K403+K407+K411+K415+K423+K419+K427+K431+K435+K439+K443+K447+K451+K455+K459+K463+K467+K471+K475+K479+K483+K487+K491+K495+K499+K503+K507</f>
        <v>1055992188.58</v>
      </c>
      <c r="L531" s="1163">
        <f>L55+L59+L63+L67+L71+L75+L79+L83+L91+L99+L103+L111+L119+L127+L135+L143+L151+L159+L163+L167+L171+L175+L179+L183+L187+L191+L195+L199+L207+L215+L223+L231+L239+L247+L255+L263+L271+L279+L287+L295+L303+L311+L319+L327+L335+L351+L343+L399+L403+L407+L411+L415+L423+L419+L427+L431+L435+L439+L443+L447+L451+L455+L459+L463+L467+L471+L475+L479+L483+L487+L491+L495+L499+L503+L507</f>
        <v>363101670.45999998</v>
      </c>
      <c r="M531" s="1163">
        <f>K531-L531</f>
        <v>692890518.12</v>
      </c>
      <c r="N531" s="676"/>
      <c r="P531" s="674"/>
    </row>
    <row r="532" spans="1:16" x14ac:dyDescent="0.25">
      <c r="A532" s="1158"/>
      <c r="B532" s="1159"/>
      <c r="C532" s="1159"/>
      <c r="D532" s="1159"/>
      <c r="E532" s="1159"/>
      <c r="F532" s="1159"/>
      <c r="G532" s="1160"/>
      <c r="H532" s="1161"/>
      <c r="I532" s="1161"/>
      <c r="J532" s="1162" t="s">
        <v>154</v>
      </c>
      <c r="K532" s="1163">
        <f>K56+K60+K64+K68+K72+K76+K80+K84+K92+K100+K104+K112+K120+K124+K128+K136+K144+K152+K160+K164+K168+K172+K176+K180+K184+K188+K196+K200+K208+K216+K224+K232+K240+K248+K256+K264+K272+K280+K288+K296+K304+K312+K320+K328+K336+K344+K352+K400+K404+K408+K412+K416+K420+K424+K432+K428+K436+K440+K444+K452+K448+K456+K460+K464+K468+K472+K476+K480+K484+K488+K500+K496+K492+K504+K508+K504</f>
        <v>0</v>
      </c>
      <c r="L532" s="1163">
        <f>L56+L60+L64+L68+L72+L76+L80+L84+L92+L100+L104+L112+L120+L124+L128+L136+L144+L152+L160+L164+L168+L172+L176+L180+L184+L188+L196+L200+L208+L216+L224+L232+L240+L248+L256+L264+L272+L280+L288+L296+L304+L312+L320+L328+L336+L344+L352+L400+L404+L408+L412+L416+L420+L424+L432+L428+L436+L440+L444+L452+L448+L456+L460+L464+L468+L472+L476+L480+L484+L488+L500+L496+L492+L504+L508+L504</f>
        <v>0</v>
      </c>
      <c r="M532" s="1163">
        <f>K532-L532</f>
        <v>0</v>
      </c>
      <c r="P532" s="674"/>
    </row>
    <row r="533" spans="1:16" ht="15.75" thickBot="1" x14ac:dyDescent="0.3">
      <c r="A533" s="1164"/>
      <c r="B533" s="1165"/>
      <c r="C533" s="1165"/>
      <c r="D533" s="1165"/>
      <c r="E533" s="1165"/>
      <c r="F533" s="1165"/>
      <c r="G533" s="1166"/>
      <c r="H533" s="1167"/>
      <c r="I533" s="1167"/>
      <c r="J533" s="1168" t="s">
        <v>155</v>
      </c>
      <c r="K533" s="1163">
        <f>K57+K61+K65+K69+K73+K77+K81+K85+K93+K101+K105+K113+K121+K129+K137+K145+K153+K161+K169+K165+K173+K177+K181+K185+K193+K189+K197+K201+K209+K217+K225+K233+K241+K249+K257+K265+K273+K281+K289+K297+K305+K321+K313+K329+K337+K345+K353+K401+K405+K409+K413+K417+K425+K429+K433+K437+K441+K445+K449+K453+K457+K461+K465+K469+K473+K477+K485+K481+K489+K493+K497+K509+K505+K501</f>
        <v>0</v>
      </c>
      <c r="L533" s="1163">
        <f>L57+L61+L65+L69+L73+L77+L81+L85+L93+L101+L105+L113+L121+L129+L137+L145+L153+L161+L169+L165+L173+L177+L181+L185+L193+L189+L197+L201+L209+L217+L225+L233+L241+L249+L257+L265+L273+L281+L289+L297+L305+L321+L313+L329+L337+L345+L353+L401+L405+L409+L413+L417+L425+L429+L433+L437+L441+L445+L449+L453+L457+L461+L465+L469+L473+L477+L485+L481+L489+L493+L497+L509+L505+L501</f>
        <v>0</v>
      </c>
      <c r="M533" s="1163">
        <f>K533-L533</f>
        <v>0</v>
      </c>
      <c r="P533" s="674"/>
    </row>
    <row r="534" spans="1:16" x14ac:dyDescent="0.25">
      <c r="A534" s="1152" t="s">
        <v>221</v>
      </c>
      <c r="B534" s="1153"/>
      <c r="C534" s="1153"/>
      <c r="D534" s="1153"/>
      <c r="E534" s="1153"/>
      <c r="F534" s="1153"/>
      <c r="G534" s="1154"/>
      <c r="H534" s="1155" t="s">
        <v>224</v>
      </c>
      <c r="I534" s="1155" t="s">
        <v>225</v>
      </c>
      <c r="J534" s="1156" t="s">
        <v>81</v>
      </c>
      <c r="K534" s="1163">
        <v>0</v>
      </c>
      <c r="L534" s="1163">
        <v>0</v>
      </c>
      <c r="M534" s="1163">
        <v>0</v>
      </c>
      <c r="P534" s="674"/>
    </row>
    <row r="535" spans="1:16" x14ac:dyDescent="0.25">
      <c r="A535" s="1158"/>
      <c r="B535" s="1159"/>
      <c r="C535" s="1159"/>
      <c r="D535" s="1159"/>
      <c r="E535" s="1159"/>
      <c r="F535" s="1159"/>
      <c r="G535" s="1160"/>
      <c r="H535" s="1161"/>
      <c r="I535" s="1161"/>
      <c r="J535" s="1162" t="s">
        <v>82</v>
      </c>
      <c r="K535" s="1163">
        <v>0</v>
      </c>
      <c r="L535" s="1163">
        <v>0</v>
      </c>
      <c r="M535" s="1163">
        <v>0</v>
      </c>
      <c r="P535" s="674"/>
    </row>
    <row r="536" spans="1:16" x14ac:dyDescent="0.25">
      <c r="A536" s="1158"/>
      <c r="B536" s="1159"/>
      <c r="C536" s="1159"/>
      <c r="D536" s="1159"/>
      <c r="E536" s="1159"/>
      <c r="F536" s="1159"/>
      <c r="G536" s="1160"/>
      <c r="H536" s="1161"/>
      <c r="I536" s="1161"/>
      <c r="J536" s="1162" t="s">
        <v>154</v>
      </c>
      <c r="K536" s="1163">
        <v>0</v>
      </c>
      <c r="L536" s="1163">
        <v>0</v>
      </c>
      <c r="M536" s="1163">
        <v>0</v>
      </c>
      <c r="P536" s="674"/>
    </row>
    <row r="537" spans="1:16" ht="15.75" thickBot="1" x14ac:dyDescent="0.3">
      <c r="A537" s="1164"/>
      <c r="B537" s="1165"/>
      <c r="C537" s="1165"/>
      <c r="D537" s="1165"/>
      <c r="E537" s="1165"/>
      <c r="F537" s="1165"/>
      <c r="G537" s="1166"/>
      <c r="H537" s="1167"/>
      <c r="I537" s="1167"/>
      <c r="J537" s="1168" t="s">
        <v>155</v>
      </c>
      <c r="K537" s="1163">
        <v>0</v>
      </c>
      <c r="L537" s="1163">
        <v>0</v>
      </c>
      <c r="M537" s="1163">
        <v>0</v>
      </c>
      <c r="P537" s="674"/>
    </row>
    <row r="538" spans="1:16" x14ac:dyDescent="0.25">
      <c r="A538" s="1152" t="s">
        <v>221</v>
      </c>
      <c r="B538" s="1153"/>
      <c r="C538" s="1153"/>
      <c r="D538" s="1153"/>
      <c r="E538" s="1153"/>
      <c r="F538" s="1153"/>
      <c r="G538" s="1154"/>
      <c r="H538" s="1155" t="s">
        <v>222</v>
      </c>
      <c r="I538" s="1155" t="s">
        <v>226</v>
      </c>
      <c r="J538" s="1156" t="s">
        <v>81</v>
      </c>
      <c r="K538" s="1163">
        <f>K86+K94+K106+K114+K122+K130+K138+K146+K154+K202+K210+K218+K226+K234+K242+K250+K258+K266+K274+K282+K290+K298+K306+K314+K322+K330+K338+K346+K354</f>
        <v>608701.37</v>
      </c>
      <c r="L538" s="1163">
        <f>L86+L94+L106+L114+L122+L130+L138+L146+L154+L202+L210+L218+L226+L234+L242+L250+L258+L266+L274+L282+L290+L298+L306+L314+L322+L330+L338+L346+L354</f>
        <v>131023.84</v>
      </c>
      <c r="M538" s="1163">
        <f>K538-L538</f>
        <v>477677.53</v>
      </c>
      <c r="P538" s="674"/>
    </row>
    <row r="539" spans="1:16" x14ac:dyDescent="0.25">
      <c r="A539" s="1158"/>
      <c r="B539" s="1159"/>
      <c r="C539" s="1159"/>
      <c r="D539" s="1159"/>
      <c r="E539" s="1159"/>
      <c r="F539" s="1159"/>
      <c r="G539" s="1160"/>
      <c r="H539" s="1161"/>
      <c r="I539" s="1161"/>
      <c r="J539" s="1162" t="s">
        <v>82</v>
      </c>
      <c r="K539" s="1163">
        <f>K87+K95+K107+K115+K123+K131+K139+K147+K155+K203+K211+K219+K227+K235+K243+K251+K267+K259+K275+K283+K291+K299+K307+K315+K323+K331+K339+K347+K355</f>
        <v>608701.37</v>
      </c>
      <c r="L539" s="1163">
        <f>L87+L95+L107+L115+L123+L131+L139+L147+L155+L203+L211+L219+L227+L235+L243+L251+L267+L259+L275+L283+L291+L299+L307+L315+L323+L331+L339+L347+L355</f>
        <v>110154.55</v>
      </c>
      <c r="M539" s="1163">
        <f>K539-L539</f>
        <v>498546.82</v>
      </c>
      <c r="N539" s="676"/>
      <c r="P539" s="674"/>
    </row>
    <row r="540" spans="1:16" x14ac:dyDescent="0.25">
      <c r="A540" s="1158"/>
      <c r="B540" s="1159"/>
      <c r="C540" s="1159"/>
      <c r="D540" s="1159"/>
      <c r="E540" s="1159"/>
      <c r="F540" s="1159"/>
      <c r="G540" s="1160"/>
      <c r="H540" s="1161"/>
      <c r="I540" s="1161"/>
      <c r="J540" s="1162" t="s">
        <v>154</v>
      </c>
      <c r="K540" s="1163">
        <f>K88+K96+K108+K116+K124+K132+K140+K148+K156+K204+K212+K220+K228+K236+K244+K252+K260+K268+K276+K284+K292+K300+K308+K316+K324+K332+K340+K348+K356</f>
        <v>0</v>
      </c>
      <c r="L540" s="1163">
        <f>L88+L96+L108+L116+L124+L132+L140+L148+L156+L204+L212+L220+L228+L236+L244+L252+L260+L268+L276+L284+L292+L300+L308+L316+L324+L332+L340+L348+L356</f>
        <v>0</v>
      </c>
      <c r="M540" s="1163">
        <f t="shared" ref="M540:M541" si="9">K540-L540</f>
        <v>0</v>
      </c>
      <c r="P540" s="674"/>
    </row>
    <row r="541" spans="1:16" ht="15.75" thickBot="1" x14ac:dyDescent="0.3">
      <c r="A541" s="1164"/>
      <c r="B541" s="1165"/>
      <c r="C541" s="1165"/>
      <c r="D541" s="1165"/>
      <c r="E541" s="1165"/>
      <c r="F541" s="1165"/>
      <c r="G541" s="1166"/>
      <c r="H541" s="1167"/>
      <c r="I541" s="1167"/>
      <c r="J541" s="1168" t="s">
        <v>155</v>
      </c>
      <c r="K541" s="1163">
        <f>K89+K97+K109+K117+K125+K133+K141+K149+K157+K205+K213+K221+K229+K237+K277+K285+K293+K301+K309+K317+K325+K333+K341+K349+K357</f>
        <v>0</v>
      </c>
      <c r="L541" s="1163">
        <f>L89+L97+L109+L117+L125+L133+L141+L149+L157+L205+L213+L221+L229+L237+L277+L285+L293+L301+L309+L317+L325+L333+L341+L349+L357+L269+L261+L253+L245</f>
        <v>20869.29</v>
      </c>
      <c r="M541" s="1163">
        <f t="shared" si="9"/>
        <v>-20869.29</v>
      </c>
      <c r="N541" s="676"/>
      <c r="P541" s="674"/>
    </row>
    <row r="542" spans="1:16" x14ac:dyDescent="0.25">
      <c r="A542" s="1152" t="s">
        <v>221</v>
      </c>
      <c r="B542" s="1153"/>
      <c r="C542" s="1153"/>
      <c r="D542" s="1153"/>
      <c r="E542" s="1153"/>
      <c r="F542" s="1153"/>
      <c r="G542" s="1154"/>
      <c r="H542" s="1155" t="s">
        <v>208</v>
      </c>
      <c r="I542" s="1155" t="s">
        <v>226</v>
      </c>
      <c r="J542" s="1156" t="s">
        <v>81</v>
      </c>
      <c r="K542" s="1163">
        <v>0</v>
      </c>
      <c r="L542" s="1163">
        <v>0</v>
      </c>
      <c r="M542" s="1163">
        <v>0</v>
      </c>
      <c r="P542" s="674"/>
    </row>
    <row r="543" spans="1:16" x14ac:dyDescent="0.25">
      <c r="A543" s="1158"/>
      <c r="B543" s="1159"/>
      <c r="C543" s="1159"/>
      <c r="D543" s="1159"/>
      <c r="E543" s="1159"/>
      <c r="F543" s="1159"/>
      <c r="G543" s="1160"/>
      <c r="H543" s="1161"/>
      <c r="I543" s="1161"/>
      <c r="J543" s="1162" t="s">
        <v>82</v>
      </c>
      <c r="K543" s="1163">
        <v>0</v>
      </c>
      <c r="L543" s="1163">
        <v>0</v>
      </c>
      <c r="M543" s="1163">
        <v>0</v>
      </c>
      <c r="P543" s="674"/>
    </row>
    <row r="544" spans="1:16" x14ac:dyDescent="0.25">
      <c r="A544" s="1158"/>
      <c r="B544" s="1159"/>
      <c r="C544" s="1159"/>
      <c r="D544" s="1159"/>
      <c r="E544" s="1159"/>
      <c r="F544" s="1159"/>
      <c r="G544" s="1160"/>
      <c r="H544" s="1161"/>
      <c r="I544" s="1161"/>
      <c r="J544" s="1162" t="s">
        <v>154</v>
      </c>
      <c r="K544" s="1163">
        <v>0</v>
      </c>
      <c r="L544" s="1163">
        <v>0</v>
      </c>
      <c r="M544" s="1163">
        <v>0</v>
      </c>
      <c r="P544" s="674"/>
    </row>
    <row r="545" spans="1:16" ht="15.75" thickBot="1" x14ac:dyDescent="0.3">
      <c r="A545" s="1164"/>
      <c r="B545" s="1165"/>
      <c r="C545" s="1165"/>
      <c r="D545" s="1165"/>
      <c r="E545" s="1165"/>
      <c r="F545" s="1165"/>
      <c r="G545" s="1166"/>
      <c r="H545" s="1167"/>
      <c r="I545" s="1167"/>
      <c r="J545" s="1168" t="s">
        <v>155</v>
      </c>
      <c r="K545" s="1163">
        <v>0</v>
      </c>
      <c r="L545" s="1163">
        <v>0</v>
      </c>
      <c r="M545" s="1163">
        <v>0</v>
      </c>
      <c r="P545" s="674"/>
    </row>
    <row r="546" spans="1:16" x14ac:dyDescent="0.25">
      <c r="A546" s="1152" t="s">
        <v>221</v>
      </c>
      <c r="B546" s="1153"/>
      <c r="C546" s="1153"/>
      <c r="D546" s="1153"/>
      <c r="E546" s="1153"/>
      <c r="F546" s="1153"/>
      <c r="G546" s="1154"/>
      <c r="H546" s="1155" t="s">
        <v>223</v>
      </c>
      <c r="I546" s="1155" t="s">
        <v>226</v>
      </c>
      <c r="J546" s="1156" t="s">
        <v>81</v>
      </c>
      <c r="K546" s="1163">
        <v>0</v>
      </c>
      <c r="L546" s="1163">
        <v>0</v>
      </c>
      <c r="M546" s="1163">
        <v>0</v>
      </c>
      <c r="P546" s="674"/>
    </row>
    <row r="547" spans="1:16" x14ac:dyDescent="0.25">
      <c r="A547" s="1158"/>
      <c r="B547" s="1159"/>
      <c r="C547" s="1159"/>
      <c r="D547" s="1159"/>
      <c r="E547" s="1159"/>
      <c r="F547" s="1159"/>
      <c r="G547" s="1160"/>
      <c r="H547" s="1161"/>
      <c r="I547" s="1161"/>
      <c r="J547" s="1162" t="s">
        <v>82</v>
      </c>
      <c r="K547" s="1163">
        <v>0</v>
      </c>
      <c r="L547" s="1163">
        <v>0</v>
      </c>
      <c r="M547" s="1163">
        <v>0</v>
      </c>
      <c r="P547" s="674"/>
    </row>
    <row r="548" spans="1:16" x14ac:dyDescent="0.25">
      <c r="A548" s="1158"/>
      <c r="B548" s="1159"/>
      <c r="C548" s="1159"/>
      <c r="D548" s="1159"/>
      <c r="E548" s="1159"/>
      <c r="F548" s="1159"/>
      <c r="G548" s="1160"/>
      <c r="H548" s="1161"/>
      <c r="I548" s="1161"/>
      <c r="J548" s="1162" t="s">
        <v>154</v>
      </c>
      <c r="K548" s="1163">
        <v>0</v>
      </c>
      <c r="L548" s="1163">
        <v>0</v>
      </c>
      <c r="M548" s="1163">
        <v>0</v>
      </c>
      <c r="P548" s="674"/>
    </row>
    <row r="549" spans="1:16" ht="15.75" thickBot="1" x14ac:dyDescent="0.3">
      <c r="A549" s="1164"/>
      <c r="B549" s="1165"/>
      <c r="C549" s="1165"/>
      <c r="D549" s="1165"/>
      <c r="E549" s="1165"/>
      <c r="F549" s="1165"/>
      <c r="G549" s="1166"/>
      <c r="H549" s="1167"/>
      <c r="I549" s="1167"/>
      <c r="J549" s="1168" t="s">
        <v>155</v>
      </c>
      <c r="K549" s="1163">
        <v>0</v>
      </c>
      <c r="L549" s="1163">
        <v>0</v>
      </c>
      <c r="M549" s="1163">
        <v>0</v>
      </c>
      <c r="P549" s="674"/>
    </row>
    <row r="550" spans="1:16" x14ac:dyDescent="0.25">
      <c r="A550" s="1152" t="s">
        <v>221</v>
      </c>
      <c r="B550" s="1153"/>
      <c r="C550" s="1153"/>
      <c r="D550" s="1153"/>
      <c r="E550" s="1153"/>
      <c r="F550" s="1153"/>
      <c r="G550" s="1154"/>
      <c r="H550" s="1155" t="s">
        <v>224</v>
      </c>
      <c r="I550" s="1155" t="s">
        <v>226</v>
      </c>
      <c r="J550" s="1156" t="s">
        <v>81</v>
      </c>
      <c r="K550" s="1163">
        <v>0</v>
      </c>
      <c r="L550" s="1163">
        <v>0</v>
      </c>
      <c r="M550" s="1163">
        <v>0</v>
      </c>
      <c r="P550" s="674"/>
    </row>
    <row r="551" spans="1:16" x14ac:dyDescent="0.25">
      <c r="A551" s="1158"/>
      <c r="B551" s="1159"/>
      <c r="C551" s="1159"/>
      <c r="D551" s="1159"/>
      <c r="E551" s="1159"/>
      <c r="F551" s="1159"/>
      <c r="G551" s="1160"/>
      <c r="H551" s="1161"/>
      <c r="I551" s="1161"/>
      <c r="J551" s="1162" t="s">
        <v>82</v>
      </c>
      <c r="K551" s="1163">
        <v>0</v>
      </c>
      <c r="L551" s="1163">
        <v>0</v>
      </c>
      <c r="M551" s="1163">
        <v>0</v>
      </c>
      <c r="P551" s="674"/>
    </row>
    <row r="552" spans="1:16" x14ac:dyDescent="0.25">
      <c r="A552" s="1158"/>
      <c r="B552" s="1159"/>
      <c r="C552" s="1159"/>
      <c r="D552" s="1159"/>
      <c r="E552" s="1159"/>
      <c r="F552" s="1159"/>
      <c r="G552" s="1160"/>
      <c r="H552" s="1161"/>
      <c r="I552" s="1161"/>
      <c r="J552" s="1162" t="s">
        <v>154</v>
      </c>
      <c r="K552" s="1163">
        <v>0</v>
      </c>
      <c r="L552" s="1163">
        <v>0</v>
      </c>
      <c r="M552" s="1163">
        <v>0</v>
      </c>
      <c r="P552" s="674"/>
    </row>
    <row r="553" spans="1:16" ht="15.75" thickBot="1" x14ac:dyDescent="0.3">
      <c r="A553" s="1164"/>
      <c r="B553" s="1165"/>
      <c r="C553" s="1165"/>
      <c r="D553" s="1165"/>
      <c r="E553" s="1165"/>
      <c r="F553" s="1165"/>
      <c r="G553" s="1166"/>
      <c r="H553" s="1167"/>
      <c r="I553" s="1167"/>
      <c r="J553" s="1168" t="s">
        <v>155</v>
      </c>
      <c r="K553" s="1163">
        <v>0</v>
      </c>
      <c r="L553" s="1163">
        <v>0</v>
      </c>
      <c r="M553" s="1163">
        <v>0</v>
      </c>
      <c r="P553" s="674"/>
    </row>
    <row r="554" spans="1:16" ht="15" customHeight="1" x14ac:dyDescent="0.25">
      <c r="A554" s="673"/>
      <c r="B554" s="668"/>
      <c r="C554" s="668"/>
      <c r="D554" s="668"/>
      <c r="E554" s="668"/>
      <c r="F554" s="668"/>
      <c r="G554" s="668"/>
      <c r="H554" s="681"/>
      <c r="I554" s="682"/>
      <c r="J554" s="683"/>
      <c r="K554" s="684"/>
      <c r="L554" s="684"/>
      <c r="M554" s="684"/>
      <c r="P554" s="674"/>
    </row>
    <row r="555" spans="1:16" ht="15" customHeight="1" x14ac:dyDescent="0.25">
      <c r="A555" s="673"/>
      <c r="B555" s="668"/>
      <c r="C555" s="668"/>
      <c r="D555" s="668"/>
      <c r="E555" s="668"/>
      <c r="F555" s="668"/>
      <c r="G555" s="668"/>
      <c r="H555" s="681"/>
      <c r="I555" s="682"/>
      <c r="J555" s="683"/>
      <c r="K555" s="684"/>
      <c r="L555" s="684"/>
      <c r="M555" s="684"/>
      <c r="P555" s="674"/>
    </row>
    <row r="556" spans="1:16" x14ac:dyDescent="0.25">
      <c r="A556" s="685"/>
      <c r="B556" s="686"/>
      <c r="C556" s="686"/>
      <c r="D556" s="686"/>
      <c r="E556" s="686"/>
      <c r="F556" s="686"/>
      <c r="G556" s="686"/>
      <c r="H556" s="686"/>
      <c r="I556" s="686"/>
      <c r="J556" s="686"/>
      <c r="K556" s="686"/>
      <c r="L556" s="686"/>
      <c r="P556" s="674"/>
    </row>
    <row r="557" spans="1:16" ht="16.5" thickBot="1" x14ac:dyDescent="0.3">
      <c r="A557" s="1010" t="s">
        <v>159</v>
      </c>
      <c r="B557" s="1010"/>
      <c r="C557" s="1010"/>
      <c r="D557" s="1010"/>
      <c r="E557" s="687"/>
      <c r="F557" s="687"/>
      <c r="G557" s="688"/>
      <c r="H557" s="678"/>
      <c r="I557" s="678"/>
      <c r="J557" s="687"/>
      <c r="K557" s="687"/>
      <c r="L557" s="689" t="s">
        <v>6382</v>
      </c>
      <c r="M557" s="689"/>
      <c r="N557" s="678"/>
      <c r="O557" s="678"/>
      <c r="P557" s="674"/>
    </row>
    <row r="558" spans="1:16" x14ac:dyDescent="0.25">
      <c r="A558" s="690"/>
      <c r="B558" s="691"/>
      <c r="C558" s="692"/>
      <c r="D558" s="692"/>
      <c r="E558" s="692"/>
      <c r="F558" s="692"/>
      <c r="G558" s="693" t="s">
        <v>35</v>
      </c>
      <c r="H558" s="694"/>
      <c r="I558" s="694"/>
      <c r="J558" s="692"/>
      <c r="K558" s="692"/>
      <c r="L558" s="1011" t="s">
        <v>36</v>
      </c>
      <c r="M558" s="1011"/>
      <c r="N558" s="695"/>
      <c r="O558" s="695"/>
      <c r="P558" s="674"/>
    </row>
    <row r="559" spans="1:16" ht="15.75" x14ac:dyDescent="0.25">
      <c r="A559" s="696"/>
      <c r="B559" s="697"/>
      <c r="C559" s="687"/>
      <c r="D559" s="678"/>
      <c r="E559" s="678"/>
      <c r="F559" s="678"/>
      <c r="G559" s="678"/>
      <c r="H559" s="678"/>
      <c r="I559" s="678"/>
      <c r="J559" s="678"/>
      <c r="K559" s="678"/>
      <c r="L559" s="698"/>
      <c r="M559" s="678"/>
      <c r="N559" s="699"/>
      <c r="O559" s="699"/>
      <c r="P559" s="674"/>
    </row>
    <row r="560" spans="1:16" ht="16.5" thickBot="1" x14ac:dyDescent="0.3">
      <c r="A560" s="1010" t="s">
        <v>160</v>
      </c>
      <c r="B560" s="1010"/>
      <c r="C560" s="1010"/>
      <c r="D560" s="1010"/>
      <c r="E560" s="687"/>
      <c r="F560" s="687"/>
      <c r="G560" s="688"/>
      <c r="H560" s="678"/>
      <c r="I560" s="678"/>
      <c r="J560" s="687"/>
      <c r="K560" s="687"/>
      <c r="L560" s="689"/>
      <c r="M560" s="689"/>
      <c r="N560" s="678"/>
      <c r="O560" s="678"/>
      <c r="P560" s="674"/>
    </row>
    <row r="561" spans="1:16" ht="15.75" x14ac:dyDescent="0.25">
      <c r="A561" s="700"/>
      <c r="B561" s="701"/>
      <c r="C561" s="692"/>
      <c r="D561" s="692"/>
      <c r="E561" s="692"/>
      <c r="F561" s="692"/>
      <c r="G561" s="693" t="s">
        <v>35</v>
      </c>
      <c r="H561" s="694"/>
      <c r="I561" s="694"/>
      <c r="J561" s="692"/>
      <c r="K561" s="692"/>
      <c r="L561" s="1011" t="s">
        <v>36</v>
      </c>
      <c r="M561" s="1011"/>
      <c r="N561" s="695"/>
      <c r="O561" s="695"/>
      <c r="P561" s="674"/>
    </row>
    <row r="562" spans="1:16" x14ac:dyDescent="0.25">
      <c r="C562" s="703"/>
      <c r="D562" s="703"/>
      <c r="E562" s="703"/>
      <c r="F562" s="703"/>
      <c r="G562" s="703"/>
      <c r="H562" s="703"/>
      <c r="I562" s="703"/>
      <c r="J562" s="703"/>
      <c r="K562" s="703"/>
      <c r="L562" s="703"/>
      <c r="M562" s="703"/>
      <c r="P562" s="674"/>
    </row>
    <row r="563" spans="1:16" x14ac:dyDescent="0.25">
      <c r="P563" s="674"/>
    </row>
  </sheetData>
  <mergeCells count="983">
    <mergeCell ref="A350:A357"/>
    <mergeCell ref="B350:B357"/>
    <mergeCell ref="C350:C357"/>
    <mergeCell ref="D350:D357"/>
    <mergeCell ref="E350:E357"/>
    <mergeCell ref="F350:F357"/>
    <mergeCell ref="G350:G357"/>
    <mergeCell ref="H350:H353"/>
    <mergeCell ref="I350:I353"/>
    <mergeCell ref="H354:H357"/>
    <mergeCell ref="I354:I357"/>
    <mergeCell ref="A342:A349"/>
    <mergeCell ref="B342:B349"/>
    <mergeCell ref="C342:C349"/>
    <mergeCell ref="D342:D349"/>
    <mergeCell ref="E342:E349"/>
    <mergeCell ref="F342:F349"/>
    <mergeCell ref="G342:G349"/>
    <mergeCell ref="H342:H345"/>
    <mergeCell ref="I342:I345"/>
    <mergeCell ref="H346:H349"/>
    <mergeCell ref="I346:I349"/>
    <mergeCell ref="A334:A341"/>
    <mergeCell ref="B334:B341"/>
    <mergeCell ref="C334:C341"/>
    <mergeCell ref="D334:D341"/>
    <mergeCell ref="E334:E341"/>
    <mergeCell ref="F334:F341"/>
    <mergeCell ref="G334:G341"/>
    <mergeCell ref="H334:H337"/>
    <mergeCell ref="I334:I337"/>
    <mergeCell ref="H338:H341"/>
    <mergeCell ref="I338:I341"/>
    <mergeCell ref="A326:A333"/>
    <mergeCell ref="B326:B333"/>
    <mergeCell ref="C326:C333"/>
    <mergeCell ref="D326:D333"/>
    <mergeCell ref="E326:E333"/>
    <mergeCell ref="F326:F333"/>
    <mergeCell ref="G326:G333"/>
    <mergeCell ref="H326:H329"/>
    <mergeCell ref="I326:I329"/>
    <mergeCell ref="H330:H333"/>
    <mergeCell ref="I330:I333"/>
    <mergeCell ref="A318:A325"/>
    <mergeCell ref="B318:B325"/>
    <mergeCell ref="C318:C325"/>
    <mergeCell ref="D318:D325"/>
    <mergeCell ref="E318:E325"/>
    <mergeCell ref="F318:F325"/>
    <mergeCell ref="G318:G325"/>
    <mergeCell ref="H318:H321"/>
    <mergeCell ref="I318:I321"/>
    <mergeCell ref="H322:H325"/>
    <mergeCell ref="I322:I325"/>
    <mergeCell ref="A310:A317"/>
    <mergeCell ref="B310:B317"/>
    <mergeCell ref="C310:C317"/>
    <mergeCell ref="D310:D317"/>
    <mergeCell ref="E310:E317"/>
    <mergeCell ref="F310:F317"/>
    <mergeCell ref="G310:G317"/>
    <mergeCell ref="H310:H313"/>
    <mergeCell ref="I310:I313"/>
    <mergeCell ref="H314:H317"/>
    <mergeCell ref="I314:I317"/>
    <mergeCell ref="A302:A309"/>
    <mergeCell ref="B302:B309"/>
    <mergeCell ref="C302:C309"/>
    <mergeCell ref="D302:D309"/>
    <mergeCell ref="E302:E309"/>
    <mergeCell ref="F302:F309"/>
    <mergeCell ref="G302:G309"/>
    <mergeCell ref="H302:H305"/>
    <mergeCell ref="I302:I305"/>
    <mergeCell ref="H306:H309"/>
    <mergeCell ref="I306:I309"/>
    <mergeCell ref="A294:A301"/>
    <mergeCell ref="B294:B301"/>
    <mergeCell ref="C294:C301"/>
    <mergeCell ref="D294:D301"/>
    <mergeCell ref="E294:E301"/>
    <mergeCell ref="F294:F301"/>
    <mergeCell ref="G294:G301"/>
    <mergeCell ref="H294:H297"/>
    <mergeCell ref="I294:I297"/>
    <mergeCell ref="H298:H301"/>
    <mergeCell ref="I298:I301"/>
    <mergeCell ref="A286:A293"/>
    <mergeCell ref="B286:B293"/>
    <mergeCell ref="C286:C293"/>
    <mergeCell ref="D286:D293"/>
    <mergeCell ref="E286:E293"/>
    <mergeCell ref="F286:F293"/>
    <mergeCell ref="G286:G293"/>
    <mergeCell ref="H286:H289"/>
    <mergeCell ref="I286:I289"/>
    <mergeCell ref="H290:H293"/>
    <mergeCell ref="I290:I293"/>
    <mergeCell ref="A118:A125"/>
    <mergeCell ref="H106:H109"/>
    <mergeCell ref="I106:I109"/>
    <mergeCell ref="A110:A117"/>
    <mergeCell ref="B110:B117"/>
    <mergeCell ref="C110:C117"/>
    <mergeCell ref="D110:D117"/>
    <mergeCell ref="E110:E117"/>
    <mergeCell ref="F110:F117"/>
    <mergeCell ref="G110:G117"/>
    <mergeCell ref="H110:H113"/>
    <mergeCell ref="I110:I113"/>
    <mergeCell ref="H114:H117"/>
    <mergeCell ref="I114:I117"/>
    <mergeCell ref="B118:B125"/>
    <mergeCell ref="C118:C125"/>
    <mergeCell ref="D118:D125"/>
    <mergeCell ref="E118:E125"/>
    <mergeCell ref="F118:F125"/>
    <mergeCell ref="G118:G125"/>
    <mergeCell ref="H118:H121"/>
    <mergeCell ref="I118:I121"/>
    <mergeCell ref="H122:H125"/>
    <mergeCell ref="I122:I125"/>
    <mergeCell ref="A82:A89"/>
    <mergeCell ref="B82:B89"/>
    <mergeCell ref="C82:C89"/>
    <mergeCell ref="D82:D89"/>
    <mergeCell ref="E82:E89"/>
    <mergeCell ref="F82:F89"/>
    <mergeCell ref="G82:G89"/>
    <mergeCell ref="H90:H93"/>
    <mergeCell ref="I90:I93"/>
    <mergeCell ref="A90:A97"/>
    <mergeCell ref="B90:B97"/>
    <mergeCell ref="C90:C97"/>
    <mergeCell ref="D90:D97"/>
    <mergeCell ref="E90:E97"/>
    <mergeCell ref="F90:F97"/>
    <mergeCell ref="G90:G97"/>
    <mergeCell ref="F74:F77"/>
    <mergeCell ref="G74:G77"/>
    <mergeCell ref="H74:H77"/>
    <mergeCell ref="I74:I77"/>
    <mergeCell ref="A78:A81"/>
    <mergeCell ref="B78:B81"/>
    <mergeCell ref="C78:C81"/>
    <mergeCell ref="D78:D81"/>
    <mergeCell ref="E78:E81"/>
    <mergeCell ref="F78:F81"/>
    <mergeCell ref="G78:G81"/>
    <mergeCell ref="H78:H81"/>
    <mergeCell ref="I78:I81"/>
    <mergeCell ref="A74:A77"/>
    <mergeCell ref="B74:B77"/>
    <mergeCell ref="C74:C77"/>
    <mergeCell ref="D74:D77"/>
    <mergeCell ref="E74:E77"/>
    <mergeCell ref="F66:F69"/>
    <mergeCell ref="G66:G69"/>
    <mergeCell ref="H66:H69"/>
    <mergeCell ref="I66:I69"/>
    <mergeCell ref="A70:A73"/>
    <mergeCell ref="B70:B73"/>
    <mergeCell ref="C70:C73"/>
    <mergeCell ref="D70:D73"/>
    <mergeCell ref="E70:E73"/>
    <mergeCell ref="F70:F73"/>
    <mergeCell ref="G70:G73"/>
    <mergeCell ref="H70:H73"/>
    <mergeCell ref="I70:I73"/>
    <mergeCell ref="A66:A69"/>
    <mergeCell ref="B66:B69"/>
    <mergeCell ref="C66:C69"/>
    <mergeCell ref="D66:D69"/>
    <mergeCell ref="E66:E69"/>
    <mergeCell ref="F58:F61"/>
    <mergeCell ref="G58:G61"/>
    <mergeCell ref="H58:H61"/>
    <mergeCell ref="I58:I61"/>
    <mergeCell ref="A62:A65"/>
    <mergeCell ref="B62:B65"/>
    <mergeCell ref="C62:C65"/>
    <mergeCell ref="D62:D65"/>
    <mergeCell ref="E62:E65"/>
    <mergeCell ref="F62:F65"/>
    <mergeCell ref="G62:G65"/>
    <mergeCell ref="H62:H65"/>
    <mergeCell ref="I62:I65"/>
    <mergeCell ref="A58:A61"/>
    <mergeCell ref="B58:B61"/>
    <mergeCell ref="C58:C61"/>
    <mergeCell ref="D58:D61"/>
    <mergeCell ref="E58:E61"/>
    <mergeCell ref="F50:F53"/>
    <mergeCell ref="G50:G53"/>
    <mergeCell ref="H50:H53"/>
    <mergeCell ref="I50:I53"/>
    <mergeCell ref="A54:A57"/>
    <mergeCell ref="B54:B57"/>
    <mergeCell ref="C54:C57"/>
    <mergeCell ref="D54:D57"/>
    <mergeCell ref="E54:E57"/>
    <mergeCell ref="F54:F57"/>
    <mergeCell ref="G54:G57"/>
    <mergeCell ref="H54:H57"/>
    <mergeCell ref="I54:I57"/>
    <mergeCell ref="A50:A53"/>
    <mergeCell ref="B50:B53"/>
    <mergeCell ref="C50:C53"/>
    <mergeCell ref="D50:D53"/>
    <mergeCell ref="E50:E53"/>
    <mergeCell ref="F42:F45"/>
    <mergeCell ref="G42:G45"/>
    <mergeCell ref="H42:H45"/>
    <mergeCell ref="I42:I45"/>
    <mergeCell ref="A46:A49"/>
    <mergeCell ref="B46:B49"/>
    <mergeCell ref="C46:C49"/>
    <mergeCell ref="D46:D49"/>
    <mergeCell ref="E46:E49"/>
    <mergeCell ref="F46:F49"/>
    <mergeCell ref="G46:G49"/>
    <mergeCell ref="H46:H49"/>
    <mergeCell ref="I46:I49"/>
    <mergeCell ref="A42:A45"/>
    <mergeCell ref="B42:B45"/>
    <mergeCell ref="C42:C45"/>
    <mergeCell ref="D42:D45"/>
    <mergeCell ref="E42:E45"/>
    <mergeCell ref="F34:F37"/>
    <mergeCell ref="G34:G37"/>
    <mergeCell ref="H34:H37"/>
    <mergeCell ref="I34:I37"/>
    <mergeCell ref="A38:A41"/>
    <mergeCell ref="B38:B41"/>
    <mergeCell ref="C38:C41"/>
    <mergeCell ref="D38:D41"/>
    <mergeCell ref="E38:E41"/>
    <mergeCell ref="F38:F41"/>
    <mergeCell ref="G38:G41"/>
    <mergeCell ref="H38:H41"/>
    <mergeCell ref="I38:I41"/>
    <mergeCell ref="A34:A37"/>
    <mergeCell ref="B34:B37"/>
    <mergeCell ref="C34:C37"/>
    <mergeCell ref="D34:D37"/>
    <mergeCell ref="E34:E37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A557:D557"/>
    <mergeCell ref="L558:M558"/>
    <mergeCell ref="A560:D560"/>
    <mergeCell ref="L561:M561"/>
    <mergeCell ref="A522:G525"/>
    <mergeCell ref="H522:H525"/>
    <mergeCell ref="I522:I525"/>
    <mergeCell ref="A526:G529"/>
    <mergeCell ref="H526:H529"/>
    <mergeCell ref="I526:I529"/>
    <mergeCell ref="A530:G533"/>
    <mergeCell ref="H530:H533"/>
    <mergeCell ref="I530:I533"/>
    <mergeCell ref="A534:G537"/>
    <mergeCell ref="H534:H537"/>
    <mergeCell ref="I534:I537"/>
    <mergeCell ref="A538:G541"/>
    <mergeCell ref="H538:H541"/>
    <mergeCell ref="I538:I541"/>
    <mergeCell ref="A542:G545"/>
    <mergeCell ref="H542:H545"/>
    <mergeCell ref="I542:I545"/>
    <mergeCell ref="A546:G549"/>
    <mergeCell ref="H546:H549"/>
    <mergeCell ref="H438:H441"/>
    <mergeCell ref="I438:I441"/>
    <mergeCell ref="H458:H461"/>
    <mergeCell ref="I458:I461"/>
    <mergeCell ref="A438:A441"/>
    <mergeCell ref="B438:B441"/>
    <mergeCell ref="C438:C441"/>
    <mergeCell ref="D438:D441"/>
    <mergeCell ref="E438:E441"/>
    <mergeCell ref="F438:F441"/>
    <mergeCell ref="G438:G441"/>
    <mergeCell ref="A442:A445"/>
    <mergeCell ref="B442:B445"/>
    <mergeCell ref="C442:C445"/>
    <mergeCell ref="D442:D445"/>
    <mergeCell ref="E442:E445"/>
    <mergeCell ref="F442:F445"/>
    <mergeCell ref="G442:G445"/>
    <mergeCell ref="H442:H445"/>
    <mergeCell ref="I442:I445"/>
    <mergeCell ref="A446:A449"/>
    <mergeCell ref="B446:B449"/>
    <mergeCell ref="C446:C449"/>
    <mergeCell ref="D446:D449"/>
    <mergeCell ref="C18:C21"/>
    <mergeCell ref="D18:D21"/>
    <mergeCell ref="E18:E21"/>
    <mergeCell ref="F18:F21"/>
    <mergeCell ref="G18:G21"/>
    <mergeCell ref="A18:A21"/>
    <mergeCell ref="H10:H13"/>
    <mergeCell ref="H14:H17"/>
    <mergeCell ref="H18:H21"/>
    <mergeCell ref="B18:B21"/>
    <mergeCell ref="G10:G13"/>
    <mergeCell ref="A14:A17"/>
    <mergeCell ref="B14:B17"/>
    <mergeCell ref="C14:C17"/>
    <mergeCell ref="D14:D17"/>
    <mergeCell ref="E14:E17"/>
    <mergeCell ref="G14:G17"/>
    <mergeCell ref="A10:A13"/>
    <mergeCell ref="B10:B13"/>
    <mergeCell ref="C10:C13"/>
    <mergeCell ref="D10:D13"/>
    <mergeCell ref="E10:E13"/>
    <mergeCell ref="F10:F13"/>
    <mergeCell ref="F14:F17"/>
    <mergeCell ref="H282:H285"/>
    <mergeCell ref="I282:I285"/>
    <mergeCell ref="H418:H421"/>
    <mergeCell ref="I418:I421"/>
    <mergeCell ref="I7:I8"/>
    <mergeCell ref="I10:I13"/>
    <mergeCell ref="I14:I17"/>
    <mergeCell ref="I18:I21"/>
    <mergeCell ref="I22:I25"/>
    <mergeCell ref="I26:I29"/>
    <mergeCell ref="H82:H85"/>
    <mergeCell ref="I82:I85"/>
    <mergeCell ref="H86:H89"/>
    <mergeCell ref="I86:I89"/>
    <mergeCell ref="H94:H97"/>
    <mergeCell ref="I94:I97"/>
    <mergeCell ref="H98:H101"/>
    <mergeCell ref="I98:I101"/>
    <mergeCell ref="H102:H105"/>
    <mergeCell ref="I102:I105"/>
    <mergeCell ref="H22:H25"/>
    <mergeCell ref="H26:H29"/>
    <mergeCell ref="H278:H281"/>
    <mergeCell ref="I278:I281"/>
    <mergeCell ref="A1:M1"/>
    <mergeCell ref="A2:M2"/>
    <mergeCell ref="A3:M3"/>
    <mergeCell ref="A4:M4"/>
    <mergeCell ref="A5:C5"/>
    <mergeCell ref="D5:M5"/>
    <mergeCell ref="B7:C7"/>
    <mergeCell ref="D7:E7"/>
    <mergeCell ref="J7:J8"/>
    <mergeCell ref="K7:M7"/>
    <mergeCell ref="F7:H7"/>
    <mergeCell ref="G22:G25"/>
    <mergeCell ref="F22:F25"/>
    <mergeCell ref="A22:A25"/>
    <mergeCell ref="B22:B25"/>
    <mergeCell ref="C22:C25"/>
    <mergeCell ref="D22:D25"/>
    <mergeCell ref="E22:E25"/>
    <mergeCell ref="A26:A29"/>
    <mergeCell ref="B26:B29"/>
    <mergeCell ref="C26:C29"/>
    <mergeCell ref="D26:D29"/>
    <mergeCell ref="E26:E29"/>
    <mergeCell ref="F26:F29"/>
    <mergeCell ref="G26:G29"/>
    <mergeCell ref="A102:A109"/>
    <mergeCell ref="B102:B109"/>
    <mergeCell ref="C102:C109"/>
    <mergeCell ref="D102:D109"/>
    <mergeCell ref="E102:E109"/>
    <mergeCell ref="F102:F109"/>
    <mergeCell ref="G102:G109"/>
    <mergeCell ref="A98:A101"/>
    <mergeCell ref="B98:B101"/>
    <mergeCell ref="C98:C101"/>
    <mergeCell ref="D98:D101"/>
    <mergeCell ref="E98:E101"/>
    <mergeCell ref="F98:F101"/>
    <mergeCell ref="G98:G101"/>
    <mergeCell ref="A126:A133"/>
    <mergeCell ref="B126:B133"/>
    <mergeCell ref="C126:C133"/>
    <mergeCell ref="D126:D133"/>
    <mergeCell ref="E126:E133"/>
    <mergeCell ref="F126:F133"/>
    <mergeCell ref="G126:G133"/>
    <mergeCell ref="H126:H129"/>
    <mergeCell ref="I126:I129"/>
    <mergeCell ref="H130:H133"/>
    <mergeCell ref="I130:I133"/>
    <mergeCell ref="A134:A141"/>
    <mergeCell ref="B134:B141"/>
    <mergeCell ref="C134:C141"/>
    <mergeCell ref="D134:D141"/>
    <mergeCell ref="E134:E141"/>
    <mergeCell ref="F134:F141"/>
    <mergeCell ref="G134:G141"/>
    <mergeCell ref="H134:H137"/>
    <mergeCell ref="I134:I137"/>
    <mergeCell ref="H138:H141"/>
    <mergeCell ref="I138:I141"/>
    <mergeCell ref="A142:A149"/>
    <mergeCell ref="B142:B149"/>
    <mergeCell ref="C142:C149"/>
    <mergeCell ref="D142:D149"/>
    <mergeCell ref="E142:E149"/>
    <mergeCell ref="F142:F149"/>
    <mergeCell ref="G142:G149"/>
    <mergeCell ref="H142:H145"/>
    <mergeCell ref="I142:I145"/>
    <mergeCell ref="H146:H149"/>
    <mergeCell ref="I146:I149"/>
    <mergeCell ref="A150:A157"/>
    <mergeCell ref="B150:B157"/>
    <mergeCell ref="C150:C157"/>
    <mergeCell ref="D150:D157"/>
    <mergeCell ref="E150:E157"/>
    <mergeCell ref="F150:F157"/>
    <mergeCell ref="G150:G157"/>
    <mergeCell ref="H150:H153"/>
    <mergeCell ref="I150:I153"/>
    <mergeCell ref="H154:H157"/>
    <mergeCell ref="I154:I157"/>
    <mergeCell ref="A158:A161"/>
    <mergeCell ref="B158:B161"/>
    <mergeCell ref="C158:C161"/>
    <mergeCell ref="D158:D161"/>
    <mergeCell ref="E158:E161"/>
    <mergeCell ref="F158:F161"/>
    <mergeCell ref="G158:G161"/>
    <mergeCell ref="H158:H161"/>
    <mergeCell ref="I158:I161"/>
    <mergeCell ref="A162:A165"/>
    <mergeCell ref="B162:B165"/>
    <mergeCell ref="C162:C165"/>
    <mergeCell ref="D162:D165"/>
    <mergeCell ref="E162:E165"/>
    <mergeCell ref="F162:F165"/>
    <mergeCell ref="G162:G165"/>
    <mergeCell ref="H162:H165"/>
    <mergeCell ref="I162:I165"/>
    <mergeCell ref="A166:A169"/>
    <mergeCell ref="B166:B169"/>
    <mergeCell ref="C166:C169"/>
    <mergeCell ref="D166:D169"/>
    <mergeCell ref="E166:E169"/>
    <mergeCell ref="F166:F169"/>
    <mergeCell ref="G166:G169"/>
    <mergeCell ref="H166:H169"/>
    <mergeCell ref="I166:I169"/>
    <mergeCell ref="A170:A173"/>
    <mergeCell ref="B170:B173"/>
    <mergeCell ref="C170:C173"/>
    <mergeCell ref="D170:D173"/>
    <mergeCell ref="E170:E173"/>
    <mergeCell ref="F170:F173"/>
    <mergeCell ref="G170:G173"/>
    <mergeCell ref="H170:H173"/>
    <mergeCell ref="I170:I173"/>
    <mergeCell ref="A174:A177"/>
    <mergeCell ref="B174:B177"/>
    <mergeCell ref="C174:C177"/>
    <mergeCell ref="D174:D177"/>
    <mergeCell ref="E174:E177"/>
    <mergeCell ref="F174:F177"/>
    <mergeCell ref="G174:G177"/>
    <mergeCell ref="H174:H177"/>
    <mergeCell ref="I174:I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I181"/>
    <mergeCell ref="A182:A185"/>
    <mergeCell ref="B182:B185"/>
    <mergeCell ref="C182:C185"/>
    <mergeCell ref="D182:D185"/>
    <mergeCell ref="E182:E185"/>
    <mergeCell ref="F182:F185"/>
    <mergeCell ref="G182:G185"/>
    <mergeCell ref="H182:H185"/>
    <mergeCell ref="I182:I185"/>
    <mergeCell ref="A186:A189"/>
    <mergeCell ref="B186:B189"/>
    <mergeCell ref="C186:C189"/>
    <mergeCell ref="D186:D189"/>
    <mergeCell ref="E186:E189"/>
    <mergeCell ref="F186:F189"/>
    <mergeCell ref="G186:G189"/>
    <mergeCell ref="H186:H189"/>
    <mergeCell ref="I186:I189"/>
    <mergeCell ref="A190:A193"/>
    <mergeCell ref="B190:B193"/>
    <mergeCell ref="C190:C193"/>
    <mergeCell ref="D190:D193"/>
    <mergeCell ref="E190:E193"/>
    <mergeCell ref="F190:F193"/>
    <mergeCell ref="G190:G193"/>
    <mergeCell ref="H190:H193"/>
    <mergeCell ref="I190:I193"/>
    <mergeCell ref="F194:F197"/>
    <mergeCell ref="G194:G197"/>
    <mergeCell ref="H194:H197"/>
    <mergeCell ref="I194:I197"/>
    <mergeCell ref="H198:H201"/>
    <mergeCell ref="I198:I201"/>
    <mergeCell ref="A198:A205"/>
    <mergeCell ref="B198:B205"/>
    <mergeCell ref="C198:C205"/>
    <mergeCell ref="D198:D205"/>
    <mergeCell ref="E198:E205"/>
    <mergeCell ref="F198:F205"/>
    <mergeCell ref="G198:G205"/>
    <mergeCell ref="H202:H205"/>
    <mergeCell ref="I202:I205"/>
    <mergeCell ref="A214:A221"/>
    <mergeCell ref="B214:B221"/>
    <mergeCell ref="C214:C221"/>
    <mergeCell ref="D214:D221"/>
    <mergeCell ref="A194:A197"/>
    <mergeCell ref="B194:B197"/>
    <mergeCell ref="C194:C197"/>
    <mergeCell ref="D194:D197"/>
    <mergeCell ref="E194:E197"/>
    <mergeCell ref="E214:E221"/>
    <mergeCell ref="A278:A285"/>
    <mergeCell ref="B278:B285"/>
    <mergeCell ref="C278:C285"/>
    <mergeCell ref="D278:D285"/>
    <mergeCell ref="E278:E285"/>
    <mergeCell ref="F278:F285"/>
    <mergeCell ref="G278:G285"/>
    <mergeCell ref="A206:A213"/>
    <mergeCell ref="B206:B213"/>
    <mergeCell ref="C206:C213"/>
    <mergeCell ref="D206:D213"/>
    <mergeCell ref="E206:E213"/>
    <mergeCell ref="F206:F213"/>
    <mergeCell ref="G206:G213"/>
    <mergeCell ref="A222:A229"/>
    <mergeCell ref="B222:B229"/>
    <mergeCell ref="C222:C229"/>
    <mergeCell ref="D222:D229"/>
    <mergeCell ref="E222:E229"/>
    <mergeCell ref="F222:F229"/>
    <mergeCell ref="G222:G229"/>
    <mergeCell ref="A238:A245"/>
    <mergeCell ref="B238:B245"/>
    <mergeCell ref="C238:C245"/>
    <mergeCell ref="F214:F221"/>
    <mergeCell ref="G214:G221"/>
    <mergeCell ref="H214:H217"/>
    <mergeCell ref="I214:I217"/>
    <mergeCell ref="H218:H221"/>
    <mergeCell ref="I218:I221"/>
    <mergeCell ref="H206:H209"/>
    <mergeCell ref="I206:I209"/>
    <mergeCell ref="H210:H213"/>
    <mergeCell ref="I210:I213"/>
    <mergeCell ref="H222:H225"/>
    <mergeCell ref="I222:I225"/>
    <mergeCell ref="H226:H229"/>
    <mergeCell ref="I226:I229"/>
    <mergeCell ref="A230:A237"/>
    <mergeCell ref="B230:B237"/>
    <mergeCell ref="C230:C237"/>
    <mergeCell ref="D230:D237"/>
    <mergeCell ref="E230:E237"/>
    <mergeCell ref="F230:F237"/>
    <mergeCell ref="G230:G237"/>
    <mergeCell ref="H230:H233"/>
    <mergeCell ref="I230:I233"/>
    <mergeCell ref="H234:H237"/>
    <mergeCell ref="I234:I237"/>
    <mergeCell ref="D238:D245"/>
    <mergeCell ref="E238:E245"/>
    <mergeCell ref="F238:F245"/>
    <mergeCell ref="G238:G245"/>
    <mergeCell ref="H238:H241"/>
    <mergeCell ref="I238:I241"/>
    <mergeCell ref="H242:H245"/>
    <mergeCell ref="I242:I245"/>
    <mergeCell ref="A246:A253"/>
    <mergeCell ref="B246:B253"/>
    <mergeCell ref="C246:C253"/>
    <mergeCell ref="D246:D253"/>
    <mergeCell ref="E246:E253"/>
    <mergeCell ref="F246:F253"/>
    <mergeCell ref="G246:G253"/>
    <mergeCell ref="H246:H249"/>
    <mergeCell ref="I246:I249"/>
    <mergeCell ref="H250:H253"/>
    <mergeCell ref="I250:I253"/>
    <mergeCell ref="A254:A261"/>
    <mergeCell ref="B254:B261"/>
    <mergeCell ref="C254:C261"/>
    <mergeCell ref="D254:D261"/>
    <mergeCell ref="E254:E261"/>
    <mergeCell ref="F254:F261"/>
    <mergeCell ref="G254:G261"/>
    <mergeCell ref="H254:H257"/>
    <mergeCell ref="I254:I257"/>
    <mergeCell ref="H258:H261"/>
    <mergeCell ref="I258:I261"/>
    <mergeCell ref="A262:A269"/>
    <mergeCell ref="B262:B269"/>
    <mergeCell ref="C262:C269"/>
    <mergeCell ref="D262:D269"/>
    <mergeCell ref="E262:E269"/>
    <mergeCell ref="F262:F269"/>
    <mergeCell ref="G262:G269"/>
    <mergeCell ref="H262:H265"/>
    <mergeCell ref="I262:I265"/>
    <mergeCell ref="H266:H269"/>
    <mergeCell ref="I266:I269"/>
    <mergeCell ref="A270:A277"/>
    <mergeCell ref="B270:B277"/>
    <mergeCell ref="C270:C277"/>
    <mergeCell ref="D270:D277"/>
    <mergeCell ref="E270:E277"/>
    <mergeCell ref="F270:F277"/>
    <mergeCell ref="G270:G277"/>
    <mergeCell ref="H270:H273"/>
    <mergeCell ref="I270:I273"/>
    <mergeCell ref="H274:H277"/>
    <mergeCell ref="I274:I277"/>
    <mergeCell ref="A358:A361"/>
    <mergeCell ref="B358:B361"/>
    <mergeCell ref="C358:C361"/>
    <mergeCell ref="D358:D361"/>
    <mergeCell ref="E358:E361"/>
    <mergeCell ref="F358:F361"/>
    <mergeCell ref="G358:G361"/>
    <mergeCell ref="H358:H361"/>
    <mergeCell ref="I358:I361"/>
    <mergeCell ref="A362:A365"/>
    <mergeCell ref="B362:B365"/>
    <mergeCell ref="C362:C365"/>
    <mergeCell ref="D362:D365"/>
    <mergeCell ref="E362:E365"/>
    <mergeCell ref="F362:F365"/>
    <mergeCell ref="G362:G365"/>
    <mergeCell ref="H362:H365"/>
    <mergeCell ref="I362:I365"/>
    <mergeCell ref="A366:A369"/>
    <mergeCell ref="B366:B369"/>
    <mergeCell ref="C366:C369"/>
    <mergeCell ref="D366:D369"/>
    <mergeCell ref="E366:E369"/>
    <mergeCell ref="F366:F369"/>
    <mergeCell ref="G366:G369"/>
    <mergeCell ref="H366:H369"/>
    <mergeCell ref="I366:I369"/>
    <mergeCell ref="A370:A373"/>
    <mergeCell ref="B370:B373"/>
    <mergeCell ref="C370:C373"/>
    <mergeCell ref="D370:D373"/>
    <mergeCell ref="E370:E373"/>
    <mergeCell ref="F370:F373"/>
    <mergeCell ref="G370:G373"/>
    <mergeCell ref="H370:H373"/>
    <mergeCell ref="I370:I373"/>
    <mergeCell ref="A374:A377"/>
    <mergeCell ref="B374:B377"/>
    <mergeCell ref="C374:C377"/>
    <mergeCell ref="D374:D377"/>
    <mergeCell ref="E374:E377"/>
    <mergeCell ref="F374:F377"/>
    <mergeCell ref="G374:G377"/>
    <mergeCell ref="H374:H377"/>
    <mergeCell ref="I374:I377"/>
    <mergeCell ref="A378:A381"/>
    <mergeCell ref="B378:B381"/>
    <mergeCell ref="C378:C381"/>
    <mergeCell ref="D378:D381"/>
    <mergeCell ref="E378:E381"/>
    <mergeCell ref="F378:F381"/>
    <mergeCell ref="G378:G381"/>
    <mergeCell ref="H378:H381"/>
    <mergeCell ref="I378:I381"/>
    <mergeCell ref="A382:A385"/>
    <mergeCell ref="B382:B385"/>
    <mergeCell ref="C382:C385"/>
    <mergeCell ref="D382:D385"/>
    <mergeCell ref="E382:E385"/>
    <mergeCell ref="F382:F385"/>
    <mergeCell ref="G382:G385"/>
    <mergeCell ref="H382:H385"/>
    <mergeCell ref="I382:I385"/>
    <mergeCell ref="A386:A389"/>
    <mergeCell ref="B386:B389"/>
    <mergeCell ref="C386:C389"/>
    <mergeCell ref="D386:D389"/>
    <mergeCell ref="E386:E389"/>
    <mergeCell ref="F386:F389"/>
    <mergeCell ref="G386:G389"/>
    <mergeCell ref="H386:H389"/>
    <mergeCell ref="I386:I389"/>
    <mergeCell ref="A390:A393"/>
    <mergeCell ref="B390:B393"/>
    <mergeCell ref="C390:C393"/>
    <mergeCell ref="D390:D393"/>
    <mergeCell ref="E390:E393"/>
    <mergeCell ref="F390:F393"/>
    <mergeCell ref="G390:G393"/>
    <mergeCell ref="H390:H393"/>
    <mergeCell ref="I390:I393"/>
    <mergeCell ref="A394:A397"/>
    <mergeCell ref="B394:B397"/>
    <mergeCell ref="C394:C397"/>
    <mergeCell ref="D394:D397"/>
    <mergeCell ref="E394:E397"/>
    <mergeCell ref="F394:F397"/>
    <mergeCell ref="G394:G397"/>
    <mergeCell ref="H394:H397"/>
    <mergeCell ref="I394:I397"/>
    <mergeCell ref="A398:A401"/>
    <mergeCell ref="B398:B401"/>
    <mergeCell ref="C398:C401"/>
    <mergeCell ref="D398:D401"/>
    <mergeCell ref="E398:E401"/>
    <mergeCell ref="F398:F401"/>
    <mergeCell ref="G398:G401"/>
    <mergeCell ref="H398:H401"/>
    <mergeCell ref="I398:I401"/>
    <mergeCell ref="A402:A405"/>
    <mergeCell ref="B402:B405"/>
    <mergeCell ref="C402:C405"/>
    <mergeCell ref="D402:D405"/>
    <mergeCell ref="E402:E405"/>
    <mergeCell ref="F402:F405"/>
    <mergeCell ref="G402:G405"/>
    <mergeCell ref="H402:H405"/>
    <mergeCell ref="I402:I405"/>
    <mergeCell ref="A406:A409"/>
    <mergeCell ref="B406:B409"/>
    <mergeCell ref="C406:C409"/>
    <mergeCell ref="D406:D409"/>
    <mergeCell ref="E406:E409"/>
    <mergeCell ref="F406:F409"/>
    <mergeCell ref="G406:G409"/>
    <mergeCell ref="H406:H409"/>
    <mergeCell ref="I406:I409"/>
    <mergeCell ref="A410:A413"/>
    <mergeCell ref="B410:B413"/>
    <mergeCell ref="C410:C413"/>
    <mergeCell ref="D410:D413"/>
    <mergeCell ref="E410:E413"/>
    <mergeCell ref="F410:F413"/>
    <mergeCell ref="G410:G413"/>
    <mergeCell ref="H410:H413"/>
    <mergeCell ref="I410:I413"/>
    <mergeCell ref="A414:A417"/>
    <mergeCell ref="B414:B417"/>
    <mergeCell ref="C414:C417"/>
    <mergeCell ref="D414:D417"/>
    <mergeCell ref="E414:E417"/>
    <mergeCell ref="F414:F417"/>
    <mergeCell ref="G414:G417"/>
    <mergeCell ref="H414:H417"/>
    <mergeCell ref="I414:I417"/>
    <mergeCell ref="A418:A421"/>
    <mergeCell ref="B418:B421"/>
    <mergeCell ref="C418:C421"/>
    <mergeCell ref="D418:D421"/>
    <mergeCell ref="E418:E421"/>
    <mergeCell ref="F418:F421"/>
    <mergeCell ref="G418:G421"/>
    <mergeCell ref="A422:A425"/>
    <mergeCell ref="B422:B425"/>
    <mergeCell ref="C422:C425"/>
    <mergeCell ref="D422:D425"/>
    <mergeCell ref="E422:E425"/>
    <mergeCell ref="F422:F425"/>
    <mergeCell ref="G422:G425"/>
    <mergeCell ref="H422:H425"/>
    <mergeCell ref="I422:I425"/>
    <mergeCell ref="A426:A429"/>
    <mergeCell ref="B426:B429"/>
    <mergeCell ref="C426:C429"/>
    <mergeCell ref="D426:D429"/>
    <mergeCell ref="E426:E429"/>
    <mergeCell ref="F426:F429"/>
    <mergeCell ref="G426:G429"/>
    <mergeCell ref="H426:H429"/>
    <mergeCell ref="I426:I429"/>
    <mergeCell ref="A430:A433"/>
    <mergeCell ref="B430:B433"/>
    <mergeCell ref="C430:C433"/>
    <mergeCell ref="D430:D433"/>
    <mergeCell ref="E430:E433"/>
    <mergeCell ref="F430:F433"/>
    <mergeCell ref="G430:G433"/>
    <mergeCell ref="H430:H433"/>
    <mergeCell ref="I430:I433"/>
    <mergeCell ref="A434:A437"/>
    <mergeCell ref="B434:B437"/>
    <mergeCell ref="C434:C437"/>
    <mergeCell ref="D434:D437"/>
    <mergeCell ref="E434:E437"/>
    <mergeCell ref="F434:F437"/>
    <mergeCell ref="G434:G437"/>
    <mergeCell ref="H434:H437"/>
    <mergeCell ref="I434:I437"/>
    <mergeCell ref="E446:E449"/>
    <mergeCell ref="F446:F449"/>
    <mergeCell ref="G446:G449"/>
    <mergeCell ref="H446:H449"/>
    <mergeCell ref="I446:I449"/>
    <mergeCell ref="A450:A453"/>
    <mergeCell ref="B450:B453"/>
    <mergeCell ref="C450:C453"/>
    <mergeCell ref="D450:D453"/>
    <mergeCell ref="E450:E453"/>
    <mergeCell ref="F450:F453"/>
    <mergeCell ref="G450:G453"/>
    <mergeCell ref="H450:H453"/>
    <mergeCell ref="I450:I453"/>
    <mergeCell ref="A454:A457"/>
    <mergeCell ref="B454:B457"/>
    <mergeCell ref="C454:C457"/>
    <mergeCell ref="D454:D457"/>
    <mergeCell ref="E454:E457"/>
    <mergeCell ref="F454:F457"/>
    <mergeCell ref="G454:G457"/>
    <mergeCell ref="H454:H457"/>
    <mergeCell ref="I454:I457"/>
    <mergeCell ref="A458:A461"/>
    <mergeCell ref="B458:B461"/>
    <mergeCell ref="C458:C461"/>
    <mergeCell ref="D458:D461"/>
    <mergeCell ref="E458:E461"/>
    <mergeCell ref="F458:F461"/>
    <mergeCell ref="G458:G461"/>
    <mergeCell ref="A462:A465"/>
    <mergeCell ref="B462:B465"/>
    <mergeCell ref="C462:C465"/>
    <mergeCell ref="D462:D465"/>
    <mergeCell ref="E462:E465"/>
    <mergeCell ref="F462:F465"/>
    <mergeCell ref="G462:G465"/>
    <mergeCell ref="H462:H465"/>
    <mergeCell ref="I462:I465"/>
    <mergeCell ref="A466:A469"/>
    <mergeCell ref="B466:B469"/>
    <mergeCell ref="C466:C469"/>
    <mergeCell ref="D466:D469"/>
    <mergeCell ref="E466:E469"/>
    <mergeCell ref="F466:F469"/>
    <mergeCell ref="G466:G469"/>
    <mergeCell ref="H466:H469"/>
    <mergeCell ref="I466:I469"/>
    <mergeCell ref="H474:H477"/>
    <mergeCell ref="I474:I477"/>
    <mergeCell ref="A470:A473"/>
    <mergeCell ref="B470:B473"/>
    <mergeCell ref="C470:C473"/>
    <mergeCell ref="D470:D473"/>
    <mergeCell ref="E470:E473"/>
    <mergeCell ref="F470:F473"/>
    <mergeCell ref="G470:G473"/>
    <mergeCell ref="A474:A477"/>
    <mergeCell ref="B474:B477"/>
    <mergeCell ref="C474:C477"/>
    <mergeCell ref="D474:D477"/>
    <mergeCell ref="E474:E477"/>
    <mergeCell ref="F474:F477"/>
    <mergeCell ref="G474:G477"/>
    <mergeCell ref="H470:H473"/>
    <mergeCell ref="I470:I473"/>
    <mergeCell ref="D478:D481"/>
    <mergeCell ref="E478:E481"/>
    <mergeCell ref="F478:F481"/>
    <mergeCell ref="G478:G481"/>
    <mergeCell ref="H478:H481"/>
    <mergeCell ref="I478:I481"/>
    <mergeCell ref="A482:A485"/>
    <mergeCell ref="B482:B485"/>
    <mergeCell ref="C482:C485"/>
    <mergeCell ref="D482:D485"/>
    <mergeCell ref="E482:E485"/>
    <mergeCell ref="F482:F485"/>
    <mergeCell ref="G482:G485"/>
    <mergeCell ref="H482:H485"/>
    <mergeCell ref="I482:I485"/>
    <mergeCell ref="A478:A481"/>
    <mergeCell ref="B478:B481"/>
    <mergeCell ref="C478:C481"/>
    <mergeCell ref="A486:A489"/>
    <mergeCell ref="B486:B489"/>
    <mergeCell ref="C486:C489"/>
    <mergeCell ref="D486:D489"/>
    <mergeCell ref="E486:E489"/>
    <mergeCell ref="F486:F489"/>
    <mergeCell ref="G486:G489"/>
    <mergeCell ref="H486:H489"/>
    <mergeCell ref="I486:I489"/>
    <mergeCell ref="A490:A493"/>
    <mergeCell ref="B490:B493"/>
    <mergeCell ref="C490:C493"/>
    <mergeCell ref="D490:D493"/>
    <mergeCell ref="E490:E493"/>
    <mergeCell ref="F490:F493"/>
    <mergeCell ref="G490:G493"/>
    <mergeCell ref="H490:H493"/>
    <mergeCell ref="I490:I493"/>
    <mergeCell ref="A494:A497"/>
    <mergeCell ref="B494:B497"/>
    <mergeCell ref="C494:C497"/>
    <mergeCell ref="D494:D497"/>
    <mergeCell ref="E494:E497"/>
    <mergeCell ref="F494:F497"/>
    <mergeCell ref="G494:G497"/>
    <mergeCell ref="H494:H497"/>
    <mergeCell ref="I494:I497"/>
    <mergeCell ref="A498:A501"/>
    <mergeCell ref="B498:B501"/>
    <mergeCell ref="C498:C501"/>
    <mergeCell ref="D498:D501"/>
    <mergeCell ref="E498:E501"/>
    <mergeCell ref="F498:F501"/>
    <mergeCell ref="G498:G501"/>
    <mergeCell ref="H498:H501"/>
    <mergeCell ref="I498:I501"/>
    <mergeCell ref="A502:A505"/>
    <mergeCell ref="B502:B505"/>
    <mergeCell ref="C502:C505"/>
    <mergeCell ref="D502:D505"/>
    <mergeCell ref="E502:E505"/>
    <mergeCell ref="F502:F505"/>
    <mergeCell ref="G502:G505"/>
    <mergeCell ref="H502:H505"/>
    <mergeCell ref="I502:I505"/>
    <mergeCell ref="A506:A509"/>
    <mergeCell ref="B506:B509"/>
    <mergeCell ref="C506:C509"/>
    <mergeCell ref="D506:D509"/>
    <mergeCell ref="E506:E509"/>
    <mergeCell ref="F506:F509"/>
    <mergeCell ref="G506:G509"/>
    <mergeCell ref="H506:H509"/>
    <mergeCell ref="I506:I509"/>
    <mergeCell ref="A510:A513"/>
    <mergeCell ref="B510:B513"/>
    <mergeCell ref="C510:C513"/>
    <mergeCell ref="D510:D513"/>
    <mergeCell ref="E510:E513"/>
    <mergeCell ref="F510:F513"/>
    <mergeCell ref="G510:G513"/>
    <mergeCell ref="H510:H513"/>
    <mergeCell ref="I510:I513"/>
    <mergeCell ref="I546:I549"/>
    <mergeCell ref="A550:G553"/>
    <mergeCell ref="H550:H553"/>
    <mergeCell ref="I550:I553"/>
    <mergeCell ref="A514:A517"/>
    <mergeCell ref="B514:B517"/>
    <mergeCell ref="C514:C517"/>
    <mergeCell ref="D514:D517"/>
    <mergeCell ref="E514:E517"/>
    <mergeCell ref="F514:F517"/>
    <mergeCell ref="G514:G517"/>
    <mergeCell ref="H514:H517"/>
    <mergeCell ref="I514:I517"/>
    <mergeCell ref="A518:G521"/>
    <mergeCell ref="H518:H521"/>
    <mergeCell ref="I518:I521"/>
  </mergeCells>
  <pageMargins left="0" right="0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19" workbookViewId="0">
      <selection activeCell="D13" sqref="D13"/>
    </sheetView>
  </sheetViews>
  <sheetFormatPr defaultRowHeight="15" x14ac:dyDescent="0.25"/>
  <cols>
    <col min="1" max="1" width="4.7109375" style="44" customWidth="1"/>
    <col min="2" max="2" width="8" style="44" customWidth="1"/>
    <col min="3" max="3" width="32.7109375" style="44" customWidth="1"/>
    <col min="4" max="4" width="12.5703125" style="44" customWidth="1"/>
    <col min="5" max="5" width="10.7109375" style="44" customWidth="1"/>
    <col min="6" max="7" width="14.7109375" style="44" customWidth="1"/>
    <col min="8" max="9" width="9.140625" style="44"/>
    <col min="11" max="16384" width="9.140625" style="44"/>
  </cols>
  <sheetData>
    <row r="1" spans="1:9" s="44" customFormat="1" ht="18.75" x14ac:dyDescent="0.3">
      <c r="A1" s="890" t="s">
        <v>6</v>
      </c>
      <c r="B1" s="890"/>
      <c r="C1" s="890"/>
      <c r="D1" s="890"/>
      <c r="E1" s="890"/>
      <c r="F1" s="890"/>
      <c r="G1" s="890"/>
    </row>
    <row r="2" spans="1:9" s="44" customFormat="1" ht="15.75" x14ac:dyDescent="0.25">
      <c r="A2" s="891" t="s">
        <v>138</v>
      </c>
      <c r="B2" s="891"/>
      <c r="C2" s="891"/>
      <c r="D2" s="891"/>
      <c r="E2" s="891"/>
      <c r="F2" s="891"/>
      <c r="G2" s="891"/>
    </row>
    <row r="3" spans="1:9" s="44" customFormat="1" ht="15.75" x14ac:dyDescent="0.25">
      <c r="A3" s="891" t="s">
        <v>68</v>
      </c>
      <c r="B3" s="891"/>
      <c r="C3" s="891"/>
      <c r="D3" s="891"/>
      <c r="E3" s="891"/>
      <c r="F3" s="891"/>
      <c r="G3" s="891"/>
    </row>
    <row r="4" spans="1:9" s="44" customFormat="1" ht="16.5" x14ac:dyDescent="0.25">
      <c r="A4" s="751" t="s">
        <v>6510</v>
      </c>
      <c r="B4" s="751"/>
      <c r="C4" s="751"/>
      <c r="D4" s="751"/>
      <c r="E4" s="751"/>
      <c r="F4" s="751"/>
      <c r="G4" s="751"/>
      <c r="H4" s="40"/>
      <c r="I4" s="40"/>
    </row>
    <row r="5" spans="1:9" s="44" customFormat="1" ht="16.5" thickBot="1" x14ac:dyDescent="0.3">
      <c r="A5" s="892" t="s">
        <v>7</v>
      </c>
      <c r="B5" s="892"/>
      <c r="C5" s="892"/>
      <c r="D5" s="893" t="s">
        <v>276</v>
      </c>
      <c r="E5" s="893"/>
      <c r="F5" s="893"/>
      <c r="G5" s="893"/>
      <c r="H5" s="39"/>
      <c r="I5" s="39"/>
    </row>
    <row r="6" spans="1:9" s="44" customFormat="1" ht="16.5" thickBot="1" x14ac:dyDescent="0.3">
      <c r="A6" s="45"/>
      <c r="B6" s="45"/>
      <c r="C6" s="45"/>
      <c r="D6" s="45"/>
      <c r="E6" s="45"/>
      <c r="F6" s="45"/>
    </row>
    <row r="7" spans="1:9" s="44" customFormat="1" ht="15.75" x14ac:dyDescent="0.25">
      <c r="A7" s="46" t="s">
        <v>69</v>
      </c>
      <c r="B7" s="1020" t="s">
        <v>71</v>
      </c>
      <c r="C7" s="1021"/>
      <c r="D7" s="1020" t="s">
        <v>74</v>
      </c>
      <c r="E7" s="1021"/>
      <c r="F7" s="1020" t="s">
        <v>80</v>
      </c>
      <c r="G7" s="1022"/>
    </row>
    <row r="8" spans="1:9" s="44" customFormat="1" ht="32.25" thickBot="1" x14ac:dyDescent="0.3">
      <c r="A8" s="47" t="s">
        <v>70</v>
      </c>
      <c r="B8" s="48" t="s">
        <v>72</v>
      </c>
      <c r="C8" s="49" t="s">
        <v>73</v>
      </c>
      <c r="D8" s="49" t="s">
        <v>75</v>
      </c>
      <c r="E8" s="49" t="s">
        <v>76</v>
      </c>
      <c r="F8" s="49" t="s">
        <v>81</v>
      </c>
      <c r="G8" s="50" t="s">
        <v>82</v>
      </c>
    </row>
    <row r="9" spans="1:9" s="44" customFormat="1" ht="16.5" thickBot="1" x14ac:dyDescent="0.3">
      <c r="A9" s="51">
        <v>1</v>
      </c>
      <c r="B9" s="52">
        <v>3</v>
      </c>
      <c r="C9" s="52">
        <v>4</v>
      </c>
      <c r="D9" s="52">
        <v>5</v>
      </c>
      <c r="E9" s="52">
        <v>6</v>
      </c>
      <c r="F9" s="52">
        <v>7</v>
      </c>
      <c r="G9" s="233">
        <v>8</v>
      </c>
    </row>
    <row r="10" spans="1:9" s="44" customFormat="1" ht="15.75" x14ac:dyDescent="0.25">
      <c r="A10" s="1023" t="s">
        <v>78</v>
      </c>
      <c r="B10" s="1024"/>
      <c r="C10" s="1024"/>
      <c r="D10" s="1024"/>
      <c r="E10" s="1024"/>
      <c r="F10" s="1024"/>
      <c r="G10" s="1022"/>
    </row>
    <row r="11" spans="1:9" s="44" customFormat="1" x14ac:dyDescent="0.25">
      <c r="A11" s="54">
        <v>1</v>
      </c>
      <c r="B11" s="55"/>
      <c r="C11" s="56"/>
      <c r="D11" s="55"/>
      <c r="E11" s="57"/>
      <c r="F11" s="58"/>
      <c r="G11" s="59"/>
    </row>
    <row r="12" spans="1:9" s="44" customFormat="1" x14ac:dyDescent="0.25">
      <c r="A12" s="60">
        <v>2</v>
      </c>
      <c r="B12" s="61"/>
      <c r="C12" s="62"/>
      <c r="D12" s="61"/>
      <c r="E12" s="61"/>
      <c r="F12" s="63"/>
      <c r="G12" s="64"/>
    </row>
    <row r="13" spans="1:9" s="44" customFormat="1" x14ac:dyDescent="0.25">
      <c r="A13" s="60">
        <v>3</v>
      </c>
      <c r="B13" s="61"/>
      <c r="C13" s="62"/>
      <c r="D13" s="61"/>
      <c r="E13" s="61"/>
      <c r="F13" s="63"/>
      <c r="G13" s="64"/>
    </row>
    <row r="14" spans="1:9" s="44" customFormat="1" x14ac:dyDescent="0.25">
      <c r="A14" s="60">
        <v>4</v>
      </c>
      <c r="B14" s="61"/>
      <c r="C14" s="62"/>
      <c r="D14" s="61"/>
      <c r="E14" s="61"/>
      <c r="F14" s="63"/>
      <c r="G14" s="64"/>
    </row>
    <row r="15" spans="1:9" s="44" customFormat="1" x14ac:dyDescent="0.25">
      <c r="A15" s="60">
        <v>5</v>
      </c>
      <c r="B15" s="61"/>
      <c r="C15" s="62"/>
      <c r="D15" s="61"/>
      <c r="E15" s="61"/>
      <c r="F15" s="63"/>
      <c r="G15" s="64"/>
    </row>
    <row r="16" spans="1:9" s="44" customFormat="1" ht="15.75" thickBot="1" x14ac:dyDescent="0.3">
      <c r="A16" s="65" t="s">
        <v>79</v>
      </c>
      <c r="B16" s="66"/>
      <c r="C16" s="67"/>
      <c r="D16" s="66"/>
      <c r="E16" s="66"/>
      <c r="F16" s="68"/>
      <c r="G16" s="69"/>
    </row>
    <row r="17" spans="1:10" ht="15.75" thickBot="1" x14ac:dyDescent="0.3">
      <c r="A17" s="70"/>
      <c r="B17" s="71"/>
      <c r="C17" s="71"/>
      <c r="D17" s="71"/>
      <c r="E17" s="72"/>
      <c r="F17" s="73">
        <f>SUM(F11:F16)</f>
        <v>0</v>
      </c>
      <c r="G17" s="74">
        <f>SUM(G11:G16)</f>
        <v>0</v>
      </c>
      <c r="J17" s="44"/>
    </row>
    <row r="18" spans="1:10" ht="15.75" x14ac:dyDescent="0.25">
      <c r="A18" s="1023" t="s">
        <v>164</v>
      </c>
      <c r="B18" s="1024"/>
      <c r="C18" s="1024"/>
      <c r="D18" s="1024"/>
      <c r="E18" s="1024"/>
      <c r="F18" s="1024"/>
      <c r="G18" s="1022"/>
      <c r="J18" s="44"/>
    </row>
    <row r="19" spans="1:10" x14ac:dyDescent="0.25">
      <c r="A19" s="54">
        <v>1</v>
      </c>
      <c r="B19" s="55"/>
      <c r="C19" s="56"/>
      <c r="D19" s="55"/>
      <c r="E19" s="57"/>
      <c r="F19" s="58"/>
      <c r="G19" s="59"/>
      <c r="J19" s="44"/>
    </row>
    <row r="20" spans="1:10" x14ac:dyDescent="0.25">
      <c r="A20" s="60">
        <v>2</v>
      </c>
      <c r="B20" s="61"/>
      <c r="C20" s="62"/>
      <c r="D20" s="61"/>
      <c r="E20" s="61"/>
      <c r="F20" s="63"/>
      <c r="G20" s="64"/>
      <c r="J20" s="44"/>
    </row>
    <row r="21" spans="1:10" x14ac:dyDescent="0.25">
      <c r="A21" s="60">
        <v>3</v>
      </c>
      <c r="B21" s="61"/>
      <c r="C21" s="62"/>
      <c r="D21" s="61"/>
      <c r="E21" s="61"/>
      <c r="F21" s="63"/>
      <c r="G21" s="64"/>
      <c r="J21" s="44"/>
    </row>
    <row r="22" spans="1:10" x14ac:dyDescent="0.25">
      <c r="A22" s="60">
        <v>4</v>
      </c>
      <c r="B22" s="61"/>
      <c r="C22" s="62"/>
      <c r="D22" s="61"/>
      <c r="E22" s="61"/>
      <c r="F22" s="63"/>
      <c r="G22" s="64"/>
      <c r="J22" s="44"/>
    </row>
    <row r="23" spans="1:10" x14ac:dyDescent="0.25">
      <c r="A23" s="60">
        <v>5</v>
      </c>
      <c r="B23" s="61"/>
      <c r="C23" s="62"/>
      <c r="D23" s="61"/>
      <c r="E23" s="61"/>
      <c r="F23" s="63"/>
      <c r="G23" s="64"/>
      <c r="J23" s="44"/>
    </row>
    <row r="24" spans="1:10" ht="15.75" thickBot="1" x14ac:dyDescent="0.3">
      <c r="A24" s="65" t="s">
        <v>79</v>
      </c>
      <c r="B24" s="66"/>
      <c r="C24" s="67"/>
      <c r="D24" s="66"/>
      <c r="E24" s="66"/>
      <c r="F24" s="68"/>
      <c r="G24" s="69"/>
      <c r="J24" s="44"/>
    </row>
    <row r="25" spans="1:10" ht="15.75" thickBot="1" x14ac:dyDescent="0.3">
      <c r="A25" s="70"/>
      <c r="B25" s="71"/>
      <c r="C25" s="71"/>
      <c r="D25" s="71"/>
      <c r="E25" s="72"/>
      <c r="F25" s="73">
        <f>SUM(F19:F24)</f>
        <v>0</v>
      </c>
      <c r="G25" s="74">
        <f>SUM(G19:G24)</f>
        <v>0</v>
      </c>
      <c r="J25" s="44"/>
    </row>
    <row r="26" spans="1:10" ht="15.75" x14ac:dyDescent="0.25">
      <c r="A26" s="1023" t="s">
        <v>165</v>
      </c>
      <c r="B26" s="1024"/>
      <c r="C26" s="1024"/>
      <c r="D26" s="1024"/>
      <c r="E26" s="1024"/>
      <c r="F26" s="1024"/>
      <c r="G26" s="1022"/>
      <c r="J26" s="44"/>
    </row>
    <row r="27" spans="1:10" x14ac:dyDescent="0.25">
      <c r="A27" s="54">
        <v>1</v>
      </c>
      <c r="B27" s="55"/>
      <c r="C27" s="56"/>
      <c r="D27" s="55"/>
      <c r="E27" s="57"/>
      <c r="F27" s="58"/>
      <c r="G27" s="59"/>
      <c r="J27" s="44"/>
    </row>
    <row r="28" spans="1:10" x14ac:dyDescent="0.25">
      <c r="A28" s="60">
        <v>2</v>
      </c>
      <c r="B28" s="61"/>
      <c r="C28" s="62"/>
      <c r="D28" s="61"/>
      <c r="E28" s="61"/>
      <c r="F28" s="63"/>
      <c r="G28" s="64"/>
      <c r="J28" s="44"/>
    </row>
    <row r="29" spans="1:10" x14ac:dyDescent="0.25">
      <c r="A29" s="60">
        <v>3</v>
      </c>
      <c r="B29" s="61"/>
      <c r="C29" s="62"/>
      <c r="D29" s="61"/>
      <c r="E29" s="61"/>
      <c r="F29" s="63"/>
      <c r="G29" s="64"/>
      <c r="J29" s="44"/>
    </row>
    <row r="30" spans="1:10" x14ac:dyDescent="0.25">
      <c r="A30" s="60">
        <v>4</v>
      </c>
      <c r="B30" s="61"/>
      <c r="C30" s="62"/>
      <c r="D30" s="61"/>
      <c r="E30" s="61"/>
      <c r="F30" s="63"/>
      <c r="G30" s="64"/>
      <c r="J30" s="44"/>
    </row>
    <row r="31" spans="1:10" x14ac:dyDescent="0.25">
      <c r="A31" s="60">
        <v>5</v>
      </c>
      <c r="B31" s="61"/>
      <c r="C31" s="62"/>
      <c r="D31" s="61"/>
      <c r="E31" s="61"/>
      <c r="F31" s="63"/>
      <c r="G31" s="64"/>
      <c r="J31" s="44"/>
    </row>
    <row r="32" spans="1:10" ht="15.75" thickBot="1" x14ac:dyDescent="0.3">
      <c r="A32" s="65" t="s">
        <v>79</v>
      </c>
      <c r="B32" s="66"/>
      <c r="C32" s="67"/>
      <c r="D32" s="66"/>
      <c r="E32" s="66"/>
      <c r="F32" s="68"/>
      <c r="G32" s="69"/>
      <c r="J32" s="44"/>
    </row>
    <row r="33" spans="1:10" ht="15.75" thickBot="1" x14ac:dyDescent="0.3">
      <c r="A33" s="70"/>
      <c r="B33" s="71"/>
      <c r="C33" s="71"/>
      <c r="D33" s="71"/>
      <c r="E33" s="72"/>
      <c r="F33" s="73">
        <f>SUM(F27:F32)</f>
        <v>0</v>
      </c>
      <c r="G33" s="74">
        <f>SUM(G27:G32)</f>
        <v>0</v>
      </c>
      <c r="J33" s="44"/>
    </row>
    <row r="34" spans="1:10" ht="15.75" x14ac:dyDescent="0.25">
      <c r="A34" s="1023" t="s">
        <v>166</v>
      </c>
      <c r="B34" s="1024"/>
      <c r="C34" s="1024"/>
      <c r="D34" s="1024"/>
      <c r="E34" s="1024"/>
      <c r="F34" s="1024"/>
      <c r="G34" s="1022"/>
      <c r="J34" s="44"/>
    </row>
    <row r="35" spans="1:10" x14ac:dyDescent="0.25">
      <c r="A35" s="54">
        <v>1</v>
      </c>
      <c r="B35" s="55"/>
      <c r="C35" s="56"/>
      <c r="D35" s="55"/>
      <c r="E35" s="57"/>
      <c r="F35" s="58"/>
      <c r="G35" s="59"/>
      <c r="J35" s="44"/>
    </row>
    <row r="36" spans="1:10" x14ac:dyDescent="0.25">
      <c r="A36" s="60">
        <v>2</v>
      </c>
      <c r="B36" s="61"/>
      <c r="C36" s="62"/>
      <c r="D36" s="61"/>
      <c r="E36" s="61"/>
      <c r="F36" s="63"/>
      <c r="G36" s="64"/>
      <c r="J36" s="44"/>
    </row>
    <row r="37" spans="1:10" x14ac:dyDescent="0.25">
      <c r="A37" s="60">
        <v>3</v>
      </c>
      <c r="B37" s="61"/>
      <c r="C37" s="62"/>
      <c r="D37" s="61"/>
      <c r="E37" s="61"/>
      <c r="F37" s="63"/>
      <c r="G37" s="64"/>
      <c r="J37" s="44"/>
    </row>
    <row r="38" spans="1:10" x14ac:dyDescent="0.25">
      <c r="A38" s="60">
        <v>4</v>
      </c>
      <c r="B38" s="61"/>
      <c r="C38" s="62"/>
      <c r="D38" s="61"/>
      <c r="E38" s="61"/>
      <c r="F38" s="63"/>
      <c r="G38" s="64"/>
      <c r="J38" s="44"/>
    </row>
    <row r="39" spans="1:10" x14ac:dyDescent="0.25">
      <c r="A39" s="60">
        <v>5</v>
      </c>
      <c r="B39" s="61"/>
      <c r="C39" s="62"/>
      <c r="D39" s="61"/>
      <c r="E39" s="61"/>
      <c r="F39" s="63"/>
      <c r="G39" s="64"/>
      <c r="J39" s="44"/>
    </row>
    <row r="40" spans="1:10" ht="15.75" thickBot="1" x14ac:dyDescent="0.3">
      <c r="A40" s="65" t="s">
        <v>79</v>
      </c>
      <c r="B40" s="66"/>
      <c r="C40" s="67"/>
      <c r="D40" s="66"/>
      <c r="E40" s="66"/>
      <c r="F40" s="68"/>
      <c r="G40" s="69"/>
      <c r="J40" s="44"/>
    </row>
    <row r="41" spans="1:10" ht="15.75" thickBot="1" x14ac:dyDescent="0.3">
      <c r="A41" s="75"/>
      <c r="B41" s="76"/>
      <c r="C41" s="76"/>
      <c r="D41" s="76"/>
      <c r="E41" s="77"/>
      <c r="F41" s="78">
        <f>SUM(F35:F40)</f>
        <v>0</v>
      </c>
      <c r="G41" s="79">
        <f>SUM(G35:G40)</f>
        <v>0</v>
      </c>
      <c r="J41" s="44"/>
    </row>
    <row r="43" spans="1:10" ht="15" customHeight="1" x14ac:dyDescent="0.25">
      <c r="A43" s="1025"/>
      <c r="B43" s="1025"/>
      <c r="C43" s="1025"/>
      <c r="D43" s="1025"/>
      <c r="E43" s="1025"/>
      <c r="F43" s="1025"/>
      <c r="G43" s="1025"/>
      <c r="J43" s="44"/>
    </row>
    <row r="44" spans="1:10" x14ac:dyDescent="0.25">
      <c r="A44" s="80"/>
      <c r="B44" s="80"/>
      <c r="C44" s="80"/>
      <c r="D44" s="80"/>
      <c r="E44" s="80"/>
      <c r="F44" s="80"/>
      <c r="J44" s="44"/>
    </row>
    <row r="45" spans="1:10" ht="16.5" thickBot="1" x14ac:dyDescent="0.3">
      <c r="A45" s="29" t="s">
        <v>34</v>
      </c>
      <c r="B45" s="29"/>
      <c r="C45" s="39"/>
      <c r="D45" s="38"/>
      <c r="E45" s="43"/>
      <c r="F45" s="739" t="s">
        <v>277</v>
      </c>
      <c r="G45" s="739"/>
      <c r="H45" s="39"/>
      <c r="I45" s="39"/>
      <c r="J45" s="44"/>
    </row>
    <row r="46" spans="1:10" x14ac:dyDescent="0.25">
      <c r="A46" s="81"/>
      <c r="B46" s="81"/>
      <c r="C46" s="82"/>
      <c r="D46" s="232" t="s">
        <v>35</v>
      </c>
      <c r="E46" s="82"/>
      <c r="F46" s="1026" t="s">
        <v>36</v>
      </c>
      <c r="G46" s="1026"/>
      <c r="H46" s="84"/>
      <c r="I46" s="84"/>
      <c r="J46" s="44"/>
    </row>
    <row r="47" spans="1:10" ht="15.75" x14ac:dyDescent="0.25">
      <c r="A47" s="29"/>
      <c r="B47" s="29"/>
      <c r="C47" s="43"/>
      <c r="D47" s="39"/>
      <c r="E47" s="39"/>
      <c r="F47" s="85"/>
      <c r="G47" s="39"/>
      <c r="H47" s="86"/>
      <c r="I47" s="86"/>
      <c r="J47" s="44"/>
    </row>
    <row r="48" spans="1:10" ht="16.5" thickBot="1" x14ac:dyDescent="0.3">
      <c r="A48" s="29" t="s">
        <v>37</v>
      </c>
      <c r="B48" s="29"/>
      <c r="C48" s="43"/>
      <c r="D48" s="38"/>
      <c r="E48" s="43"/>
      <c r="F48" s="231" t="s">
        <v>278</v>
      </c>
      <c r="G48" s="231"/>
      <c r="H48" s="39"/>
      <c r="I48" s="39"/>
      <c r="J48" s="44"/>
    </row>
    <row r="49" spans="1:10" ht="15.75" x14ac:dyDescent="0.25">
      <c r="A49" s="87"/>
      <c r="B49" s="87"/>
      <c r="C49" s="82"/>
      <c r="D49" s="232" t="s">
        <v>35</v>
      </c>
      <c r="E49" s="82"/>
      <c r="F49" s="1026" t="s">
        <v>36</v>
      </c>
      <c r="G49" s="1026"/>
      <c r="H49" s="84"/>
      <c r="I49" s="84"/>
      <c r="J49" s="44"/>
    </row>
    <row r="50" spans="1:10" x14ac:dyDescent="0.25">
      <c r="C50" s="88"/>
      <c r="D50" s="88"/>
      <c r="E50" s="88"/>
      <c r="F50" s="88"/>
      <c r="G50" s="88"/>
      <c r="J50" s="44"/>
    </row>
    <row r="51" spans="1:10" x14ac:dyDescent="0.25">
      <c r="J51" s="44"/>
    </row>
    <row r="65" s="44" customFormat="1" x14ac:dyDescent="0.25"/>
    <row r="66" s="44" customFormat="1" x14ac:dyDescent="0.25"/>
    <row r="67" s="44" customFormat="1" x14ac:dyDescent="0.25"/>
  </sheetData>
  <mergeCells count="17">
    <mergeCell ref="A26:G26"/>
    <mergeCell ref="A34:G34"/>
    <mergeCell ref="A43:G43"/>
    <mergeCell ref="F46:G46"/>
    <mergeCell ref="F49:G49"/>
    <mergeCell ref="F45:G45"/>
    <mergeCell ref="B7:C7"/>
    <mergeCell ref="D7:E7"/>
    <mergeCell ref="F7:G7"/>
    <mergeCell ref="A10:G10"/>
    <mergeCell ref="A18:G18"/>
    <mergeCell ref="A1:G1"/>
    <mergeCell ref="A2:G2"/>
    <mergeCell ref="A3:G3"/>
    <mergeCell ref="A4:G4"/>
    <mergeCell ref="A5:C5"/>
    <mergeCell ref="D5:G5"/>
  </mergeCells>
  <pageMargins left="0" right="0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A4" sqref="A4:G4"/>
    </sheetView>
  </sheetViews>
  <sheetFormatPr defaultRowHeight="15" x14ac:dyDescent="0.25"/>
  <cols>
    <col min="1" max="1" width="4.7109375" style="44" customWidth="1"/>
    <col min="2" max="2" width="8" style="44" customWidth="1"/>
    <col min="3" max="3" width="32.7109375" style="44" customWidth="1"/>
    <col min="4" max="4" width="12.5703125" style="44" customWidth="1"/>
    <col min="5" max="5" width="10.7109375" style="44" customWidth="1"/>
    <col min="6" max="7" width="14.7109375" style="44" customWidth="1"/>
    <col min="8" max="9" width="9.140625" style="44"/>
    <col min="11" max="16384" width="9.140625" style="44"/>
  </cols>
  <sheetData>
    <row r="1" spans="1:9" s="44" customFormat="1" ht="18.75" x14ac:dyDescent="0.3">
      <c r="A1" s="890" t="s">
        <v>6</v>
      </c>
      <c r="B1" s="890"/>
      <c r="C1" s="890"/>
      <c r="D1" s="890"/>
      <c r="E1" s="890"/>
      <c r="F1" s="890"/>
      <c r="G1" s="890"/>
    </row>
    <row r="2" spans="1:9" s="44" customFormat="1" ht="15.75" x14ac:dyDescent="0.25">
      <c r="A2" s="891" t="s">
        <v>77</v>
      </c>
      <c r="B2" s="891"/>
      <c r="C2" s="891"/>
      <c r="D2" s="891"/>
      <c r="E2" s="891"/>
      <c r="F2" s="891"/>
      <c r="G2" s="891"/>
    </row>
    <row r="3" spans="1:9" s="44" customFormat="1" ht="15.75" x14ac:dyDescent="0.25">
      <c r="A3" s="891" t="s">
        <v>68</v>
      </c>
      <c r="B3" s="891"/>
      <c r="C3" s="891"/>
      <c r="D3" s="891"/>
      <c r="E3" s="891"/>
      <c r="F3" s="891"/>
      <c r="G3" s="891"/>
    </row>
    <row r="4" spans="1:9" s="44" customFormat="1" ht="16.5" x14ac:dyDescent="0.25">
      <c r="A4" s="751" t="s">
        <v>6508</v>
      </c>
      <c r="B4" s="751"/>
      <c r="C4" s="751"/>
      <c r="D4" s="751"/>
      <c r="E4" s="751"/>
      <c r="F4" s="751"/>
      <c r="G4" s="751"/>
      <c r="H4" s="40"/>
      <c r="I4" s="40"/>
    </row>
    <row r="5" spans="1:9" s="44" customFormat="1" ht="16.5" thickBot="1" x14ac:dyDescent="0.3">
      <c r="A5" s="892" t="s">
        <v>7</v>
      </c>
      <c r="B5" s="892"/>
      <c r="C5" s="892"/>
      <c r="D5" s="893" t="s">
        <v>276</v>
      </c>
      <c r="E5" s="893"/>
      <c r="F5" s="893"/>
      <c r="G5" s="893"/>
      <c r="H5" s="39"/>
      <c r="I5" s="39"/>
    </row>
    <row r="6" spans="1:9" s="44" customFormat="1" ht="16.5" thickBot="1" x14ac:dyDescent="0.3">
      <c r="A6" s="45"/>
      <c r="B6" s="45"/>
      <c r="C6" s="45"/>
      <c r="D6" s="45"/>
      <c r="E6" s="45"/>
      <c r="F6" s="45"/>
    </row>
    <row r="7" spans="1:9" s="44" customFormat="1" ht="15.75" x14ac:dyDescent="0.25">
      <c r="A7" s="46" t="s">
        <v>69</v>
      </c>
      <c r="B7" s="1020" t="s">
        <v>71</v>
      </c>
      <c r="C7" s="1021"/>
      <c r="D7" s="1020" t="s">
        <v>74</v>
      </c>
      <c r="E7" s="1021"/>
      <c r="F7" s="1020" t="s">
        <v>80</v>
      </c>
      <c r="G7" s="1022"/>
    </row>
    <row r="8" spans="1:9" s="44" customFormat="1" ht="32.25" thickBot="1" x14ac:dyDescent="0.3">
      <c r="A8" s="47" t="s">
        <v>70</v>
      </c>
      <c r="B8" s="48" t="s">
        <v>72</v>
      </c>
      <c r="C8" s="49" t="s">
        <v>73</v>
      </c>
      <c r="D8" s="49" t="s">
        <v>75</v>
      </c>
      <c r="E8" s="49" t="s">
        <v>76</v>
      </c>
      <c r="F8" s="49" t="s">
        <v>81</v>
      </c>
      <c r="G8" s="50" t="s">
        <v>82</v>
      </c>
    </row>
    <row r="9" spans="1:9" s="44" customFormat="1" ht="16.5" thickBot="1" x14ac:dyDescent="0.3">
      <c r="A9" s="51">
        <v>1</v>
      </c>
      <c r="B9" s="52">
        <v>3</v>
      </c>
      <c r="C9" s="52">
        <v>4</v>
      </c>
      <c r="D9" s="52">
        <v>5</v>
      </c>
      <c r="E9" s="52">
        <v>6</v>
      </c>
      <c r="F9" s="52">
        <v>7</v>
      </c>
      <c r="G9" s="53">
        <v>8</v>
      </c>
    </row>
    <row r="10" spans="1:9" s="44" customFormat="1" ht="15.75" x14ac:dyDescent="0.25">
      <c r="A10" s="1023" t="s">
        <v>78</v>
      </c>
      <c r="B10" s="1024"/>
      <c r="C10" s="1024"/>
      <c r="D10" s="1024"/>
      <c r="E10" s="1024"/>
      <c r="F10" s="1024"/>
      <c r="G10" s="1022"/>
    </row>
    <row r="11" spans="1:9" s="44" customFormat="1" x14ac:dyDescent="0.25">
      <c r="A11" s="54">
        <v>1</v>
      </c>
      <c r="B11" s="55"/>
      <c r="C11" s="56"/>
      <c r="D11" s="55"/>
      <c r="E11" s="57"/>
      <c r="F11" s="58"/>
      <c r="G11" s="59"/>
    </row>
    <row r="12" spans="1:9" s="44" customFormat="1" x14ac:dyDescent="0.25">
      <c r="A12" s="60">
        <v>2</v>
      </c>
      <c r="B12" s="61"/>
      <c r="C12" s="62"/>
      <c r="D12" s="61"/>
      <c r="E12" s="61"/>
      <c r="F12" s="63"/>
      <c r="G12" s="64"/>
    </row>
    <row r="13" spans="1:9" s="44" customFormat="1" x14ac:dyDescent="0.25">
      <c r="A13" s="60">
        <v>3</v>
      </c>
      <c r="B13" s="61"/>
      <c r="C13" s="62"/>
      <c r="D13" s="61"/>
      <c r="E13" s="61"/>
      <c r="F13" s="63"/>
      <c r="G13" s="64"/>
    </row>
    <row r="14" spans="1:9" s="44" customFormat="1" x14ac:dyDescent="0.25">
      <c r="A14" s="60">
        <v>4</v>
      </c>
      <c r="B14" s="61"/>
      <c r="C14" s="62"/>
      <c r="D14" s="61"/>
      <c r="E14" s="61"/>
      <c r="F14" s="63"/>
      <c r="G14" s="64"/>
    </row>
    <row r="15" spans="1:9" s="44" customFormat="1" x14ac:dyDescent="0.25">
      <c r="A15" s="60">
        <v>5</v>
      </c>
      <c r="B15" s="61"/>
      <c r="C15" s="62"/>
      <c r="D15" s="61"/>
      <c r="E15" s="61"/>
      <c r="F15" s="63"/>
      <c r="G15" s="64"/>
    </row>
    <row r="16" spans="1:9" s="44" customFormat="1" ht="15.75" thickBot="1" x14ac:dyDescent="0.3">
      <c r="A16" s="65" t="s">
        <v>79</v>
      </c>
      <c r="B16" s="66"/>
      <c r="C16" s="67"/>
      <c r="D16" s="66"/>
      <c r="E16" s="66"/>
      <c r="F16" s="68"/>
      <c r="G16" s="69"/>
    </row>
    <row r="17" spans="1:10" ht="15.75" thickBot="1" x14ac:dyDescent="0.3">
      <c r="A17" s="70"/>
      <c r="B17" s="71"/>
      <c r="C17" s="71"/>
      <c r="D17" s="71"/>
      <c r="E17" s="72"/>
      <c r="F17" s="73">
        <f>SUM(F11:F16)</f>
        <v>0</v>
      </c>
      <c r="G17" s="74">
        <f>SUM(G11:G16)</f>
        <v>0</v>
      </c>
      <c r="J17" s="44"/>
    </row>
    <row r="18" spans="1:10" ht="15.75" x14ac:dyDescent="0.25">
      <c r="A18" s="1023" t="s">
        <v>164</v>
      </c>
      <c r="B18" s="1024"/>
      <c r="C18" s="1024"/>
      <c r="D18" s="1024"/>
      <c r="E18" s="1024"/>
      <c r="F18" s="1024"/>
      <c r="G18" s="1022"/>
      <c r="J18" s="44"/>
    </row>
    <row r="19" spans="1:10" x14ac:dyDescent="0.25">
      <c r="A19" s="54">
        <v>1</v>
      </c>
      <c r="B19" s="55"/>
      <c r="C19" s="56"/>
      <c r="D19" s="55"/>
      <c r="E19" s="57"/>
      <c r="F19" s="58"/>
      <c r="G19" s="59"/>
      <c r="J19" s="44"/>
    </row>
    <row r="20" spans="1:10" x14ac:dyDescent="0.25">
      <c r="A20" s="60">
        <v>2</v>
      </c>
      <c r="B20" s="61"/>
      <c r="C20" s="62"/>
      <c r="D20" s="61"/>
      <c r="E20" s="61"/>
      <c r="F20" s="63"/>
      <c r="G20" s="64"/>
      <c r="J20" s="44"/>
    </row>
    <row r="21" spans="1:10" x14ac:dyDescent="0.25">
      <c r="A21" s="60">
        <v>3</v>
      </c>
      <c r="B21" s="61"/>
      <c r="C21" s="62"/>
      <c r="D21" s="61"/>
      <c r="E21" s="61"/>
      <c r="F21" s="63"/>
      <c r="G21" s="64"/>
      <c r="J21" s="44"/>
    </row>
    <row r="22" spans="1:10" x14ac:dyDescent="0.25">
      <c r="A22" s="60">
        <v>4</v>
      </c>
      <c r="B22" s="61"/>
      <c r="C22" s="62"/>
      <c r="D22" s="61"/>
      <c r="E22" s="61"/>
      <c r="F22" s="63"/>
      <c r="G22" s="64"/>
      <c r="J22" s="44"/>
    </row>
    <row r="23" spans="1:10" x14ac:dyDescent="0.25">
      <c r="A23" s="60">
        <v>5</v>
      </c>
      <c r="B23" s="61"/>
      <c r="C23" s="62"/>
      <c r="D23" s="61"/>
      <c r="E23" s="61"/>
      <c r="F23" s="63"/>
      <c r="G23" s="64"/>
      <c r="J23" s="44"/>
    </row>
    <row r="24" spans="1:10" ht="15.75" thickBot="1" x14ac:dyDescent="0.3">
      <c r="A24" s="65" t="s">
        <v>79</v>
      </c>
      <c r="B24" s="66"/>
      <c r="C24" s="67"/>
      <c r="D24" s="66"/>
      <c r="E24" s="66"/>
      <c r="F24" s="68"/>
      <c r="G24" s="69"/>
      <c r="J24" s="44"/>
    </row>
    <row r="25" spans="1:10" ht="15.75" thickBot="1" x14ac:dyDescent="0.3">
      <c r="A25" s="70"/>
      <c r="B25" s="71"/>
      <c r="C25" s="71"/>
      <c r="D25" s="71"/>
      <c r="E25" s="72"/>
      <c r="F25" s="73">
        <f>SUM(F19:F24)</f>
        <v>0</v>
      </c>
      <c r="G25" s="74">
        <f>SUM(G19:G24)</f>
        <v>0</v>
      </c>
      <c r="J25" s="44"/>
    </row>
    <row r="26" spans="1:10" ht="15.75" x14ac:dyDescent="0.25">
      <c r="A26" s="1023" t="s">
        <v>165</v>
      </c>
      <c r="B26" s="1024"/>
      <c r="C26" s="1024"/>
      <c r="D26" s="1024"/>
      <c r="E26" s="1024"/>
      <c r="F26" s="1024"/>
      <c r="G26" s="1022"/>
      <c r="J26" s="44"/>
    </row>
    <row r="27" spans="1:10" x14ac:dyDescent="0.25">
      <c r="A27" s="54">
        <v>1</v>
      </c>
      <c r="B27" s="55"/>
      <c r="C27" s="56"/>
      <c r="D27" s="55"/>
      <c r="E27" s="57"/>
      <c r="F27" s="58"/>
      <c r="G27" s="59"/>
      <c r="J27" s="44"/>
    </row>
    <row r="28" spans="1:10" x14ac:dyDescent="0.25">
      <c r="A28" s="60">
        <v>2</v>
      </c>
      <c r="B28" s="61"/>
      <c r="C28" s="62"/>
      <c r="D28" s="61"/>
      <c r="E28" s="61"/>
      <c r="F28" s="63"/>
      <c r="G28" s="64"/>
      <c r="J28" s="44"/>
    </row>
    <row r="29" spans="1:10" x14ac:dyDescent="0.25">
      <c r="A29" s="60">
        <v>3</v>
      </c>
      <c r="B29" s="61"/>
      <c r="C29" s="62"/>
      <c r="D29" s="61"/>
      <c r="E29" s="61"/>
      <c r="F29" s="63"/>
      <c r="G29" s="64"/>
      <c r="J29" s="44"/>
    </row>
    <row r="30" spans="1:10" x14ac:dyDescent="0.25">
      <c r="A30" s="60">
        <v>4</v>
      </c>
      <c r="B30" s="61"/>
      <c r="C30" s="62"/>
      <c r="D30" s="61"/>
      <c r="E30" s="61"/>
      <c r="F30" s="63"/>
      <c r="G30" s="64"/>
      <c r="J30" s="44"/>
    </row>
    <row r="31" spans="1:10" x14ac:dyDescent="0.25">
      <c r="A31" s="60">
        <v>5</v>
      </c>
      <c r="B31" s="61"/>
      <c r="C31" s="62"/>
      <c r="D31" s="61"/>
      <c r="E31" s="61"/>
      <c r="F31" s="63"/>
      <c r="G31" s="64"/>
      <c r="J31" s="44"/>
    </row>
    <row r="32" spans="1:10" ht="15.75" thickBot="1" x14ac:dyDescent="0.3">
      <c r="A32" s="65" t="s">
        <v>79</v>
      </c>
      <c r="B32" s="66"/>
      <c r="C32" s="67"/>
      <c r="D32" s="66"/>
      <c r="E32" s="66"/>
      <c r="F32" s="68"/>
      <c r="G32" s="69"/>
      <c r="J32" s="44"/>
    </row>
    <row r="33" spans="1:10" ht="15.75" thickBot="1" x14ac:dyDescent="0.3">
      <c r="A33" s="70"/>
      <c r="B33" s="71"/>
      <c r="C33" s="71"/>
      <c r="D33" s="71"/>
      <c r="E33" s="72"/>
      <c r="F33" s="73">
        <f>SUM(F27:F32)</f>
        <v>0</v>
      </c>
      <c r="G33" s="74">
        <f>SUM(G27:G32)</f>
        <v>0</v>
      </c>
      <c r="J33" s="44"/>
    </row>
    <row r="34" spans="1:10" ht="15.75" x14ac:dyDescent="0.25">
      <c r="A34" s="1023" t="s">
        <v>166</v>
      </c>
      <c r="B34" s="1024"/>
      <c r="C34" s="1024"/>
      <c r="D34" s="1024"/>
      <c r="E34" s="1024"/>
      <c r="F34" s="1024"/>
      <c r="G34" s="1022"/>
      <c r="J34" s="44"/>
    </row>
    <row r="35" spans="1:10" x14ac:dyDescent="0.25">
      <c r="A35" s="54">
        <v>1</v>
      </c>
      <c r="B35" s="55"/>
      <c r="C35" s="56"/>
      <c r="D35" s="55"/>
      <c r="E35" s="57"/>
      <c r="F35" s="58"/>
      <c r="G35" s="59"/>
      <c r="J35" s="44"/>
    </row>
    <row r="36" spans="1:10" x14ac:dyDescent="0.25">
      <c r="A36" s="60">
        <v>2</v>
      </c>
      <c r="B36" s="61"/>
      <c r="C36" s="62"/>
      <c r="D36" s="61"/>
      <c r="E36" s="61"/>
      <c r="F36" s="63"/>
      <c r="G36" s="64"/>
      <c r="J36" s="44"/>
    </row>
    <row r="37" spans="1:10" x14ac:dyDescent="0.25">
      <c r="A37" s="60">
        <v>3</v>
      </c>
      <c r="B37" s="61"/>
      <c r="C37" s="62"/>
      <c r="D37" s="61"/>
      <c r="E37" s="61"/>
      <c r="F37" s="63"/>
      <c r="G37" s="64"/>
      <c r="J37" s="44"/>
    </row>
    <row r="38" spans="1:10" x14ac:dyDescent="0.25">
      <c r="A38" s="60">
        <v>4</v>
      </c>
      <c r="B38" s="61"/>
      <c r="C38" s="62"/>
      <c r="D38" s="61"/>
      <c r="E38" s="61"/>
      <c r="F38" s="63"/>
      <c r="G38" s="64"/>
      <c r="J38" s="44"/>
    </row>
    <row r="39" spans="1:10" x14ac:dyDescent="0.25">
      <c r="A39" s="60">
        <v>5</v>
      </c>
      <c r="B39" s="61"/>
      <c r="C39" s="62"/>
      <c r="D39" s="61"/>
      <c r="E39" s="61"/>
      <c r="F39" s="63"/>
      <c r="G39" s="64"/>
      <c r="J39" s="44"/>
    </row>
    <row r="40" spans="1:10" ht="15.75" thickBot="1" x14ac:dyDescent="0.3">
      <c r="A40" s="65" t="s">
        <v>79</v>
      </c>
      <c r="B40" s="66"/>
      <c r="C40" s="67"/>
      <c r="D40" s="66"/>
      <c r="E40" s="66"/>
      <c r="F40" s="68"/>
      <c r="G40" s="69"/>
      <c r="J40" s="44"/>
    </row>
    <row r="41" spans="1:10" ht="15.75" thickBot="1" x14ac:dyDescent="0.3">
      <c r="A41" s="75"/>
      <c r="B41" s="76"/>
      <c r="C41" s="76"/>
      <c r="D41" s="76"/>
      <c r="E41" s="77"/>
      <c r="F41" s="78">
        <f>SUM(F35:F40)</f>
        <v>0</v>
      </c>
      <c r="G41" s="79">
        <f>SUM(G35:G40)</f>
        <v>0</v>
      </c>
      <c r="J41" s="44"/>
    </row>
    <row r="43" spans="1:10" ht="15" customHeight="1" x14ac:dyDescent="0.25">
      <c r="A43" s="1025"/>
      <c r="B43" s="1025"/>
      <c r="C43" s="1025"/>
      <c r="D43" s="1025"/>
      <c r="E43" s="1025"/>
      <c r="F43" s="1025"/>
      <c r="G43" s="1025"/>
      <c r="J43" s="44"/>
    </row>
    <row r="44" spans="1:10" x14ac:dyDescent="0.25">
      <c r="A44" s="80"/>
      <c r="B44" s="80"/>
      <c r="C44" s="80"/>
      <c r="D44" s="80"/>
      <c r="E44" s="80"/>
      <c r="F44" s="80"/>
      <c r="J44" s="44"/>
    </row>
    <row r="45" spans="1:10" ht="16.5" thickBot="1" x14ac:dyDescent="0.3">
      <c r="A45" s="29" t="s">
        <v>34</v>
      </c>
      <c r="B45" s="29"/>
      <c r="C45" s="39"/>
      <c r="D45" s="38"/>
      <c r="E45" s="43"/>
      <c r="F45" s="739" t="s">
        <v>277</v>
      </c>
      <c r="G45" s="739"/>
      <c r="H45" s="39"/>
      <c r="I45" s="39"/>
      <c r="J45" s="44"/>
    </row>
    <row r="46" spans="1:10" x14ac:dyDescent="0.25">
      <c r="A46" s="81"/>
      <c r="B46" s="81"/>
      <c r="C46" s="82"/>
      <c r="D46" s="83" t="s">
        <v>35</v>
      </c>
      <c r="E46" s="82"/>
      <c r="F46" s="1026" t="s">
        <v>36</v>
      </c>
      <c r="G46" s="1026"/>
      <c r="H46" s="84"/>
      <c r="I46" s="84"/>
      <c r="J46" s="44"/>
    </row>
    <row r="47" spans="1:10" ht="15.75" x14ac:dyDescent="0.25">
      <c r="A47" s="29"/>
      <c r="B47" s="29"/>
      <c r="C47" s="43"/>
      <c r="D47" s="39"/>
      <c r="E47" s="39"/>
      <c r="F47" s="85"/>
      <c r="G47" s="39"/>
      <c r="H47" s="86"/>
      <c r="I47" s="86"/>
      <c r="J47" s="44"/>
    </row>
    <row r="48" spans="1:10" ht="16.5" thickBot="1" x14ac:dyDescent="0.3">
      <c r="A48" s="29" t="s">
        <v>37</v>
      </c>
      <c r="B48" s="29"/>
      <c r="C48" s="43"/>
      <c r="D48" s="38"/>
      <c r="E48" s="43"/>
      <c r="F48" s="529" t="s">
        <v>278</v>
      </c>
      <c r="G48" s="42"/>
      <c r="H48" s="39"/>
      <c r="I48" s="39"/>
      <c r="J48" s="44"/>
    </row>
    <row r="49" spans="1:10" ht="15.75" x14ac:dyDescent="0.25">
      <c r="A49" s="87"/>
      <c r="B49" s="87"/>
      <c r="C49" s="82"/>
      <c r="D49" s="83" t="s">
        <v>35</v>
      </c>
      <c r="E49" s="82"/>
      <c r="F49" s="1026" t="s">
        <v>36</v>
      </c>
      <c r="G49" s="1026"/>
      <c r="H49" s="84"/>
      <c r="I49" s="84"/>
      <c r="J49" s="44"/>
    </row>
    <row r="50" spans="1:10" x14ac:dyDescent="0.25">
      <c r="C50" s="88"/>
      <c r="D50" s="88"/>
      <c r="E50" s="88"/>
      <c r="F50" s="88"/>
      <c r="G50" s="88"/>
      <c r="J50" s="44"/>
    </row>
    <row r="51" spans="1:10" x14ac:dyDescent="0.25">
      <c r="J51" s="44"/>
    </row>
    <row r="65" s="44" customFormat="1" x14ac:dyDescent="0.25"/>
    <row r="66" s="44" customFormat="1" x14ac:dyDescent="0.25"/>
    <row r="67" s="44" customFormat="1" x14ac:dyDescent="0.25"/>
  </sheetData>
  <mergeCells count="17">
    <mergeCell ref="A1:G1"/>
    <mergeCell ref="A2:G2"/>
    <mergeCell ref="A3:G3"/>
    <mergeCell ref="A4:G4"/>
    <mergeCell ref="A5:C5"/>
    <mergeCell ref="D5:G5"/>
    <mergeCell ref="F46:G46"/>
    <mergeCell ref="F49:G49"/>
    <mergeCell ref="A43:G43"/>
    <mergeCell ref="B7:C7"/>
    <mergeCell ref="D7:E7"/>
    <mergeCell ref="F7:G7"/>
    <mergeCell ref="A10:G10"/>
    <mergeCell ref="A34:G34"/>
    <mergeCell ref="A26:G26"/>
    <mergeCell ref="A18:G18"/>
    <mergeCell ref="F45:G45"/>
  </mergeCells>
  <pageMargins left="0" right="0" top="0.39370078740157483" bottom="0.3937007874015748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52" workbookViewId="0">
      <selection activeCell="N42" sqref="N42"/>
    </sheetView>
  </sheetViews>
  <sheetFormatPr defaultRowHeight="15" x14ac:dyDescent="0.25"/>
  <cols>
    <col min="1" max="1" width="4.140625" style="90" customWidth="1"/>
    <col min="2" max="2" width="19.42578125" style="90" customWidth="1"/>
    <col min="3" max="3" width="26.28515625" style="90" customWidth="1"/>
    <col min="4" max="4" width="10.140625" style="90" customWidth="1"/>
    <col min="5" max="5" width="15.5703125" style="90" customWidth="1"/>
    <col min="6" max="6" width="10.5703125" style="90" customWidth="1"/>
    <col min="7" max="7" width="12.42578125" style="90" customWidth="1"/>
    <col min="8" max="8" width="10.7109375" style="90" customWidth="1"/>
    <col min="9" max="256" width="9.140625" style="90"/>
    <col min="257" max="257" width="4.140625" style="90" customWidth="1"/>
    <col min="258" max="258" width="19.42578125" style="90" customWidth="1"/>
    <col min="259" max="259" width="26.28515625" style="90" customWidth="1"/>
    <col min="260" max="260" width="10.140625" style="90" customWidth="1"/>
    <col min="261" max="261" width="15.5703125" style="90" customWidth="1"/>
    <col min="262" max="262" width="10.5703125" style="90" customWidth="1"/>
    <col min="263" max="263" width="8.85546875" style="90" customWidth="1"/>
    <col min="264" max="264" width="10.7109375" style="90" customWidth="1"/>
    <col min="265" max="512" width="9.140625" style="90"/>
    <col min="513" max="513" width="4.140625" style="90" customWidth="1"/>
    <col min="514" max="514" width="19.42578125" style="90" customWidth="1"/>
    <col min="515" max="515" width="26.28515625" style="90" customWidth="1"/>
    <col min="516" max="516" width="10.140625" style="90" customWidth="1"/>
    <col min="517" max="517" width="15.5703125" style="90" customWidth="1"/>
    <col min="518" max="518" width="10.5703125" style="90" customWidth="1"/>
    <col min="519" max="519" width="8.85546875" style="90" customWidth="1"/>
    <col min="520" max="520" width="10.7109375" style="90" customWidth="1"/>
    <col min="521" max="768" width="9.140625" style="90"/>
    <col min="769" max="769" width="4.140625" style="90" customWidth="1"/>
    <col min="770" max="770" width="19.42578125" style="90" customWidth="1"/>
    <col min="771" max="771" width="26.28515625" style="90" customWidth="1"/>
    <col min="772" max="772" width="10.140625" style="90" customWidth="1"/>
    <col min="773" max="773" width="15.5703125" style="90" customWidth="1"/>
    <col min="774" max="774" width="10.5703125" style="90" customWidth="1"/>
    <col min="775" max="775" width="8.85546875" style="90" customWidth="1"/>
    <col min="776" max="776" width="10.7109375" style="90" customWidth="1"/>
    <col min="777" max="1024" width="9.140625" style="90"/>
    <col min="1025" max="1025" width="4.140625" style="90" customWidth="1"/>
    <col min="1026" max="1026" width="19.42578125" style="90" customWidth="1"/>
    <col min="1027" max="1027" width="26.28515625" style="90" customWidth="1"/>
    <col min="1028" max="1028" width="10.140625" style="90" customWidth="1"/>
    <col min="1029" max="1029" width="15.5703125" style="90" customWidth="1"/>
    <col min="1030" max="1030" width="10.5703125" style="90" customWidth="1"/>
    <col min="1031" max="1031" width="8.85546875" style="90" customWidth="1"/>
    <col min="1032" max="1032" width="10.7109375" style="90" customWidth="1"/>
    <col min="1033" max="1280" width="9.140625" style="90"/>
    <col min="1281" max="1281" width="4.140625" style="90" customWidth="1"/>
    <col min="1282" max="1282" width="19.42578125" style="90" customWidth="1"/>
    <col min="1283" max="1283" width="26.28515625" style="90" customWidth="1"/>
    <col min="1284" max="1284" width="10.140625" style="90" customWidth="1"/>
    <col min="1285" max="1285" width="15.5703125" style="90" customWidth="1"/>
    <col min="1286" max="1286" width="10.5703125" style="90" customWidth="1"/>
    <col min="1287" max="1287" width="8.85546875" style="90" customWidth="1"/>
    <col min="1288" max="1288" width="10.7109375" style="90" customWidth="1"/>
    <col min="1289" max="1536" width="9.140625" style="90"/>
    <col min="1537" max="1537" width="4.140625" style="90" customWidth="1"/>
    <col min="1538" max="1538" width="19.42578125" style="90" customWidth="1"/>
    <col min="1539" max="1539" width="26.28515625" style="90" customWidth="1"/>
    <col min="1540" max="1540" width="10.140625" style="90" customWidth="1"/>
    <col min="1541" max="1541" width="15.5703125" style="90" customWidth="1"/>
    <col min="1542" max="1542" width="10.5703125" style="90" customWidth="1"/>
    <col min="1543" max="1543" width="8.85546875" style="90" customWidth="1"/>
    <col min="1544" max="1544" width="10.7109375" style="90" customWidth="1"/>
    <col min="1545" max="1792" width="9.140625" style="90"/>
    <col min="1793" max="1793" width="4.140625" style="90" customWidth="1"/>
    <col min="1794" max="1794" width="19.42578125" style="90" customWidth="1"/>
    <col min="1795" max="1795" width="26.28515625" style="90" customWidth="1"/>
    <col min="1796" max="1796" width="10.140625" style="90" customWidth="1"/>
    <col min="1797" max="1797" width="15.5703125" style="90" customWidth="1"/>
    <col min="1798" max="1798" width="10.5703125" style="90" customWidth="1"/>
    <col min="1799" max="1799" width="8.85546875" style="90" customWidth="1"/>
    <col min="1800" max="1800" width="10.7109375" style="90" customWidth="1"/>
    <col min="1801" max="2048" width="9.140625" style="90"/>
    <col min="2049" max="2049" width="4.140625" style="90" customWidth="1"/>
    <col min="2050" max="2050" width="19.42578125" style="90" customWidth="1"/>
    <col min="2051" max="2051" width="26.28515625" style="90" customWidth="1"/>
    <col min="2052" max="2052" width="10.140625" style="90" customWidth="1"/>
    <col min="2053" max="2053" width="15.5703125" style="90" customWidth="1"/>
    <col min="2054" max="2054" width="10.5703125" style="90" customWidth="1"/>
    <col min="2055" max="2055" width="8.85546875" style="90" customWidth="1"/>
    <col min="2056" max="2056" width="10.7109375" style="90" customWidth="1"/>
    <col min="2057" max="2304" width="9.140625" style="90"/>
    <col min="2305" max="2305" width="4.140625" style="90" customWidth="1"/>
    <col min="2306" max="2306" width="19.42578125" style="90" customWidth="1"/>
    <col min="2307" max="2307" width="26.28515625" style="90" customWidth="1"/>
    <col min="2308" max="2308" width="10.140625" style="90" customWidth="1"/>
    <col min="2309" max="2309" width="15.5703125" style="90" customWidth="1"/>
    <col min="2310" max="2310" width="10.5703125" style="90" customWidth="1"/>
    <col min="2311" max="2311" width="8.85546875" style="90" customWidth="1"/>
    <col min="2312" max="2312" width="10.7109375" style="90" customWidth="1"/>
    <col min="2313" max="2560" width="9.140625" style="90"/>
    <col min="2561" max="2561" width="4.140625" style="90" customWidth="1"/>
    <col min="2562" max="2562" width="19.42578125" style="90" customWidth="1"/>
    <col min="2563" max="2563" width="26.28515625" style="90" customWidth="1"/>
    <col min="2564" max="2564" width="10.140625" style="90" customWidth="1"/>
    <col min="2565" max="2565" width="15.5703125" style="90" customWidth="1"/>
    <col min="2566" max="2566" width="10.5703125" style="90" customWidth="1"/>
    <col min="2567" max="2567" width="8.85546875" style="90" customWidth="1"/>
    <col min="2568" max="2568" width="10.7109375" style="90" customWidth="1"/>
    <col min="2569" max="2816" width="9.140625" style="90"/>
    <col min="2817" max="2817" width="4.140625" style="90" customWidth="1"/>
    <col min="2818" max="2818" width="19.42578125" style="90" customWidth="1"/>
    <col min="2819" max="2819" width="26.28515625" style="90" customWidth="1"/>
    <col min="2820" max="2820" width="10.140625" style="90" customWidth="1"/>
    <col min="2821" max="2821" width="15.5703125" style="90" customWidth="1"/>
    <col min="2822" max="2822" width="10.5703125" style="90" customWidth="1"/>
    <col min="2823" max="2823" width="8.85546875" style="90" customWidth="1"/>
    <col min="2824" max="2824" width="10.7109375" style="90" customWidth="1"/>
    <col min="2825" max="3072" width="9.140625" style="90"/>
    <col min="3073" max="3073" width="4.140625" style="90" customWidth="1"/>
    <col min="3074" max="3074" width="19.42578125" style="90" customWidth="1"/>
    <col min="3075" max="3075" width="26.28515625" style="90" customWidth="1"/>
    <col min="3076" max="3076" width="10.140625" style="90" customWidth="1"/>
    <col min="3077" max="3077" width="15.5703125" style="90" customWidth="1"/>
    <col min="3078" max="3078" width="10.5703125" style="90" customWidth="1"/>
    <col min="3079" max="3079" width="8.85546875" style="90" customWidth="1"/>
    <col min="3080" max="3080" width="10.7109375" style="90" customWidth="1"/>
    <col min="3081" max="3328" width="9.140625" style="90"/>
    <col min="3329" max="3329" width="4.140625" style="90" customWidth="1"/>
    <col min="3330" max="3330" width="19.42578125" style="90" customWidth="1"/>
    <col min="3331" max="3331" width="26.28515625" style="90" customWidth="1"/>
    <col min="3332" max="3332" width="10.140625" style="90" customWidth="1"/>
    <col min="3333" max="3333" width="15.5703125" style="90" customWidth="1"/>
    <col min="3334" max="3334" width="10.5703125" style="90" customWidth="1"/>
    <col min="3335" max="3335" width="8.85546875" style="90" customWidth="1"/>
    <col min="3336" max="3336" width="10.7109375" style="90" customWidth="1"/>
    <col min="3337" max="3584" width="9.140625" style="90"/>
    <col min="3585" max="3585" width="4.140625" style="90" customWidth="1"/>
    <col min="3586" max="3586" width="19.42578125" style="90" customWidth="1"/>
    <col min="3587" max="3587" width="26.28515625" style="90" customWidth="1"/>
    <col min="3588" max="3588" width="10.140625" style="90" customWidth="1"/>
    <col min="3589" max="3589" width="15.5703125" style="90" customWidth="1"/>
    <col min="3590" max="3590" width="10.5703125" style="90" customWidth="1"/>
    <col min="3591" max="3591" width="8.85546875" style="90" customWidth="1"/>
    <col min="3592" max="3592" width="10.7109375" style="90" customWidth="1"/>
    <col min="3593" max="3840" width="9.140625" style="90"/>
    <col min="3841" max="3841" width="4.140625" style="90" customWidth="1"/>
    <col min="3842" max="3842" width="19.42578125" style="90" customWidth="1"/>
    <col min="3843" max="3843" width="26.28515625" style="90" customWidth="1"/>
    <col min="3844" max="3844" width="10.140625" style="90" customWidth="1"/>
    <col min="3845" max="3845" width="15.5703125" style="90" customWidth="1"/>
    <col min="3846" max="3846" width="10.5703125" style="90" customWidth="1"/>
    <col min="3847" max="3847" width="8.85546875" style="90" customWidth="1"/>
    <col min="3848" max="3848" width="10.7109375" style="90" customWidth="1"/>
    <col min="3849" max="4096" width="9.140625" style="90"/>
    <col min="4097" max="4097" width="4.140625" style="90" customWidth="1"/>
    <col min="4098" max="4098" width="19.42578125" style="90" customWidth="1"/>
    <col min="4099" max="4099" width="26.28515625" style="90" customWidth="1"/>
    <col min="4100" max="4100" width="10.140625" style="90" customWidth="1"/>
    <col min="4101" max="4101" width="15.5703125" style="90" customWidth="1"/>
    <col min="4102" max="4102" width="10.5703125" style="90" customWidth="1"/>
    <col min="4103" max="4103" width="8.85546875" style="90" customWidth="1"/>
    <col min="4104" max="4104" width="10.7109375" style="90" customWidth="1"/>
    <col min="4105" max="4352" width="9.140625" style="90"/>
    <col min="4353" max="4353" width="4.140625" style="90" customWidth="1"/>
    <col min="4354" max="4354" width="19.42578125" style="90" customWidth="1"/>
    <col min="4355" max="4355" width="26.28515625" style="90" customWidth="1"/>
    <col min="4356" max="4356" width="10.140625" style="90" customWidth="1"/>
    <col min="4357" max="4357" width="15.5703125" style="90" customWidth="1"/>
    <col min="4358" max="4358" width="10.5703125" style="90" customWidth="1"/>
    <col min="4359" max="4359" width="8.85546875" style="90" customWidth="1"/>
    <col min="4360" max="4360" width="10.7109375" style="90" customWidth="1"/>
    <col min="4361" max="4608" width="9.140625" style="90"/>
    <col min="4609" max="4609" width="4.140625" style="90" customWidth="1"/>
    <col min="4610" max="4610" width="19.42578125" style="90" customWidth="1"/>
    <col min="4611" max="4611" width="26.28515625" style="90" customWidth="1"/>
    <col min="4612" max="4612" width="10.140625" style="90" customWidth="1"/>
    <col min="4613" max="4613" width="15.5703125" style="90" customWidth="1"/>
    <col min="4614" max="4614" width="10.5703125" style="90" customWidth="1"/>
    <col min="4615" max="4615" width="8.85546875" style="90" customWidth="1"/>
    <col min="4616" max="4616" width="10.7109375" style="90" customWidth="1"/>
    <col min="4617" max="4864" width="9.140625" style="90"/>
    <col min="4865" max="4865" width="4.140625" style="90" customWidth="1"/>
    <col min="4866" max="4866" width="19.42578125" style="90" customWidth="1"/>
    <col min="4867" max="4867" width="26.28515625" style="90" customWidth="1"/>
    <col min="4868" max="4868" width="10.140625" style="90" customWidth="1"/>
    <col min="4869" max="4869" width="15.5703125" style="90" customWidth="1"/>
    <col min="4870" max="4870" width="10.5703125" style="90" customWidth="1"/>
    <col min="4871" max="4871" width="8.85546875" style="90" customWidth="1"/>
    <col min="4872" max="4872" width="10.7109375" style="90" customWidth="1"/>
    <col min="4873" max="5120" width="9.140625" style="90"/>
    <col min="5121" max="5121" width="4.140625" style="90" customWidth="1"/>
    <col min="5122" max="5122" width="19.42578125" style="90" customWidth="1"/>
    <col min="5123" max="5123" width="26.28515625" style="90" customWidth="1"/>
    <col min="5124" max="5124" width="10.140625" style="90" customWidth="1"/>
    <col min="5125" max="5125" width="15.5703125" style="90" customWidth="1"/>
    <col min="5126" max="5126" width="10.5703125" style="90" customWidth="1"/>
    <col min="5127" max="5127" width="8.85546875" style="90" customWidth="1"/>
    <col min="5128" max="5128" width="10.7109375" style="90" customWidth="1"/>
    <col min="5129" max="5376" width="9.140625" style="90"/>
    <col min="5377" max="5377" width="4.140625" style="90" customWidth="1"/>
    <col min="5378" max="5378" width="19.42578125" style="90" customWidth="1"/>
    <col min="5379" max="5379" width="26.28515625" style="90" customWidth="1"/>
    <col min="5380" max="5380" width="10.140625" style="90" customWidth="1"/>
    <col min="5381" max="5381" width="15.5703125" style="90" customWidth="1"/>
    <col min="5382" max="5382" width="10.5703125" style="90" customWidth="1"/>
    <col min="5383" max="5383" width="8.85546875" style="90" customWidth="1"/>
    <col min="5384" max="5384" width="10.7109375" style="90" customWidth="1"/>
    <col min="5385" max="5632" width="9.140625" style="90"/>
    <col min="5633" max="5633" width="4.140625" style="90" customWidth="1"/>
    <col min="5634" max="5634" width="19.42578125" style="90" customWidth="1"/>
    <col min="5635" max="5635" width="26.28515625" style="90" customWidth="1"/>
    <col min="5636" max="5636" width="10.140625" style="90" customWidth="1"/>
    <col min="5637" max="5637" width="15.5703125" style="90" customWidth="1"/>
    <col min="5638" max="5638" width="10.5703125" style="90" customWidth="1"/>
    <col min="5639" max="5639" width="8.85546875" style="90" customWidth="1"/>
    <col min="5640" max="5640" width="10.7109375" style="90" customWidth="1"/>
    <col min="5641" max="5888" width="9.140625" style="90"/>
    <col min="5889" max="5889" width="4.140625" style="90" customWidth="1"/>
    <col min="5890" max="5890" width="19.42578125" style="90" customWidth="1"/>
    <col min="5891" max="5891" width="26.28515625" style="90" customWidth="1"/>
    <col min="5892" max="5892" width="10.140625" style="90" customWidth="1"/>
    <col min="5893" max="5893" width="15.5703125" style="90" customWidth="1"/>
    <col min="5894" max="5894" width="10.5703125" style="90" customWidth="1"/>
    <col min="5895" max="5895" width="8.85546875" style="90" customWidth="1"/>
    <col min="5896" max="5896" width="10.7109375" style="90" customWidth="1"/>
    <col min="5897" max="6144" width="9.140625" style="90"/>
    <col min="6145" max="6145" width="4.140625" style="90" customWidth="1"/>
    <col min="6146" max="6146" width="19.42578125" style="90" customWidth="1"/>
    <col min="6147" max="6147" width="26.28515625" style="90" customWidth="1"/>
    <col min="6148" max="6148" width="10.140625" style="90" customWidth="1"/>
    <col min="6149" max="6149" width="15.5703125" style="90" customWidth="1"/>
    <col min="6150" max="6150" width="10.5703125" style="90" customWidth="1"/>
    <col min="6151" max="6151" width="8.85546875" style="90" customWidth="1"/>
    <col min="6152" max="6152" width="10.7109375" style="90" customWidth="1"/>
    <col min="6153" max="6400" width="9.140625" style="90"/>
    <col min="6401" max="6401" width="4.140625" style="90" customWidth="1"/>
    <col min="6402" max="6402" width="19.42578125" style="90" customWidth="1"/>
    <col min="6403" max="6403" width="26.28515625" style="90" customWidth="1"/>
    <col min="6404" max="6404" width="10.140625" style="90" customWidth="1"/>
    <col min="6405" max="6405" width="15.5703125" style="90" customWidth="1"/>
    <col min="6406" max="6406" width="10.5703125" style="90" customWidth="1"/>
    <col min="6407" max="6407" width="8.85546875" style="90" customWidth="1"/>
    <col min="6408" max="6408" width="10.7109375" style="90" customWidth="1"/>
    <col min="6409" max="6656" width="9.140625" style="90"/>
    <col min="6657" max="6657" width="4.140625" style="90" customWidth="1"/>
    <col min="6658" max="6658" width="19.42578125" style="90" customWidth="1"/>
    <col min="6659" max="6659" width="26.28515625" style="90" customWidth="1"/>
    <col min="6660" max="6660" width="10.140625" style="90" customWidth="1"/>
    <col min="6661" max="6661" width="15.5703125" style="90" customWidth="1"/>
    <col min="6662" max="6662" width="10.5703125" style="90" customWidth="1"/>
    <col min="6663" max="6663" width="8.85546875" style="90" customWidth="1"/>
    <col min="6664" max="6664" width="10.7109375" style="90" customWidth="1"/>
    <col min="6665" max="6912" width="9.140625" style="90"/>
    <col min="6913" max="6913" width="4.140625" style="90" customWidth="1"/>
    <col min="6914" max="6914" width="19.42578125" style="90" customWidth="1"/>
    <col min="6915" max="6915" width="26.28515625" style="90" customWidth="1"/>
    <col min="6916" max="6916" width="10.140625" style="90" customWidth="1"/>
    <col min="6917" max="6917" width="15.5703125" style="90" customWidth="1"/>
    <col min="6918" max="6918" width="10.5703125" style="90" customWidth="1"/>
    <col min="6919" max="6919" width="8.85546875" style="90" customWidth="1"/>
    <col min="6920" max="6920" width="10.7109375" style="90" customWidth="1"/>
    <col min="6921" max="7168" width="9.140625" style="90"/>
    <col min="7169" max="7169" width="4.140625" style="90" customWidth="1"/>
    <col min="7170" max="7170" width="19.42578125" style="90" customWidth="1"/>
    <col min="7171" max="7171" width="26.28515625" style="90" customWidth="1"/>
    <col min="7172" max="7172" width="10.140625" style="90" customWidth="1"/>
    <col min="7173" max="7173" width="15.5703125" style="90" customWidth="1"/>
    <col min="7174" max="7174" width="10.5703125" style="90" customWidth="1"/>
    <col min="7175" max="7175" width="8.85546875" style="90" customWidth="1"/>
    <col min="7176" max="7176" width="10.7109375" style="90" customWidth="1"/>
    <col min="7177" max="7424" width="9.140625" style="90"/>
    <col min="7425" max="7425" width="4.140625" style="90" customWidth="1"/>
    <col min="7426" max="7426" width="19.42578125" style="90" customWidth="1"/>
    <col min="7427" max="7427" width="26.28515625" style="90" customWidth="1"/>
    <col min="7428" max="7428" width="10.140625" style="90" customWidth="1"/>
    <col min="7429" max="7429" width="15.5703125" style="90" customWidth="1"/>
    <col min="7430" max="7430" width="10.5703125" style="90" customWidth="1"/>
    <col min="7431" max="7431" width="8.85546875" style="90" customWidth="1"/>
    <col min="7432" max="7432" width="10.7109375" style="90" customWidth="1"/>
    <col min="7433" max="7680" width="9.140625" style="90"/>
    <col min="7681" max="7681" width="4.140625" style="90" customWidth="1"/>
    <col min="7682" max="7682" width="19.42578125" style="90" customWidth="1"/>
    <col min="7683" max="7683" width="26.28515625" style="90" customWidth="1"/>
    <col min="7684" max="7684" width="10.140625" style="90" customWidth="1"/>
    <col min="7685" max="7685" width="15.5703125" style="90" customWidth="1"/>
    <col min="7686" max="7686" width="10.5703125" style="90" customWidth="1"/>
    <col min="7687" max="7687" width="8.85546875" style="90" customWidth="1"/>
    <col min="7688" max="7688" width="10.7109375" style="90" customWidth="1"/>
    <col min="7689" max="7936" width="9.140625" style="90"/>
    <col min="7937" max="7937" width="4.140625" style="90" customWidth="1"/>
    <col min="7938" max="7938" width="19.42578125" style="90" customWidth="1"/>
    <col min="7939" max="7939" width="26.28515625" style="90" customWidth="1"/>
    <col min="7940" max="7940" width="10.140625" style="90" customWidth="1"/>
    <col min="7941" max="7941" width="15.5703125" style="90" customWidth="1"/>
    <col min="7942" max="7942" width="10.5703125" style="90" customWidth="1"/>
    <col min="7943" max="7943" width="8.85546875" style="90" customWidth="1"/>
    <col min="7944" max="7944" width="10.7109375" style="90" customWidth="1"/>
    <col min="7945" max="8192" width="9.140625" style="90"/>
    <col min="8193" max="8193" width="4.140625" style="90" customWidth="1"/>
    <col min="8194" max="8194" width="19.42578125" style="90" customWidth="1"/>
    <col min="8195" max="8195" width="26.28515625" style="90" customWidth="1"/>
    <col min="8196" max="8196" width="10.140625" style="90" customWidth="1"/>
    <col min="8197" max="8197" width="15.5703125" style="90" customWidth="1"/>
    <col min="8198" max="8198" width="10.5703125" style="90" customWidth="1"/>
    <col min="8199" max="8199" width="8.85546875" style="90" customWidth="1"/>
    <col min="8200" max="8200" width="10.7109375" style="90" customWidth="1"/>
    <col min="8201" max="8448" width="9.140625" style="90"/>
    <col min="8449" max="8449" width="4.140625" style="90" customWidth="1"/>
    <col min="8450" max="8450" width="19.42578125" style="90" customWidth="1"/>
    <col min="8451" max="8451" width="26.28515625" style="90" customWidth="1"/>
    <col min="8452" max="8452" width="10.140625" style="90" customWidth="1"/>
    <col min="8453" max="8453" width="15.5703125" style="90" customWidth="1"/>
    <col min="8454" max="8454" width="10.5703125" style="90" customWidth="1"/>
    <col min="8455" max="8455" width="8.85546875" style="90" customWidth="1"/>
    <col min="8456" max="8456" width="10.7109375" style="90" customWidth="1"/>
    <col min="8457" max="8704" width="9.140625" style="90"/>
    <col min="8705" max="8705" width="4.140625" style="90" customWidth="1"/>
    <col min="8706" max="8706" width="19.42578125" style="90" customWidth="1"/>
    <col min="8707" max="8707" width="26.28515625" style="90" customWidth="1"/>
    <col min="8708" max="8708" width="10.140625" style="90" customWidth="1"/>
    <col min="8709" max="8709" width="15.5703125" style="90" customWidth="1"/>
    <col min="8710" max="8710" width="10.5703125" style="90" customWidth="1"/>
    <col min="8711" max="8711" width="8.85546875" style="90" customWidth="1"/>
    <col min="8712" max="8712" width="10.7109375" style="90" customWidth="1"/>
    <col min="8713" max="8960" width="9.140625" style="90"/>
    <col min="8961" max="8961" width="4.140625" style="90" customWidth="1"/>
    <col min="8962" max="8962" width="19.42578125" style="90" customWidth="1"/>
    <col min="8963" max="8963" width="26.28515625" style="90" customWidth="1"/>
    <col min="8964" max="8964" width="10.140625" style="90" customWidth="1"/>
    <col min="8965" max="8965" width="15.5703125" style="90" customWidth="1"/>
    <col min="8966" max="8966" width="10.5703125" style="90" customWidth="1"/>
    <col min="8967" max="8967" width="8.85546875" style="90" customWidth="1"/>
    <col min="8968" max="8968" width="10.7109375" style="90" customWidth="1"/>
    <col min="8969" max="9216" width="9.140625" style="90"/>
    <col min="9217" max="9217" width="4.140625" style="90" customWidth="1"/>
    <col min="9218" max="9218" width="19.42578125" style="90" customWidth="1"/>
    <col min="9219" max="9219" width="26.28515625" style="90" customWidth="1"/>
    <col min="9220" max="9220" width="10.140625" style="90" customWidth="1"/>
    <col min="9221" max="9221" width="15.5703125" style="90" customWidth="1"/>
    <col min="9222" max="9222" width="10.5703125" style="90" customWidth="1"/>
    <col min="9223" max="9223" width="8.85546875" style="90" customWidth="1"/>
    <col min="9224" max="9224" width="10.7109375" style="90" customWidth="1"/>
    <col min="9225" max="9472" width="9.140625" style="90"/>
    <col min="9473" max="9473" width="4.140625" style="90" customWidth="1"/>
    <col min="9474" max="9474" width="19.42578125" style="90" customWidth="1"/>
    <col min="9475" max="9475" width="26.28515625" style="90" customWidth="1"/>
    <col min="9476" max="9476" width="10.140625" style="90" customWidth="1"/>
    <col min="9477" max="9477" width="15.5703125" style="90" customWidth="1"/>
    <col min="9478" max="9478" width="10.5703125" style="90" customWidth="1"/>
    <col min="9479" max="9479" width="8.85546875" style="90" customWidth="1"/>
    <col min="9480" max="9480" width="10.7109375" style="90" customWidth="1"/>
    <col min="9481" max="9728" width="9.140625" style="90"/>
    <col min="9729" max="9729" width="4.140625" style="90" customWidth="1"/>
    <col min="9730" max="9730" width="19.42578125" style="90" customWidth="1"/>
    <col min="9731" max="9731" width="26.28515625" style="90" customWidth="1"/>
    <col min="9732" max="9732" width="10.140625" style="90" customWidth="1"/>
    <col min="9733" max="9733" width="15.5703125" style="90" customWidth="1"/>
    <col min="9734" max="9734" width="10.5703125" style="90" customWidth="1"/>
    <col min="9735" max="9735" width="8.85546875" style="90" customWidth="1"/>
    <col min="9736" max="9736" width="10.7109375" style="90" customWidth="1"/>
    <col min="9737" max="9984" width="9.140625" style="90"/>
    <col min="9985" max="9985" width="4.140625" style="90" customWidth="1"/>
    <col min="9986" max="9986" width="19.42578125" style="90" customWidth="1"/>
    <col min="9987" max="9987" width="26.28515625" style="90" customWidth="1"/>
    <col min="9988" max="9988" width="10.140625" style="90" customWidth="1"/>
    <col min="9989" max="9989" width="15.5703125" style="90" customWidth="1"/>
    <col min="9990" max="9990" width="10.5703125" style="90" customWidth="1"/>
    <col min="9991" max="9991" width="8.85546875" style="90" customWidth="1"/>
    <col min="9992" max="9992" width="10.7109375" style="90" customWidth="1"/>
    <col min="9993" max="10240" width="9.140625" style="90"/>
    <col min="10241" max="10241" width="4.140625" style="90" customWidth="1"/>
    <col min="10242" max="10242" width="19.42578125" style="90" customWidth="1"/>
    <col min="10243" max="10243" width="26.28515625" style="90" customWidth="1"/>
    <col min="10244" max="10244" width="10.140625" style="90" customWidth="1"/>
    <col min="10245" max="10245" width="15.5703125" style="90" customWidth="1"/>
    <col min="10246" max="10246" width="10.5703125" style="90" customWidth="1"/>
    <col min="10247" max="10247" width="8.85546875" style="90" customWidth="1"/>
    <col min="10248" max="10248" width="10.7109375" style="90" customWidth="1"/>
    <col min="10249" max="10496" width="9.140625" style="90"/>
    <col min="10497" max="10497" width="4.140625" style="90" customWidth="1"/>
    <col min="10498" max="10498" width="19.42578125" style="90" customWidth="1"/>
    <col min="10499" max="10499" width="26.28515625" style="90" customWidth="1"/>
    <col min="10500" max="10500" width="10.140625" style="90" customWidth="1"/>
    <col min="10501" max="10501" width="15.5703125" style="90" customWidth="1"/>
    <col min="10502" max="10502" width="10.5703125" style="90" customWidth="1"/>
    <col min="10503" max="10503" width="8.85546875" style="90" customWidth="1"/>
    <col min="10504" max="10504" width="10.7109375" style="90" customWidth="1"/>
    <col min="10505" max="10752" width="9.140625" style="90"/>
    <col min="10753" max="10753" width="4.140625" style="90" customWidth="1"/>
    <col min="10754" max="10754" width="19.42578125" style="90" customWidth="1"/>
    <col min="10755" max="10755" width="26.28515625" style="90" customWidth="1"/>
    <col min="10756" max="10756" width="10.140625" style="90" customWidth="1"/>
    <col min="10757" max="10757" width="15.5703125" style="90" customWidth="1"/>
    <col min="10758" max="10758" width="10.5703125" style="90" customWidth="1"/>
    <col min="10759" max="10759" width="8.85546875" style="90" customWidth="1"/>
    <col min="10760" max="10760" width="10.7109375" style="90" customWidth="1"/>
    <col min="10761" max="11008" width="9.140625" style="90"/>
    <col min="11009" max="11009" width="4.140625" style="90" customWidth="1"/>
    <col min="11010" max="11010" width="19.42578125" style="90" customWidth="1"/>
    <col min="11011" max="11011" width="26.28515625" style="90" customWidth="1"/>
    <col min="11012" max="11012" width="10.140625" style="90" customWidth="1"/>
    <col min="11013" max="11013" width="15.5703125" style="90" customWidth="1"/>
    <col min="11014" max="11014" width="10.5703125" style="90" customWidth="1"/>
    <col min="11015" max="11015" width="8.85546875" style="90" customWidth="1"/>
    <col min="11016" max="11016" width="10.7109375" style="90" customWidth="1"/>
    <col min="11017" max="11264" width="9.140625" style="90"/>
    <col min="11265" max="11265" width="4.140625" style="90" customWidth="1"/>
    <col min="11266" max="11266" width="19.42578125" style="90" customWidth="1"/>
    <col min="11267" max="11267" width="26.28515625" style="90" customWidth="1"/>
    <col min="11268" max="11268" width="10.140625" style="90" customWidth="1"/>
    <col min="11269" max="11269" width="15.5703125" style="90" customWidth="1"/>
    <col min="11270" max="11270" width="10.5703125" style="90" customWidth="1"/>
    <col min="11271" max="11271" width="8.85546875" style="90" customWidth="1"/>
    <col min="11272" max="11272" width="10.7109375" style="90" customWidth="1"/>
    <col min="11273" max="11520" width="9.140625" style="90"/>
    <col min="11521" max="11521" width="4.140625" style="90" customWidth="1"/>
    <col min="11522" max="11522" width="19.42578125" style="90" customWidth="1"/>
    <col min="11523" max="11523" width="26.28515625" style="90" customWidth="1"/>
    <col min="11524" max="11524" width="10.140625" style="90" customWidth="1"/>
    <col min="11525" max="11525" width="15.5703125" style="90" customWidth="1"/>
    <col min="11526" max="11526" width="10.5703125" style="90" customWidth="1"/>
    <col min="11527" max="11527" width="8.85546875" style="90" customWidth="1"/>
    <col min="11528" max="11528" width="10.7109375" style="90" customWidth="1"/>
    <col min="11529" max="11776" width="9.140625" style="90"/>
    <col min="11777" max="11777" width="4.140625" style="90" customWidth="1"/>
    <col min="11778" max="11778" width="19.42578125" style="90" customWidth="1"/>
    <col min="11779" max="11779" width="26.28515625" style="90" customWidth="1"/>
    <col min="11780" max="11780" width="10.140625" style="90" customWidth="1"/>
    <col min="11781" max="11781" width="15.5703125" style="90" customWidth="1"/>
    <col min="11782" max="11782" width="10.5703125" style="90" customWidth="1"/>
    <col min="11783" max="11783" width="8.85546875" style="90" customWidth="1"/>
    <col min="11784" max="11784" width="10.7109375" style="90" customWidth="1"/>
    <col min="11785" max="12032" width="9.140625" style="90"/>
    <col min="12033" max="12033" width="4.140625" style="90" customWidth="1"/>
    <col min="12034" max="12034" width="19.42578125" style="90" customWidth="1"/>
    <col min="12035" max="12035" width="26.28515625" style="90" customWidth="1"/>
    <col min="12036" max="12036" width="10.140625" style="90" customWidth="1"/>
    <col min="12037" max="12037" width="15.5703125" style="90" customWidth="1"/>
    <col min="12038" max="12038" width="10.5703125" style="90" customWidth="1"/>
    <col min="12039" max="12039" width="8.85546875" style="90" customWidth="1"/>
    <col min="12040" max="12040" width="10.7109375" style="90" customWidth="1"/>
    <col min="12041" max="12288" width="9.140625" style="90"/>
    <col min="12289" max="12289" width="4.140625" style="90" customWidth="1"/>
    <col min="12290" max="12290" width="19.42578125" style="90" customWidth="1"/>
    <col min="12291" max="12291" width="26.28515625" style="90" customWidth="1"/>
    <col min="12292" max="12292" width="10.140625" style="90" customWidth="1"/>
    <col min="12293" max="12293" width="15.5703125" style="90" customWidth="1"/>
    <col min="12294" max="12294" width="10.5703125" style="90" customWidth="1"/>
    <col min="12295" max="12295" width="8.85546875" style="90" customWidth="1"/>
    <col min="12296" max="12296" width="10.7109375" style="90" customWidth="1"/>
    <col min="12297" max="12544" width="9.140625" style="90"/>
    <col min="12545" max="12545" width="4.140625" style="90" customWidth="1"/>
    <col min="12546" max="12546" width="19.42578125" style="90" customWidth="1"/>
    <col min="12547" max="12547" width="26.28515625" style="90" customWidth="1"/>
    <col min="12548" max="12548" width="10.140625" style="90" customWidth="1"/>
    <col min="12549" max="12549" width="15.5703125" style="90" customWidth="1"/>
    <col min="12550" max="12550" width="10.5703125" style="90" customWidth="1"/>
    <col min="12551" max="12551" width="8.85546875" style="90" customWidth="1"/>
    <col min="12552" max="12552" width="10.7109375" style="90" customWidth="1"/>
    <col min="12553" max="12800" width="9.140625" style="90"/>
    <col min="12801" max="12801" width="4.140625" style="90" customWidth="1"/>
    <col min="12802" max="12802" width="19.42578125" style="90" customWidth="1"/>
    <col min="12803" max="12803" width="26.28515625" style="90" customWidth="1"/>
    <col min="12804" max="12804" width="10.140625" style="90" customWidth="1"/>
    <col min="12805" max="12805" width="15.5703125" style="90" customWidth="1"/>
    <col min="12806" max="12806" width="10.5703125" style="90" customWidth="1"/>
    <col min="12807" max="12807" width="8.85546875" style="90" customWidth="1"/>
    <col min="12808" max="12808" width="10.7109375" style="90" customWidth="1"/>
    <col min="12809" max="13056" width="9.140625" style="90"/>
    <col min="13057" max="13057" width="4.140625" style="90" customWidth="1"/>
    <col min="13058" max="13058" width="19.42578125" style="90" customWidth="1"/>
    <col min="13059" max="13059" width="26.28515625" style="90" customWidth="1"/>
    <col min="13060" max="13060" width="10.140625" style="90" customWidth="1"/>
    <col min="13061" max="13061" width="15.5703125" style="90" customWidth="1"/>
    <col min="13062" max="13062" width="10.5703125" style="90" customWidth="1"/>
    <col min="13063" max="13063" width="8.85546875" style="90" customWidth="1"/>
    <col min="13064" max="13064" width="10.7109375" style="90" customWidth="1"/>
    <col min="13065" max="13312" width="9.140625" style="90"/>
    <col min="13313" max="13313" width="4.140625" style="90" customWidth="1"/>
    <col min="13314" max="13314" width="19.42578125" style="90" customWidth="1"/>
    <col min="13315" max="13315" width="26.28515625" style="90" customWidth="1"/>
    <col min="13316" max="13316" width="10.140625" style="90" customWidth="1"/>
    <col min="13317" max="13317" width="15.5703125" style="90" customWidth="1"/>
    <col min="13318" max="13318" width="10.5703125" style="90" customWidth="1"/>
    <col min="13319" max="13319" width="8.85546875" style="90" customWidth="1"/>
    <col min="13320" max="13320" width="10.7109375" style="90" customWidth="1"/>
    <col min="13321" max="13568" width="9.140625" style="90"/>
    <col min="13569" max="13569" width="4.140625" style="90" customWidth="1"/>
    <col min="13570" max="13570" width="19.42578125" style="90" customWidth="1"/>
    <col min="13571" max="13571" width="26.28515625" style="90" customWidth="1"/>
    <col min="13572" max="13572" width="10.140625" style="90" customWidth="1"/>
    <col min="13573" max="13573" width="15.5703125" style="90" customWidth="1"/>
    <col min="13574" max="13574" width="10.5703125" style="90" customWidth="1"/>
    <col min="13575" max="13575" width="8.85546875" style="90" customWidth="1"/>
    <col min="13576" max="13576" width="10.7109375" style="90" customWidth="1"/>
    <col min="13577" max="13824" width="9.140625" style="90"/>
    <col min="13825" max="13825" width="4.140625" style="90" customWidth="1"/>
    <col min="13826" max="13826" width="19.42578125" style="90" customWidth="1"/>
    <col min="13827" max="13827" width="26.28515625" style="90" customWidth="1"/>
    <col min="13828" max="13828" width="10.140625" style="90" customWidth="1"/>
    <col min="13829" max="13829" width="15.5703125" style="90" customWidth="1"/>
    <col min="13830" max="13830" width="10.5703125" style="90" customWidth="1"/>
    <col min="13831" max="13831" width="8.85546875" style="90" customWidth="1"/>
    <col min="13832" max="13832" width="10.7109375" style="90" customWidth="1"/>
    <col min="13833" max="14080" width="9.140625" style="90"/>
    <col min="14081" max="14081" width="4.140625" style="90" customWidth="1"/>
    <col min="14082" max="14082" width="19.42578125" style="90" customWidth="1"/>
    <col min="14083" max="14083" width="26.28515625" style="90" customWidth="1"/>
    <col min="14084" max="14084" width="10.140625" style="90" customWidth="1"/>
    <col min="14085" max="14085" width="15.5703125" style="90" customWidth="1"/>
    <col min="14086" max="14086" width="10.5703125" style="90" customWidth="1"/>
    <col min="14087" max="14087" width="8.85546875" style="90" customWidth="1"/>
    <col min="14088" max="14088" width="10.7109375" style="90" customWidth="1"/>
    <col min="14089" max="14336" width="9.140625" style="90"/>
    <col min="14337" max="14337" width="4.140625" style="90" customWidth="1"/>
    <col min="14338" max="14338" width="19.42578125" style="90" customWidth="1"/>
    <col min="14339" max="14339" width="26.28515625" style="90" customWidth="1"/>
    <col min="14340" max="14340" width="10.140625" style="90" customWidth="1"/>
    <col min="14341" max="14341" width="15.5703125" style="90" customWidth="1"/>
    <col min="14342" max="14342" width="10.5703125" style="90" customWidth="1"/>
    <col min="14343" max="14343" width="8.85546875" style="90" customWidth="1"/>
    <col min="14344" max="14344" width="10.7109375" style="90" customWidth="1"/>
    <col min="14345" max="14592" width="9.140625" style="90"/>
    <col min="14593" max="14593" width="4.140625" style="90" customWidth="1"/>
    <col min="14594" max="14594" width="19.42578125" style="90" customWidth="1"/>
    <col min="14595" max="14595" width="26.28515625" style="90" customWidth="1"/>
    <col min="14596" max="14596" width="10.140625" style="90" customWidth="1"/>
    <col min="14597" max="14597" width="15.5703125" style="90" customWidth="1"/>
    <col min="14598" max="14598" width="10.5703125" style="90" customWidth="1"/>
    <col min="14599" max="14599" width="8.85546875" style="90" customWidth="1"/>
    <col min="14600" max="14600" width="10.7109375" style="90" customWidth="1"/>
    <col min="14601" max="14848" width="9.140625" style="90"/>
    <col min="14849" max="14849" width="4.140625" style="90" customWidth="1"/>
    <col min="14850" max="14850" width="19.42578125" style="90" customWidth="1"/>
    <col min="14851" max="14851" width="26.28515625" style="90" customWidth="1"/>
    <col min="14852" max="14852" width="10.140625" style="90" customWidth="1"/>
    <col min="14853" max="14853" width="15.5703125" style="90" customWidth="1"/>
    <col min="14854" max="14854" width="10.5703125" style="90" customWidth="1"/>
    <col min="14855" max="14855" width="8.85546875" style="90" customWidth="1"/>
    <col min="14856" max="14856" width="10.7109375" style="90" customWidth="1"/>
    <col min="14857" max="15104" width="9.140625" style="90"/>
    <col min="15105" max="15105" width="4.140625" style="90" customWidth="1"/>
    <col min="15106" max="15106" width="19.42578125" style="90" customWidth="1"/>
    <col min="15107" max="15107" width="26.28515625" style="90" customWidth="1"/>
    <col min="15108" max="15108" width="10.140625" style="90" customWidth="1"/>
    <col min="15109" max="15109" width="15.5703125" style="90" customWidth="1"/>
    <col min="15110" max="15110" width="10.5703125" style="90" customWidth="1"/>
    <col min="15111" max="15111" width="8.85546875" style="90" customWidth="1"/>
    <col min="15112" max="15112" width="10.7109375" style="90" customWidth="1"/>
    <col min="15113" max="15360" width="9.140625" style="90"/>
    <col min="15361" max="15361" width="4.140625" style="90" customWidth="1"/>
    <col min="15362" max="15362" width="19.42578125" style="90" customWidth="1"/>
    <col min="15363" max="15363" width="26.28515625" style="90" customWidth="1"/>
    <col min="15364" max="15364" width="10.140625" style="90" customWidth="1"/>
    <col min="15365" max="15365" width="15.5703125" style="90" customWidth="1"/>
    <col min="15366" max="15366" width="10.5703125" style="90" customWidth="1"/>
    <col min="15367" max="15367" width="8.85546875" style="90" customWidth="1"/>
    <col min="15368" max="15368" width="10.7109375" style="90" customWidth="1"/>
    <col min="15369" max="15616" width="9.140625" style="90"/>
    <col min="15617" max="15617" width="4.140625" style="90" customWidth="1"/>
    <col min="15618" max="15618" width="19.42578125" style="90" customWidth="1"/>
    <col min="15619" max="15619" width="26.28515625" style="90" customWidth="1"/>
    <col min="15620" max="15620" width="10.140625" style="90" customWidth="1"/>
    <col min="15621" max="15621" width="15.5703125" style="90" customWidth="1"/>
    <col min="15622" max="15622" width="10.5703125" style="90" customWidth="1"/>
    <col min="15623" max="15623" width="8.85546875" style="90" customWidth="1"/>
    <col min="15624" max="15624" width="10.7109375" style="90" customWidth="1"/>
    <col min="15625" max="15872" width="9.140625" style="90"/>
    <col min="15873" max="15873" width="4.140625" style="90" customWidth="1"/>
    <col min="15874" max="15874" width="19.42578125" style="90" customWidth="1"/>
    <col min="15875" max="15875" width="26.28515625" style="90" customWidth="1"/>
    <col min="15876" max="15876" width="10.140625" style="90" customWidth="1"/>
    <col min="15877" max="15877" width="15.5703125" style="90" customWidth="1"/>
    <col min="15878" max="15878" width="10.5703125" style="90" customWidth="1"/>
    <col min="15879" max="15879" width="8.85546875" style="90" customWidth="1"/>
    <col min="15880" max="15880" width="10.7109375" style="90" customWidth="1"/>
    <col min="15881" max="16128" width="9.140625" style="90"/>
    <col min="16129" max="16129" width="4.140625" style="90" customWidth="1"/>
    <col min="16130" max="16130" width="19.42578125" style="90" customWidth="1"/>
    <col min="16131" max="16131" width="26.28515625" style="90" customWidth="1"/>
    <col min="16132" max="16132" width="10.140625" style="90" customWidth="1"/>
    <col min="16133" max="16133" width="15.5703125" style="90" customWidth="1"/>
    <col min="16134" max="16134" width="10.5703125" style="90" customWidth="1"/>
    <col min="16135" max="16135" width="8.85546875" style="90" customWidth="1"/>
    <col min="16136" max="16136" width="10.7109375" style="90" customWidth="1"/>
    <col min="16137" max="16384" width="9.140625" style="90"/>
  </cols>
  <sheetData>
    <row r="1" spans="1:8" x14ac:dyDescent="0.25">
      <c r="A1" s="89" t="s">
        <v>84</v>
      </c>
      <c r="B1" s="89"/>
      <c r="H1" s="91" t="s">
        <v>85</v>
      </c>
    </row>
    <row r="2" spans="1:8" x14ac:dyDescent="0.25">
      <c r="H2" s="92" t="s">
        <v>86</v>
      </c>
    </row>
    <row r="3" spans="1:8" x14ac:dyDescent="0.25">
      <c r="H3" s="93" t="s">
        <v>87</v>
      </c>
    </row>
    <row r="4" spans="1:8" x14ac:dyDescent="0.25">
      <c r="A4" s="94"/>
      <c r="B4" s="94"/>
      <c r="C4" s="94"/>
      <c r="D4" s="94"/>
      <c r="E4" s="94"/>
      <c r="F4" s="94"/>
      <c r="G4" s="94"/>
      <c r="H4" s="93" t="s">
        <v>88</v>
      </c>
    </row>
    <row r="5" spans="1:8" x14ac:dyDescent="0.25">
      <c r="A5" s="94"/>
      <c r="B5" s="94"/>
      <c r="C5" s="94"/>
      <c r="D5" s="94"/>
      <c r="E5" s="94"/>
      <c r="F5" s="94"/>
      <c r="G5" s="94"/>
      <c r="H5" s="93" t="s">
        <v>5</v>
      </c>
    </row>
    <row r="6" spans="1:8" ht="15.75" x14ac:dyDescent="0.25">
      <c r="A6" s="1033" t="s">
        <v>89</v>
      </c>
      <c r="B6" s="1033"/>
      <c r="C6" s="1033"/>
      <c r="D6" s="1033"/>
      <c r="E6" s="1033"/>
      <c r="F6" s="1033"/>
      <c r="G6" s="1033"/>
      <c r="H6" s="1033"/>
    </row>
    <row r="7" spans="1:8" ht="15.75" x14ac:dyDescent="0.25">
      <c r="A7" s="1033" t="s">
        <v>90</v>
      </c>
      <c r="B7" s="1033"/>
      <c r="C7" s="1033"/>
      <c r="D7" s="1033"/>
      <c r="E7" s="1033"/>
      <c r="F7" s="1033"/>
      <c r="G7" s="1033"/>
      <c r="H7" s="1033"/>
    </row>
    <row r="8" spans="1:8" s="95" customFormat="1" ht="15.75" x14ac:dyDescent="0.25">
      <c r="C8" s="1034" t="s">
        <v>6384</v>
      </c>
      <c r="D8" s="1034"/>
      <c r="E8" s="1034"/>
      <c r="F8" s="1034"/>
      <c r="G8" s="1034"/>
      <c r="H8" s="1034"/>
    </row>
    <row r="9" spans="1:8" s="95" customFormat="1" ht="15.75" x14ac:dyDescent="0.25">
      <c r="C9" s="96"/>
      <c r="D9" s="96"/>
      <c r="E9" s="96"/>
      <c r="F9" s="96"/>
      <c r="G9" s="96"/>
      <c r="H9" s="96"/>
    </row>
    <row r="10" spans="1:8" ht="15.75" thickBot="1" x14ac:dyDescent="0.3">
      <c r="H10" s="97" t="s">
        <v>91</v>
      </c>
    </row>
    <row r="11" spans="1:8" ht="47.25" customHeight="1" x14ac:dyDescent="0.25">
      <c r="A11" s="1035" t="s">
        <v>92</v>
      </c>
      <c r="B11" s="1037" t="s">
        <v>73</v>
      </c>
      <c r="C11" s="1038"/>
      <c r="D11" s="1041" t="s">
        <v>93</v>
      </c>
      <c r="E11" s="1043" t="s">
        <v>94</v>
      </c>
      <c r="F11" s="1045" t="s">
        <v>95</v>
      </c>
      <c r="G11" s="1046"/>
      <c r="H11" s="1047"/>
    </row>
    <row r="12" spans="1:8" ht="27.75" customHeight="1" x14ac:dyDescent="0.25">
      <c r="A12" s="1036"/>
      <c r="B12" s="1039"/>
      <c r="C12" s="1040"/>
      <c r="D12" s="1042"/>
      <c r="E12" s="1044"/>
      <c r="F12" s="98" t="s">
        <v>96</v>
      </c>
      <c r="G12" s="98" t="s">
        <v>97</v>
      </c>
      <c r="H12" s="99" t="s">
        <v>98</v>
      </c>
    </row>
    <row r="13" spans="1:8" ht="11.25" customHeight="1" x14ac:dyDescent="0.25">
      <c r="A13" s="475">
        <v>1</v>
      </c>
      <c r="B13" s="1027">
        <v>2</v>
      </c>
      <c r="C13" s="1028"/>
      <c r="D13" s="476">
        <v>3</v>
      </c>
      <c r="E13" s="476">
        <v>4</v>
      </c>
      <c r="F13" s="477">
        <v>5</v>
      </c>
      <c r="G13" s="477">
        <v>6</v>
      </c>
      <c r="H13" s="478">
        <v>7</v>
      </c>
    </row>
    <row r="14" spans="1:8" x14ac:dyDescent="0.25">
      <c r="A14" s="104">
        <v>1</v>
      </c>
      <c r="B14" s="1029" t="s">
        <v>99</v>
      </c>
      <c r="C14" s="1030"/>
      <c r="D14" s="197"/>
      <c r="E14" s="177"/>
      <c r="F14" s="106"/>
      <c r="G14" s="106"/>
      <c r="H14" s="107"/>
    </row>
    <row r="15" spans="1:8" x14ac:dyDescent="0.25">
      <c r="A15" s="108"/>
      <c r="B15" s="1031"/>
      <c r="C15" s="1032"/>
      <c r="D15" s="196"/>
      <c r="E15" s="179"/>
      <c r="F15" s="110"/>
      <c r="G15" s="110"/>
      <c r="H15" s="111"/>
    </row>
    <row r="16" spans="1:8" x14ac:dyDescent="0.25">
      <c r="A16" s="108"/>
      <c r="B16" s="1031"/>
      <c r="C16" s="1032"/>
      <c r="D16" s="196"/>
      <c r="E16" s="179"/>
      <c r="F16" s="110"/>
      <c r="G16" s="110"/>
      <c r="H16" s="111"/>
    </row>
    <row r="17" spans="1:8" ht="15.75" thickBot="1" x14ac:dyDescent="0.3">
      <c r="A17" s="108"/>
      <c r="B17" s="1050"/>
      <c r="C17" s="1051"/>
      <c r="D17" s="196"/>
      <c r="E17" s="179"/>
      <c r="F17" s="110"/>
      <c r="G17" s="110"/>
      <c r="H17" s="111"/>
    </row>
    <row r="18" spans="1:8" ht="15.75" thickBot="1" x14ac:dyDescent="0.3">
      <c r="A18" s="112"/>
      <c r="B18" s="1048" t="s">
        <v>100</v>
      </c>
      <c r="C18" s="1049"/>
      <c r="D18" s="195"/>
      <c r="E18" s="181"/>
      <c r="F18" s="114"/>
      <c r="G18" s="114"/>
      <c r="H18" s="115"/>
    </row>
    <row r="19" spans="1:8" ht="15" customHeight="1" x14ac:dyDescent="0.25">
      <c r="A19" s="116">
        <v>2</v>
      </c>
      <c r="B19" s="1052" t="s">
        <v>101</v>
      </c>
      <c r="C19" s="1053"/>
      <c r="D19" s="197"/>
      <c r="E19" s="177"/>
      <c r="F19" s="106"/>
      <c r="G19" s="106"/>
      <c r="H19" s="107"/>
    </row>
    <row r="20" spans="1:8" x14ac:dyDescent="0.25">
      <c r="A20" s="117"/>
      <c r="B20" s="1031"/>
      <c r="C20" s="1032"/>
      <c r="D20" s="196"/>
      <c r="E20" s="179"/>
      <c r="F20" s="110"/>
      <c r="G20" s="110"/>
      <c r="H20" s="111"/>
    </row>
    <row r="21" spans="1:8" x14ac:dyDescent="0.25">
      <c r="A21" s="117"/>
      <c r="B21" s="1031"/>
      <c r="C21" s="1032"/>
      <c r="D21" s="196"/>
      <c r="E21" s="179"/>
      <c r="F21" s="110"/>
      <c r="G21" s="110"/>
      <c r="H21" s="111"/>
    </row>
    <row r="22" spans="1:8" ht="15.75" thickBot="1" x14ac:dyDescent="0.3">
      <c r="A22" s="108"/>
      <c r="B22" s="1031"/>
      <c r="C22" s="1032"/>
      <c r="D22" s="196"/>
      <c r="E22" s="179"/>
      <c r="F22" s="110"/>
      <c r="G22" s="110"/>
      <c r="H22" s="111"/>
    </row>
    <row r="23" spans="1:8" ht="15.75" thickBot="1" x14ac:dyDescent="0.3">
      <c r="A23" s="112"/>
      <c r="B23" s="1048" t="s">
        <v>100</v>
      </c>
      <c r="C23" s="1049"/>
      <c r="D23" s="195"/>
      <c r="E23" s="181"/>
      <c r="F23" s="114"/>
      <c r="G23" s="114"/>
      <c r="H23" s="115"/>
    </row>
    <row r="24" spans="1:8" x14ac:dyDescent="0.25">
      <c r="A24" s="104">
        <v>3</v>
      </c>
      <c r="B24" s="1054" t="s">
        <v>102</v>
      </c>
      <c r="C24" s="1055"/>
      <c r="D24" s="197"/>
      <c r="E24" s="177"/>
      <c r="F24" s="106"/>
      <c r="G24" s="106"/>
      <c r="H24" s="107"/>
    </row>
    <row r="25" spans="1:8" x14ac:dyDescent="0.25">
      <c r="A25" s="121">
        <v>1</v>
      </c>
      <c r="B25" s="1056" t="s">
        <v>6385</v>
      </c>
      <c r="C25" s="1057"/>
      <c r="D25" s="196">
        <v>1</v>
      </c>
      <c r="E25" s="179">
        <v>365359.45</v>
      </c>
      <c r="F25" s="110">
        <v>729</v>
      </c>
      <c r="G25" s="602">
        <v>44391</v>
      </c>
      <c r="H25" s="111" t="s">
        <v>6500</v>
      </c>
    </row>
    <row r="26" spans="1:8" x14ac:dyDescent="0.25">
      <c r="A26" s="121">
        <v>2</v>
      </c>
      <c r="B26" s="592" t="s">
        <v>6386</v>
      </c>
      <c r="C26" s="593"/>
      <c r="D26" s="196">
        <v>1</v>
      </c>
      <c r="E26" s="179">
        <v>304396.51</v>
      </c>
      <c r="F26" s="110">
        <v>729</v>
      </c>
      <c r="G26" s="602">
        <v>44391</v>
      </c>
      <c r="H26" s="111" t="s">
        <v>6500</v>
      </c>
    </row>
    <row r="27" spans="1:8" x14ac:dyDescent="0.25">
      <c r="A27" s="121">
        <v>3</v>
      </c>
      <c r="B27" s="1056" t="s">
        <v>6387</v>
      </c>
      <c r="C27" s="1057"/>
      <c r="D27" s="196">
        <v>1</v>
      </c>
      <c r="E27" s="179">
        <v>792584.93</v>
      </c>
      <c r="F27" s="110">
        <v>3303</v>
      </c>
      <c r="G27" s="602">
        <v>43462</v>
      </c>
      <c r="H27" s="603" t="s">
        <v>6506</v>
      </c>
    </row>
    <row r="28" spans="1:8" x14ac:dyDescent="0.25">
      <c r="A28" s="121">
        <v>4</v>
      </c>
      <c r="B28" s="1056" t="s">
        <v>6388</v>
      </c>
      <c r="C28" s="1057"/>
      <c r="D28" s="196">
        <v>2</v>
      </c>
      <c r="E28" s="179">
        <v>243377.07</v>
      </c>
      <c r="F28" s="110">
        <v>729</v>
      </c>
      <c r="G28" s="602">
        <v>44391</v>
      </c>
      <c r="H28" s="603" t="s">
        <v>6501</v>
      </c>
    </row>
    <row r="29" spans="1:8" x14ac:dyDescent="0.25">
      <c r="A29" s="108"/>
      <c r="B29" s="1031"/>
      <c r="C29" s="1032"/>
      <c r="D29" s="196"/>
      <c r="E29" s="179"/>
      <c r="F29" s="110"/>
      <c r="G29" s="110"/>
      <c r="H29" s="111"/>
    </row>
    <row r="30" spans="1:8" ht="15.75" thickBot="1" x14ac:dyDescent="0.3">
      <c r="A30" s="108"/>
      <c r="B30" s="1031"/>
      <c r="C30" s="1032"/>
      <c r="D30" s="196"/>
      <c r="E30" s="179"/>
      <c r="F30" s="110"/>
      <c r="G30" s="110"/>
      <c r="H30" s="111"/>
    </row>
    <row r="31" spans="1:8" ht="15.75" thickBot="1" x14ac:dyDescent="0.3">
      <c r="A31" s="112"/>
      <c r="B31" s="1048" t="s">
        <v>100</v>
      </c>
      <c r="C31" s="1049"/>
      <c r="D31" s="195">
        <f>D25+D26+D27+D28</f>
        <v>5</v>
      </c>
      <c r="E31" s="181">
        <f>E25+E26+E27+E28</f>
        <v>1705717.96</v>
      </c>
      <c r="F31" s="114"/>
      <c r="G31" s="114"/>
      <c r="H31" s="115"/>
    </row>
    <row r="32" spans="1:8" x14ac:dyDescent="0.25">
      <c r="A32" s="104">
        <v>4</v>
      </c>
      <c r="B32" s="1054" t="s">
        <v>103</v>
      </c>
      <c r="C32" s="1055"/>
      <c r="D32" s="198"/>
      <c r="E32" s="183"/>
      <c r="F32" s="118"/>
      <c r="G32" s="118"/>
      <c r="H32" s="119"/>
    </row>
    <row r="33" spans="1:8" ht="27.75" customHeight="1" x14ac:dyDescent="0.25">
      <c r="A33" s="104">
        <v>1</v>
      </c>
      <c r="B33" s="1059" t="s">
        <v>6421</v>
      </c>
      <c r="C33" s="1060"/>
      <c r="D33" s="197">
        <v>4</v>
      </c>
      <c r="E33" s="177">
        <v>5953899.3600000003</v>
      </c>
      <c r="F33" s="106">
        <v>729</v>
      </c>
      <c r="G33" s="604">
        <v>44391</v>
      </c>
      <c r="H33" s="107" t="s">
        <v>6502</v>
      </c>
    </row>
    <row r="34" spans="1:8" ht="15.75" thickBot="1" x14ac:dyDescent="0.3">
      <c r="A34" s="108"/>
      <c r="B34" s="1031"/>
      <c r="C34" s="1032"/>
      <c r="D34" s="196"/>
      <c r="E34" s="179"/>
      <c r="F34" s="110"/>
      <c r="G34" s="110"/>
      <c r="H34" s="111"/>
    </row>
    <row r="35" spans="1:8" ht="15.75" thickBot="1" x14ac:dyDescent="0.3">
      <c r="A35" s="112"/>
      <c r="B35" s="1048" t="s">
        <v>100</v>
      </c>
      <c r="C35" s="1049"/>
      <c r="D35" s="195">
        <f>D33</f>
        <v>4</v>
      </c>
      <c r="E35" s="181">
        <f>E33</f>
        <v>5953899.3600000003</v>
      </c>
      <c r="F35" s="114"/>
      <c r="G35" s="114"/>
      <c r="H35" s="115"/>
    </row>
    <row r="36" spans="1:8" x14ac:dyDescent="0.25">
      <c r="A36" s="104">
        <v>5</v>
      </c>
      <c r="B36" s="1054" t="s">
        <v>104</v>
      </c>
      <c r="C36" s="1055"/>
      <c r="D36" s="198"/>
      <c r="E36" s="183"/>
      <c r="F36" s="118"/>
      <c r="G36" s="118"/>
      <c r="H36" s="119"/>
    </row>
    <row r="37" spans="1:8" x14ac:dyDescent="0.25">
      <c r="A37" s="120"/>
      <c r="B37" s="1031"/>
      <c r="C37" s="1032"/>
      <c r="D37" s="197"/>
      <c r="E37" s="177"/>
      <c r="F37" s="106"/>
      <c r="G37" s="106"/>
      <c r="H37" s="107"/>
    </row>
    <row r="38" spans="1:8" ht="15.75" thickBot="1" x14ac:dyDescent="0.3">
      <c r="A38" s="121"/>
      <c r="B38" s="1031"/>
      <c r="C38" s="1032"/>
      <c r="D38" s="196"/>
      <c r="E38" s="179"/>
      <c r="F38" s="110"/>
      <c r="G38" s="110"/>
      <c r="H38" s="111"/>
    </row>
    <row r="39" spans="1:8" ht="15.75" thickBot="1" x14ac:dyDescent="0.3">
      <c r="A39" s="112"/>
      <c r="B39" s="1048" t="s">
        <v>100</v>
      </c>
      <c r="C39" s="1049"/>
      <c r="D39" s="195"/>
      <c r="E39" s="181"/>
      <c r="F39" s="114"/>
      <c r="G39" s="114"/>
      <c r="H39" s="115"/>
    </row>
    <row r="40" spans="1:8" ht="15.75" thickBot="1" x14ac:dyDescent="0.3">
      <c r="A40" s="122"/>
      <c r="B40" s="1048" t="s">
        <v>105</v>
      </c>
      <c r="C40" s="1049"/>
      <c r="D40" s="199">
        <f>D31+D33</f>
        <v>9</v>
      </c>
      <c r="E40" s="185">
        <f>E31+E33</f>
        <v>7659617.3200000003</v>
      </c>
      <c r="F40" s="124"/>
      <c r="G40" s="124"/>
      <c r="H40" s="125"/>
    </row>
    <row r="43" spans="1:8" x14ac:dyDescent="0.25">
      <c r="B43" s="126" t="s">
        <v>106</v>
      </c>
      <c r="C43" s="127"/>
      <c r="D43" s="128"/>
      <c r="E43" s="129"/>
      <c r="F43" s="130"/>
      <c r="G43" s="127" t="s">
        <v>6390</v>
      </c>
      <c r="H43" s="127"/>
    </row>
    <row r="44" spans="1:8" x14ac:dyDescent="0.25">
      <c r="C44" s="131" t="s">
        <v>107</v>
      </c>
      <c r="D44" s="132"/>
      <c r="E44" s="133" t="s">
        <v>35</v>
      </c>
      <c r="F44" s="133"/>
      <c r="G44" s="1058" t="s">
        <v>36</v>
      </c>
      <c r="H44" s="1058"/>
    </row>
    <row r="45" spans="1:8" x14ac:dyDescent="0.25">
      <c r="C45" s="95"/>
    </row>
    <row r="46" spans="1:8" x14ac:dyDescent="0.25">
      <c r="B46" s="134" t="s">
        <v>108</v>
      </c>
      <c r="C46" s="128"/>
      <c r="D46" s="128"/>
      <c r="E46" s="129"/>
      <c r="F46" s="130"/>
      <c r="G46" s="127" t="s">
        <v>6389</v>
      </c>
      <c r="H46" s="127"/>
    </row>
    <row r="47" spans="1:8" x14ac:dyDescent="0.25">
      <c r="C47" s="135"/>
      <c r="D47" s="132"/>
      <c r="E47" s="133" t="s">
        <v>35</v>
      </c>
      <c r="F47" s="133"/>
      <c r="G47" s="1058" t="s">
        <v>36</v>
      </c>
      <c r="H47" s="1058"/>
    </row>
    <row r="49" spans="1:5" ht="15.75" thickBot="1" x14ac:dyDescent="0.3">
      <c r="A49" s="95" t="s">
        <v>227</v>
      </c>
    </row>
    <row r="50" spans="1:5" x14ac:dyDescent="0.25">
      <c r="A50" s="1035" t="s">
        <v>92</v>
      </c>
      <c r="B50" s="1037" t="s">
        <v>228</v>
      </c>
      <c r="C50" s="1038"/>
      <c r="D50" s="1041" t="s">
        <v>93</v>
      </c>
      <c r="E50" s="1065" t="s">
        <v>94</v>
      </c>
    </row>
    <row r="51" spans="1:5" ht="15.75" thickBot="1" x14ac:dyDescent="0.3">
      <c r="A51" s="1061"/>
      <c r="B51" s="1062"/>
      <c r="C51" s="1063"/>
      <c r="D51" s="1064"/>
      <c r="E51" s="1066"/>
    </row>
    <row r="52" spans="1:5" ht="15.75" thickBot="1" x14ac:dyDescent="0.3">
      <c r="A52" s="483">
        <v>1</v>
      </c>
      <c r="B52" s="1067">
        <v>2</v>
      </c>
      <c r="C52" s="1068"/>
      <c r="D52" s="484">
        <v>3</v>
      </c>
      <c r="E52" s="485">
        <v>4</v>
      </c>
    </row>
    <row r="53" spans="1:5" x14ac:dyDescent="0.25">
      <c r="A53" s="479">
        <v>1</v>
      </c>
      <c r="B53" s="1069" t="s">
        <v>225</v>
      </c>
      <c r="C53" s="1070"/>
      <c r="D53" s="196">
        <f>D31+D35</f>
        <v>9</v>
      </c>
      <c r="E53" s="179">
        <f>E31+E35</f>
        <v>7659617.3200000003</v>
      </c>
    </row>
    <row r="54" spans="1:5" x14ac:dyDescent="0.25">
      <c r="A54" s="108">
        <v>2</v>
      </c>
      <c r="B54" s="1029" t="s">
        <v>226</v>
      </c>
      <c r="C54" s="1030"/>
      <c r="D54" s="196"/>
      <c r="E54" s="481"/>
    </row>
    <row r="55" spans="1:5" x14ac:dyDescent="0.25">
      <c r="A55" s="108">
        <v>3</v>
      </c>
      <c r="B55" s="1029" t="s">
        <v>229</v>
      </c>
      <c r="C55" s="1030"/>
      <c r="D55" s="196"/>
      <c r="E55" s="481"/>
    </row>
    <row r="56" spans="1:5" ht="15.75" thickBot="1" x14ac:dyDescent="0.3">
      <c r="A56" s="108">
        <v>4</v>
      </c>
      <c r="B56" s="1029" t="s">
        <v>230</v>
      </c>
      <c r="C56" s="1030"/>
      <c r="D56" s="196"/>
      <c r="E56" s="481"/>
    </row>
    <row r="57" spans="1:5" ht="15.75" thickBot="1" x14ac:dyDescent="0.3">
      <c r="A57" s="112">
        <v>5</v>
      </c>
      <c r="B57" s="1048" t="s">
        <v>100</v>
      </c>
      <c r="C57" s="1049"/>
      <c r="D57" s="195">
        <f>SUM(D53:D56)</f>
        <v>9</v>
      </c>
      <c r="E57" s="482">
        <f>SUM(E53:E56)</f>
        <v>7659617.3200000003</v>
      </c>
    </row>
  </sheetData>
  <mergeCells count="47">
    <mergeCell ref="B53:C53"/>
    <mergeCell ref="B54:C54"/>
    <mergeCell ref="B55:C55"/>
    <mergeCell ref="B56:C56"/>
    <mergeCell ref="B57:C57"/>
    <mergeCell ref="A50:A51"/>
    <mergeCell ref="B50:C51"/>
    <mergeCell ref="D50:D51"/>
    <mergeCell ref="E50:E51"/>
    <mergeCell ref="B52:C52"/>
    <mergeCell ref="G47:H47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G44:H44"/>
    <mergeCell ref="B31:C31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B29:C29"/>
    <mergeCell ref="B30:C30"/>
    <mergeCell ref="B25:C25"/>
    <mergeCell ref="B27:C27"/>
    <mergeCell ref="B13:C13"/>
    <mergeCell ref="B14:C14"/>
    <mergeCell ref="B15:C15"/>
    <mergeCell ref="B16:C16"/>
    <mergeCell ref="A6:H6"/>
    <mergeCell ref="A7:H7"/>
    <mergeCell ref="C8:H8"/>
    <mergeCell ref="A11:A12"/>
    <mergeCell ref="B11:C12"/>
    <mergeCell ref="D11:D12"/>
    <mergeCell ref="E11:E12"/>
    <mergeCell ref="F11:H11"/>
  </mergeCells>
  <pageMargins left="0" right="0" top="0.39370078740157483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55" workbookViewId="0">
      <selection activeCell="A38" sqref="A38:A62"/>
    </sheetView>
  </sheetViews>
  <sheetFormatPr defaultRowHeight="15" x14ac:dyDescent="0.25"/>
  <cols>
    <col min="1" max="1" width="4.140625" style="90" customWidth="1"/>
    <col min="2" max="2" width="33.28515625" style="90" customWidth="1"/>
    <col min="3" max="3" width="10.28515625" style="90" customWidth="1"/>
    <col min="4" max="4" width="26.28515625" style="90" customWidth="1"/>
    <col min="5" max="6" width="10.28515625" style="90" customWidth="1"/>
    <col min="7" max="256" width="9.140625" style="90"/>
    <col min="257" max="257" width="4.140625" style="90" customWidth="1"/>
    <col min="258" max="258" width="33.28515625" style="90" customWidth="1"/>
    <col min="259" max="262" width="10.28515625" style="90" customWidth="1"/>
    <col min="263" max="512" width="9.140625" style="90"/>
    <col min="513" max="513" width="4.140625" style="90" customWidth="1"/>
    <col min="514" max="514" width="33.28515625" style="90" customWidth="1"/>
    <col min="515" max="518" width="10.28515625" style="90" customWidth="1"/>
    <col min="519" max="768" width="9.140625" style="90"/>
    <col min="769" max="769" width="4.140625" style="90" customWidth="1"/>
    <col min="770" max="770" width="33.28515625" style="90" customWidth="1"/>
    <col min="771" max="774" width="10.28515625" style="90" customWidth="1"/>
    <col min="775" max="1024" width="9.140625" style="90"/>
    <col min="1025" max="1025" width="4.140625" style="90" customWidth="1"/>
    <col min="1026" max="1026" width="33.28515625" style="90" customWidth="1"/>
    <col min="1027" max="1030" width="10.28515625" style="90" customWidth="1"/>
    <col min="1031" max="1280" width="9.140625" style="90"/>
    <col min="1281" max="1281" width="4.140625" style="90" customWidth="1"/>
    <col min="1282" max="1282" width="33.28515625" style="90" customWidth="1"/>
    <col min="1283" max="1286" width="10.28515625" style="90" customWidth="1"/>
    <col min="1287" max="1536" width="9.140625" style="90"/>
    <col min="1537" max="1537" width="4.140625" style="90" customWidth="1"/>
    <col min="1538" max="1538" width="33.28515625" style="90" customWidth="1"/>
    <col min="1539" max="1542" width="10.28515625" style="90" customWidth="1"/>
    <col min="1543" max="1792" width="9.140625" style="90"/>
    <col min="1793" max="1793" width="4.140625" style="90" customWidth="1"/>
    <col min="1794" max="1794" width="33.28515625" style="90" customWidth="1"/>
    <col min="1795" max="1798" width="10.28515625" style="90" customWidth="1"/>
    <col min="1799" max="2048" width="9.140625" style="90"/>
    <col min="2049" max="2049" width="4.140625" style="90" customWidth="1"/>
    <col min="2050" max="2050" width="33.28515625" style="90" customWidth="1"/>
    <col min="2051" max="2054" width="10.28515625" style="90" customWidth="1"/>
    <col min="2055" max="2304" width="9.140625" style="90"/>
    <col min="2305" max="2305" width="4.140625" style="90" customWidth="1"/>
    <col min="2306" max="2306" width="33.28515625" style="90" customWidth="1"/>
    <col min="2307" max="2310" width="10.28515625" style="90" customWidth="1"/>
    <col min="2311" max="2560" width="9.140625" style="90"/>
    <col min="2561" max="2561" width="4.140625" style="90" customWidth="1"/>
    <col min="2562" max="2562" width="33.28515625" style="90" customWidth="1"/>
    <col min="2563" max="2566" width="10.28515625" style="90" customWidth="1"/>
    <col min="2567" max="2816" width="9.140625" style="90"/>
    <col min="2817" max="2817" width="4.140625" style="90" customWidth="1"/>
    <col min="2818" max="2818" width="33.28515625" style="90" customWidth="1"/>
    <col min="2819" max="2822" width="10.28515625" style="90" customWidth="1"/>
    <col min="2823" max="3072" width="9.140625" style="90"/>
    <col min="3073" max="3073" width="4.140625" style="90" customWidth="1"/>
    <col min="3074" max="3074" width="33.28515625" style="90" customWidth="1"/>
    <col min="3075" max="3078" width="10.28515625" style="90" customWidth="1"/>
    <col min="3079" max="3328" width="9.140625" style="90"/>
    <col min="3329" max="3329" width="4.140625" style="90" customWidth="1"/>
    <col min="3330" max="3330" width="33.28515625" style="90" customWidth="1"/>
    <col min="3331" max="3334" width="10.28515625" style="90" customWidth="1"/>
    <col min="3335" max="3584" width="9.140625" style="90"/>
    <col min="3585" max="3585" width="4.140625" style="90" customWidth="1"/>
    <col min="3586" max="3586" width="33.28515625" style="90" customWidth="1"/>
    <col min="3587" max="3590" width="10.28515625" style="90" customWidth="1"/>
    <col min="3591" max="3840" width="9.140625" style="90"/>
    <col min="3841" max="3841" width="4.140625" style="90" customWidth="1"/>
    <col min="3842" max="3842" width="33.28515625" style="90" customWidth="1"/>
    <col min="3843" max="3846" width="10.28515625" style="90" customWidth="1"/>
    <col min="3847" max="4096" width="9.140625" style="90"/>
    <col min="4097" max="4097" width="4.140625" style="90" customWidth="1"/>
    <col min="4098" max="4098" width="33.28515625" style="90" customWidth="1"/>
    <col min="4099" max="4102" width="10.28515625" style="90" customWidth="1"/>
    <col min="4103" max="4352" width="9.140625" style="90"/>
    <col min="4353" max="4353" width="4.140625" style="90" customWidth="1"/>
    <col min="4354" max="4354" width="33.28515625" style="90" customWidth="1"/>
    <col min="4355" max="4358" width="10.28515625" style="90" customWidth="1"/>
    <col min="4359" max="4608" width="9.140625" style="90"/>
    <col min="4609" max="4609" width="4.140625" style="90" customWidth="1"/>
    <col min="4610" max="4610" width="33.28515625" style="90" customWidth="1"/>
    <col min="4611" max="4614" width="10.28515625" style="90" customWidth="1"/>
    <col min="4615" max="4864" width="9.140625" style="90"/>
    <col min="4865" max="4865" width="4.140625" style="90" customWidth="1"/>
    <col min="4866" max="4866" width="33.28515625" style="90" customWidth="1"/>
    <col min="4867" max="4870" width="10.28515625" style="90" customWidth="1"/>
    <col min="4871" max="5120" width="9.140625" style="90"/>
    <col min="5121" max="5121" width="4.140625" style="90" customWidth="1"/>
    <col min="5122" max="5122" width="33.28515625" style="90" customWidth="1"/>
    <col min="5123" max="5126" width="10.28515625" style="90" customWidth="1"/>
    <col min="5127" max="5376" width="9.140625" style="90"/>
    <col min="5377" max="5377" width="4.140625" style="90" customWidth="1"/>
    <col min="5378" max="5378" width="33.28515625" style="90" customWidth="1"/>
    <col min="5379" max="5382" width="10.28515625" style="90" customWidth="1"/>
    <col min="5383" max="5632" width="9.140625" style="90"/>
    <col min="5633" max="5633" width="4.140625" style="90" customWidth="1"/>
    <col min="5634" max="5634" width="33.28515625" style="90" customWidth="1"/>
    <col min="5635" max="5638" width="10.28515625" style="90" customWidth="1"/>
    <col min="5639" max="5888" width="9.140625" style="90"/>
    <col min="5889" max="5889" width="4.140625" style="90" customWidth="1"/>
    <col min="5890" max="5890" width="33.28515625" style="90" customWidth="1"/>
    <col min="5891" max="5894" width="10.28515625" style="90" customWidth="1"/>
    <col min="5895" max="6144" width="9.140625" style="90"/>
    <col min="6145" max="6145" width="4.140625" style="90" customWidth="1"/>
    <col min="6146" max="6146" width="33.28515625" style="90" customWidth="1"/>
    <col min="6147" max="6150" width="10.28515625" style="90" customWidth="1"/>
    <col min="6151" max="6400" width="9.140625" style="90"/>
    <col min="6401" max="6401" width="4.140625" style="90" customWidth="1"/>
    <col min="6402" max="6402" width="33.28515625" style="90" customWidth="1"/>
    <col min="6403" max="6406" width="10.28515625" style="90" customWidth="1"/>
    <col min="6407" max="6656" width="9.140625" style="90"/>
    <col min="6657" max="6657" width="4.140625" style="90" customWidth="1"/>
    <col min="6658" max="6658" width="33.28515625" style="90" customWidth="1"/>
    <col min="6659" max="6662" width="10.28515625" style="90" customWidth="1"/>
    <col min="6663" max="6912" width="9.140625" style="90"/>
    <col min="6913" max="6913" width="4.140625" style="90" customWidth="1"/>
    <col min="6914" max="6914" width="33.28515625" style="90" customWidth="1"/>
    <col min="6915" max="6918" width="10.28515625" style="90" customWidth="1"/>
    <col min="6919" max="7168" width="9.140625" style="90"/>
    <col min="7169" max="7169" width="4.140625" style="90" customWidth="1"/>
    <col min="7170" max="7170" width="33.28515625" style="90" customWidth="1"/>
    <col min="7171" max="7174" width="10.28515625" style="90" customWidth="1"/>
    <col min="7175" max="7424" width="9.140625" style="90"/>
    <col min="7425" max="7425" width="4.140625" style="90" customWidth="1"/>
    <col min="7426" max="7426" width="33.28515625" style="90" customWidth="1"/>
    <col min="7427" max="7430" width="10.28515625" style="90" customWidth="1"/>
    <col min="7431" max="7680" width="9.140625" style="90"/>
    <col min="7681" max="7681" width="4.140625" style="90" customWidth="1"/>
    <col min="7682" max="7682" width="33.28515625" style="90" customWidth="1"/>
    <col min="7683" max="7686" width="10.28515625" style="90" customWidth="1"/>
    <col min="7687" max="7936" width="9.140625" style="90"/>
    <col min="7937" max="7937" width="4.140625" style="90" customWidth="1"/>
    <col min="7938" max="7938" width="33.28515625" style="90" customWidth="1"/>
    <col min="7939" max="7942" width="10.28515625" style="90" customWidth="1"/>
    <col min="7943" max="8192" width="9.140625" style="90"/>
    <col min="8193" max="8193" width="4.140625" style="90" customWidth="1"/>
    <col min="8194" max="8194" width="33.28515625" style="90" customWidth="1"/>
    <col min="8195" max="8198" width="10.28515625" style="90" customWidth="1"/>
    <col min="8199" max="8448" width="9.140625" style="90"/>
    <col min="8449" max="8449" width="4.140625" style="90" customWidth="1"/>
    <col min="8450" max="8450" width="33.28515625" style="90" customWidth="1"/>
    <col min="8451" max="8454" width="10.28515625" style="90" customWidth="1"/>
    <col min="8455" max="8704" width="9.140625" style="90"/>
    <col min="8705" max="8705" width="4.140625" style="90" customWidth="1"/>
    <col min="8706" max="8706" width="33.28515625" style="90" customWidth="1"/>
    <col min="8707" max="8710" width="10.28515625" style="90" customWidth="1"/>
    <col min="8711" max="8960" width="9.140625" style="90"/>
    <col min="8961" max="8961" width="4.140625" style="90" customWidth="1"/>
    <col min="8962" max="8962" width="33.28515625" style="90" customWidth="1"/>
    <col min="8963" max="8966" width="10.28515625" style="90" customWidth="1"/>
    <col min="8967" max="9216" width="9.140625" style="90"/>
    <col min="9217" max="9217" width="4.140625" style="90" customWidth="1"/>
    <col min="9218" max="9218" width="33.28515625" style="90" customWidth="1"/>
    <col min="9219" max="9222" width="10.28515625" style="90" customWidth="1"/>
    <col min="9223" max="9472" width="9.140625" style="90"/>
    <col min="9473" max="9473" width="4.140625" style="90" customWidth="1"/>
    <col min="9474" max="9474" width="33.28515625" style="90" customWidth="1"/>
    <col min="9475" max="9478" width="10.28515625" style="90" customWidth="1"/>
    <col min="9479" max="9728" width="9.140625" style="90"/>
    <col min="9729" max="9729" width="4.140625" style="90" customWidth="1"/>
    <col min="9730" max="9730" width="33.28515625" style="90" customWidth="1"/>
    <col min="9731" max="9734" width="10.28515625" style="90" customWidth="1"/>
    <col min="9735" max="9984" width="9.140625" style="90"/>
    <col min="9985" max="9985" width="4.140625" style="90" customWidth="1"/>
    <col min="9986" max="9986" width="33.28515625" style="90" customWidth="1"/>
    <col min="9987" max="9990" width="10.28515625" style="90" customWidth="1"/>
    <col min="9991" max="10240" width="9.140625" style="90"/>
    <col min="10241" max="10241" width="4.140625" style="90" customWidth="1"/>
    <col min="10242" max="10242" width="33.28515625" style="90" customWidth="1"/>
    <col min="10243" max="10246" width="10.28515625" style="90" customWidth="1"/>
    <col min="10247" max="10496" width="9.140625" style="90"/>
    <col min="10497" max="10497" width="4.140625" style="90" customWidth="1"/>
    <col min="10498" max="10498" width="33.28515625" style="90" customWidth="1"/>
    <col min="10499" max="10502" width="10.28515625" style="90" customWidth="1"/>
    <col min="10503" max="10752" width="9.140625" style="90"/>
    <col min="10753" max="10753" width="4.140625" style="90" customWidth="1"/>
    <col min="10754" max="10754" width="33.28515625" style="90" customWidth="1"/>
    <col min="10755" max="10758" width="10.28515625" style="90" customWidth="1"/>
    <col min="10759" max="11008" width="9.140625" style="90"/>
    <col min="11009" max="11009" width="4.140625" style="90" customWidth="1"/>
    <col min="11010" max="11010" width="33.28515625" style="90" customWidth="1"/>
    <col min="11011" max="11014" width="10.28515625" style="90" customWidth="1"/>
    <col min="11015" max="11264" width="9.140625" style="90"/>
    <col min="11265" max="11265" width="4.140625" style="90" customWidth="1"/>
    <col min="11266" max="11266" width="33.28515625" style="90" customWidth="1"/>
    <col min="11267" max="11270" width="10.28515625" style="90" customWidth="1"/>
    <col min="11271" max="11520" width="9.140625" style="90"/>
    <col min="11521" max="11521" width="4.140625" style="90" customWidth="1"/>
    <col min="11522" max="11522" width="33.28515625" style="90" customWidth="1"/>
    <col min="11523" max="11526" width="10.28515625" style="90" customWidth="1"/>
    <col min="11527" max="11776" width="9.140625" style="90"/>
    <col min="11777" max="11777" width="4.140625" style="90" customWidth="1"/>
    <col min="11778" max="11778" width="33.28515625" style="90" customWidth="1"/>
    <col min="11779" max="11782" width="10.28515625" style="90" customWidth="1"/>
    <col min="11783" max="12032" width="9.140625" style="90"/>
    <col min="12033" max="12033" width="4.140625" style="90" customWidth="1"/>
    <col min="12034" max="12034" width="33.28515625" style="90" customWidth="1"/>
    <col min="12035" max="12038" width="10.28515625" style="90" customWidth="1"/>
    <col min="12039" max="12288" width="9.140625" style="90"/>
    <col min="12289" max="12289" width="4.140625" style="90" customWidth="1"/>
    <col min="12290" max="12290" width="33.28515625" style="90" customWidth="1"/>
    <col min="12291" max="12294" width="10.28515625" style="90" customWidth="1"/>
    <col min="12295" max="12544" width="9.140625" style="90"/>
    <col min="12545" max="12545" width="4.140625" style="90" customWidth="1"/>
    <col min="12546" max="12546" width="33.28515625" style="90" customWidth="1"/>
    <col min="12547" max="12550" width="10.28515625" style="90" customWidth="1"/>
    <col min="12551" max="12800" width="9.140625" style="90"/>
    <col min="12801" max="12801" width="4.140625" style="90" customWidth="1"/>
    <col min="12802" max="12802" width="33.28515625" style="90" customWidth="1"/>
    <col min="12803" max="12806" width="10.28515625" style="90" customWidth="1"/>
    <col min="12807" max="13056" width="9.140625" style="90"/>
    <col min="13057" max="13057" width="4.140625" style="90" customWidth="1"/>
    <col min="13058" max="13058" width="33.28515625" style="90" customWidth="1"/>
    <col min="13059" max="13062" width="10.28515625" style="90" customWidth="1"/>
    <col min="13063" max="13312" width="9.140625" style="90"/>
    <col min="13313" max="13313" width="4.140625" style="90" customWidth="1"/>
    <col min="13314" max="13314" width="33.28515625" style="90" customWidth="1"/>
    <col min="13315" max="13318" width="10.28515625" style="90" customWidth="1"/>
    <col min="13319" max="13568" width="9.140625" style="90"/>
    <col min="13569" max="13569" width="4.140625" style="90" customWidth="1"/>
    <col min="13570" max="13570" width="33.28515625" style="90" customWidth="1"/>
    <col min="13571" max="13574" width="10.28515625" style="90" customWidth="1"/>
    <col min="13575" max="13824" width="9.140625" style="90"/>
    <col min="13825" max="13825" width="4.140625" style="90" customWidth="1"/>
    <col min="13826" max="13826" width="33.28515625" style="90" customWidth="1"/>
    <col min="13827" max="13830" width="10.28515625" style="90" customWidth="1"/>
    <col min="13831" max="14080" width="9.140625" style="90"/>
    <col min="14081" max="14081" width="4.140625" style="90" customWidth="1"/>
    <col min="14082" max="14082" width="33.28515625" style="90" customWidth="1"/>
    <col min="14083" max="14086" width="10.28515625" style="90" customWidth="1"/>
    <col min="14087" max="14336" width="9.140625" style="90"/>
    <col min="14337" max="14337" width="4.140625" style="90" customWidth="1"/>
    <col min="14338" max="14338" width="33.28515625" style="90" customWidth="1"/>
    <col min="14339" max="14342" width="10.28515625" style="90" customWidth="1"/>
    <col min="14343" max="14592" width="9.140625" style="90"/>
    <col min="14593" max="14593" width="4.140625" style="90" customWidth="1"/>
    <col min="14594" max="14594" width="33.28515625" style="90" customWidth="1"/>
    <col min="14595" max="14598" width="10.28515625" style="90" customWidth="1"/>
    <col min="14599" max="14848" width="9.140625" style="90"/>
    <col min="14849" max="14849" width="4.140625" style="90" customWidth="1"/>
    <col min="14850" max="14850" width="33.28515625" style="90" customWidth="1"/>
    <col min="14851" max="14854" width="10.28515625" style="90" customWidth="1"/>
    <col min="14855" max="15104" width="9.140625" style="90"/>
    <col min="15105" max="15105" width="4.140625" style="90" customWidth="1"/>
    <col min="15106" max="15106" width="33.28515625" style="90" customWidth="1"/>
    <col min="15107" max="15110" width="10.28515625" style="90" customWidth="1"/>
    <col min="15111" max="15360" width="9.140625" style="90"/>
    <col min="15361" max="15361" width="4.140625" style="90" customWidth="1"/>
    <col min="15362" max="15362" width="33.28515625" style="90" customWidth="1"/>
    <col min="15363" max="15366" width="10.28515625" style="90" customWidth="1"/>
    <col min="15367" max="15616" width="9.140625" style="90"/>
    <col min="15617" max="15617" width="4.140625" style="90" customWidth="1"/>
    <col min="15618" max="15618" width="33.28515625" style="90" customWidth="1"/>
    <col min="15619" max="15622" width="10.28515625" style="90" customWidth="1"/>
    <col min="15623" max="15872" width="9.140625" style="90"/>
    <col min="15873" max="15873" width="4.140625" style="90" customWidth="1"/>
    <col min="15874" max="15874" width="33.28515625" style="90" customWidth="1"/>
    <col min="15875" max="15878" width="10.28515625" style="90" customWidth="1"/>
    <col min="15879" max="16128" width="9.140625" style="90"/>
    <col min="16129" max="16129" width="4.140625" style="90" customWidth="1"/>
    <col min="16130" max="16130" width="33.28515625" style="90" customWidth="1"/>
    <col min="16131" max="16134" width="10.28515625" style="90" customWidth="1"/>
    <col min="16135" max="16384" width="9.140625" style="90"/>
  </cols>
  <sheetData>
    <row r="1" spans="1:6" x14ac:dyDescent="0.25">
      <c r="A1" s="89" t="s">
        <v>84</v>
      </c>
      <c r="F1" s="91" t="s">
        <v>129</v>
      </c>
    </row>
    <row r="2" spans="1:6" x14ac:dyDescent="0.25">
      <c r="F2" s="92" t="s">
        <v>86</v>
      </c>
    </row>
    <row r="3" spans="1:6" x14ac:dyDescent="0.25">
      <c r="F3" s="93" t="s">
        <v>87</v>
      </c>
    </row>
    <row r="4" spans="1:6" x14ac:dyDescent="0.25">
      <c r="A4" s="94"/>
      <c r="B4" s="94"/>
      <c r="C4" s="94"/>
      <c r="D4" s="94"/>
      <c r="E4" s="94"/>
      <c r="F4" s="93" t="s">
        <v>88</v>
      </c>
    </row>
    <row r="5" spans="1:6" x14ac:dyDescent="0.25">
      <c r="A5" s="94"/>
      <c r="B5" s="94"/>
      <c r="C5" s="94"/>
      <c r="D5" s="94"/>
      <c r="E5" s="94"/>
      <c r="F5" s="93" t="s">
        <v>5</v>
      </c>
    </row>
    <row r="6" spans="1:6" ht="15.75" x14ac:dyDescent="0.25">
      <c r="A6" s="1033" t="s">
        <v>89</v>
      </c>
      <c r="B6" s="1033"/>
      <c r="C6" s="1033"/>
      <c r="D6" s="1033"/>
      <c r="E6" s="1033"/>
      <c r="F6" s="1033"/>
    </row>
    <row r="7" spans="1:6" ht="15.75" x14ac:dyDescent="0.25">
      <c r="A7" s="1033" t="s">
        <v>130</v>
      </c>
      <c r="B7" s="1033"/>
      <c r="C7" s="1033"/>
      <c r="D7" s="1033"/>
      <c r="E7" s="1033"/>
      <c r="F7" s="1033"/>
    </row>
    <row r="8" spans="1:6" s="95" customFormat="1" ht="15.75" x14ac:dyDescent="0.25">
      <c r="B8" s="1034" t="s">
        <v>6391</v>
      </c>
      <c r="C8" s="1034"/>
      <c r="D8" s="1034"/>
      <c r="E8" s="1034"/>
      <c r="F8" s="1034"/>
    </row>
    <row r="9" spans="1:6" s="95" customFormat="1" ht="15.75" x14ac:dyDescent="0.25">
      <c r="B9" s="96"/>
      <c r="C9" s="96"/>
      <c r="D9" s="96"/>
      <c r="E9" s="96"/>
      <c r="F9" s="96"/>
    </row>
    <row r="10" spans="1:6" ht="15.75" thickBot="1" x14ac:dyDescent="0.3">
      <c r="F10" s="97" t="s">
        <v>91</v>
      </c>
    </row>
    <row r="11" spans="1:6" x14ac:dyDescent="0.25">
      <c r="A11" s="1077" t="s">
        <v>69</v>
      </c>
      <c r="B11" s="1080" t="s">
        <v>73</v>
      </c>
      <c r="C11" s="1083" t="s">
        <v>93</v>
      </c>
      <c r="D11" s="1086" t="s">
        <v>131</v>
      </c>
      <c r="E11" s="1089" t="s">
        <v>112</v>
      </c>
      <c r="F11" s="1090"/>
    </row>
    <row r="12" spans="1:6" x14ac:dyDescent="0.25">
      <c r="A12" s="1078"/>
      <c r="B12" s="1081"/>
      <c r="C12" s="1084"/>
      <c r="D12" s="1087"/>
      <c r="E12" s="1091"/>
      <c r="F12" s="1092"/>
    </row>
    <row r="13" spans="1:6" ht="39.75" customHeight="1" thickBot="1" x14ac:dyDescent="0.3">
      <c r="A13" s="1079"/>
      <c r="B13" s="1082"/>
      <c r="C13" s="1085"/>
      <c r="D13" s="1088"/>
      <c r="E13" s="170" t="s">
        <v>132</v>
      </c>
      <c r="F13" s="154" t="s">
        <v>133</v>
      </c>
    </row>
    <row r="14" spans="1:6" s="158" customFormat="1" ht="12" x14ac:dyDescent="0.2">
      <c r="A14" s="155">
        <v>1</v>
      </c>
      <c r="B14" s="156">
        <v>2</v>
      </c>
      <c r="C14" s="156">
        <v>3</v>
      </c>
      <c r="D14" s="156">
        <v>4</v>
      </c>
      <c r="E14" s="156">
        <v>5</v>
      </c>
      <c r="F14" s="157">
        <v>6</v>
      </c>
    </row>
    <row r="15" spans="1:6" ht="30" customHeight="1" x14ac:dyDescent="0.25">
      <c r="A15" s="116">
        <v>1</v>
      </c>
      <c r="B15" s="1071" t="s">
        <v>134</v>
      </c>
      <c r="C15" s="1072"/>
      <c r="D15" s="1072"/>
      <c r="E15" s="1072"/>
      <c r="F15" s="1073"/>
    </row>
    <row r="16" spans="1:6" x14ac:dyDescent="0.25">
      <c r="A16" s="108"/>
      <c r="B16" s="159"/>
      <c r="C16" s="196"/>
      <c r="D16" s="179"/>
      <c r="E16" s="109"/>
      <c r="F16" s="111"/>
    </row>
    <row r="17" spans="1:6" x14ac:dyDescent="0.25">
      <c r="A17" s="108"/>
      <c r="B17" s="159"/>
      <c r="C17" s="196"/>
      <c r="D17" s="179"/>
      <c r="E17" s="109"/>
      <c r="F17" s="111"/>
    </row>
    <row r="18" spans="1:6" ht="15.75" thickBot="1" x14ac:dyDescent="0.3">
      <c r="A18" s="108"/>
      <c r="B18" s="109"/>
      <c r="C18" s="196"/>
      <c r="D18" s="179"/>
      <c r="E18" s="109"/>
      <c r="F18" s="111"/>
    </row>
    <row r="19" spans="1:6" ht="15.75" thickBot="1" x14ac:dyDescent="0.3">
      <c r="A19" s="112"/>
      <c r="B19" s="113" t="s">
        <v>100</v>
      </c>
      <c r="C19" s="195"/>
      <c r="D19" s="181"/>
      <c r="E19" s="113"/>
      <c r="F19" s="115"/>
    </row>
    <row r="20" spans="1:6" ht="30" customHeight="1" x14ac:dyDescent="0.25">
      <c r="A20" s="116">
        <v>2</v>
      </c>
      <c r="B20" s="1071" t="s">
        <v>135</v>
      </c>
      <c r="C20" s="1072"/>
      <c r="D20" s="1072"/>
      <c r="E20" s="1072"/>
      <c r="F20" s="1073"/>
    </row>
    <row r="21" spans="1:6" ht="30" customHeight="1" x14ac:dyDescent="0.25">
      <c r="A21" s="117">
        <v>1</v>
      </c>
      <c r="B21" s="594" t="s">
        <v>6392</v>
      </c>
      <c r="C21" s="595">
        <v>1</v>
      </c>
      <c r="D21" s="596">
        <v>17403460.41</v>
      </c>
      <c r="E21" s="597" t="s">
        <v>6393</v>
      </c>
      <c r="F21" s="598">
        <v>44565</v>
      </c>
    </row>
    <row r="22" spans="1:6" ht="30" customHeight="1" x14ac:dyDescent="0.25">
      <c r="A22" s="117">
        <v>2</v>
      </c>
      <c r="B22" s="594" t="s">
        <v>6394</v>
      </c>
      <c r="C22" s="595">
        <v>1</v>
      </c>
      <c r="D22" s="596">
        <v>17580312.460000001</v>
      </c>
      <c r="E22" s="597" t="s">
        <v>6395</v>
      </c>
      <c r="F22" s="598">
        <v>44565</v>
      </c>
    </row>
    <row r="23" spans="1:6" ht="30" customHeight="1" x14ac:dyDescent="0.25">
      <c r="A23" s="117">
        <v>3</v>
      </c>
      <c r="B23" s="594" t="s">
        <v>6394</v>
      </c>
      <c r="C23" s="595">
        <v>1</v>
      </c>
      <c r="D23" s="596">
        <v>17580312.460000001</v>
      </c>
      <c r="E23" s="597" t="s">
        <v>6396</v>
      </c>
      <c r="F23" s="598">
        <v>44566</v>
      </c>
    </row>
    <row r="24" spans="1:6" ht="30" customHeight="1" x14ac:dyDescent="0.25">
      <c r="A24" s="117">
        <v>4</v>
      </c>
      <c r="B24" s="594" t="s">
        <v>6392</v>
      </c>
      <c r="C24" s="595">
        <v>1</v>
      </c>
      <c r="D24" s="596">
        <v>17403460.41</v>
      </c>
      <c r="E24" s="597" t="s">
        <v>6397</v>
      </c>
      <c r="F24" s="598">
        <v>44571</v>
      </c>
    </row>
    <row r="25" spans="1:6" ht="30" customHeight="1" x14ac:dyDescent="0.25">
      <c r="A25" s="117">
        <v>5</v>
      </c>
      <c r="B25" s="594" t="s">
        <v>6394</v>
      </c>
      <c r="C25" s="595">
        <v>1</v>
      </c>
      <c r="D25" s="596">
        <v>17580312.460000001</v>
      </c>
      <c r="E25" s="597" t="s">
        <v>6398</v>
      </c>
      <c r="F25" s="598">
        <v>44571</v>
      </c>
    </row>
    <row r="26" spans="1:6" ht="30" customHeight="1" x14ac:dyDescent="0.25">
      <c r="A26" s="117">
        <v>6</v>
      </c>
      <c r="B26" s="594" t="s">
        <v>6394</v>
      </c>
      <c r="C26" s="595">
        <v>1</v>
      </c>
      <c r="D26" s="596">
        <v>17580312.460000001</v>
      </c>
      <c r="E26" s="597" t="s">
        <v>6399</v>
      </c>
      <c r="F26" s="598">
        <v>44572</v>
      </c>
    </row>
    <row r="27" spans="1:6" ht="30" customHeight="1" x14ac:dyDescent="0.25">
      <c r="A27" s="117">
        <v>7</v>
      </c>
      <c r="B27" s="594" t="s">
        <v>6392</v>
      </c>
      <c r="C27" s="595">
        <v>2</v>
      </c>
      <c r="D27" s="596">
        <v>34806920.82</v>
      </c>
      <c r="E27" s="597" t="s">
        <v>6400</v>
      </c>
      <c r="F27" s="598">
        <v>44572</v>
      </c>
    </row>
    <row r="28" spans="1:6" ht="30" customHeight="1" x14ac:dyDescent="0.25">
      <c r="A28" s="117">
        <v>8</v>
      </c>
      <c r="B28" s="594" t="s">
        <v>6392</v>
      </c>
      <c r="C28" s="595">
        <v>1</v>
      </c>
      <c r="D28" s="596">
        <v>17403460.41</v>
      </c>
      <c r="E28" s="597" t="s">
        <v>6401</v>
      </c>
      <c r="F28" s="598">
        <v>44572</v>
      </c>
    </row>
    <row r="29" spans="1:6" ht="30" customHeight="1" x14ac:dyDescent="0.25">
      <c r="A29" s="117">
        <v>9</v>
      </c>
      <c r="B29" s="594" t="s">
        <v>6392</v>
      </c>
      <c r="C29" s="595">
        <v>1</v>
      </c>
      <c r="D29" s="596">
        <v>17508502.84</v>
      </c>
      <c r="E29" s="597" t="s">
        <v>6402</v>
      </c>
      <c r="F29" s="598">
        <v>44578</v>
      </c>
    </row>
    <row r="30" spans="1:6" ht="30" customHeight="1" x14ac:dyDescent="0.25">
      <c r="A30" s="117">
        <v>10</v>
      </c>
      <c r="B30" s="594" t="s">
        <v>6392</v>
      </c>
      <c r="C30" s="595">
        <v>2</v>
      </c>
      <c r="D30" s="596">
        <v>35017005.68</v>
      </c>
      <c r="E30" s="597" t="s">
        <v>6403</v>
      </c>
      <c r="F30" s="598">
        <v>44579</v>
      </c>
    </row>
    <row r="31" spans="1:6" ht="30" customHeight="1" x14ac:dyDescent="0.25">
      <c r="A31" s="117">
        <v>11</v>
      </c>
      <c r="B31" s="594" t="s">
        <v>6394</v>
      </c>
      <c r="C31" s="595">
        <v>1</v>
      </c>
      <c r="D31" s="596">
        <v>17580312.460000001</v>
      </c>
      <c r="E31" s="597" t="s">
        <v>6404</v>
      </c>
      <c r="F31" s="598">
        <v>44582</v>
      </c>
    </row>
    <row r="32" spans="1:6" ht="30" customHeight="1" x14ac:dyDescent="0.25">
      <c r="A32" s="117">
        <v>12</v>
      </c>
      <c r="B32" s="594" t="s">
        <v>6392</v>
      </c>
      <c r="C32" s="595">
        <v>2</v>
      </c>
      <c r="D32" s="596">
        <v>35017005.68</v>
      </c>
      <c r="E32" s="597" t="s">
        <v>6405</v>
      </c>
      <c r="F32" s="598">
        <v>44586</v>
      </c>
    </row>
    <row r="33" spans="1:6" ht="30" customHeight="1" x14ac:dyDescent="0.25">
      <c r="A33" s="117">
        <v>13</v>
      </c>
      <c r="B33" s="594" t="s">
        <v>6392</v>
      </c>
      <c r="C33" s="595">
        <v>1</v>
      </c>
      <c r="D33" s="596">
        <v>17508502.84</v>
      </c>
      <c r="E33" s="597" t="s">
        <v>6406</v>
      </c>
      <c r="F33" s="598">
        <v>44587</v>
      </c>
    </row>
    <row r="34" spans="1:6" ht="30" customHeight="1" x14ac:dyDescent="0.25">
      <c r="A34" s="117">
        <v>14</v>
      </c>
      <c r="B34" s="594" t="s">
        <v>6392</v>
      </c>
      <c r="C34" s="595">
        <v>2</v>
      </c>
      <c r="D34" s="596">
        <v>35017005.68</v>
      </c>
      <c r="E34" s="597" t="s">
        <v>6407</v>
      </c>
      <c r="F34" s="598">
        <v>44588</v>
      </c>
    </row>
    <row r="35" spans="1:6" ht="30" customHeight="1" x14ac:dyDescent="0.25">
      <c r="A35" s="117">
        <v>15</v>
      </c>
      <c r="B35" s="594" t="s">
        <v>6392</v>
      </c>
      <c r="C35" s="595">
        <v>2</v>
      </c>
      <c r="D35" s="596">
        <v>35017005.68</v>
      </c>
      <c r="E35" s="597" t="s">
        <v>6408</v>
      </c>
      <c r="F35" s="598">
        <v>44592</v>
      </c>
    </row>
    <row r="36" spans="1:6" ht="30" customHeight="1" x14ac:dyDescent="0.25">
      <c r="A36" s="117">
        <v>16</v>
      </c>
      <c r="B36" s="594" t="s">
        <v>6409</v>
      </c>
      <c r="C36" s="595">
        <v>1</v>
      </c>
      <c r="D36" s="596">
        <v>36886706.43</v>
      </c>
      <c r="E36" s="597" t="s">
        <v>6410</v>
      </c>
      <c r="F36" s="598">
        <v>44586</v>
      </c>
    </row>
    <row r="37" spans="1:6" ht="30" customHeight="1" x14ac:dyDescent="0.25">
      <c r="A37" s="117">
        <v>17</v>
      </c>
      <c r="B37" s="594" t="s">
        <v>6409</v>
      </c>
      <c r="C37" s="595">
        <v>2</v>
      </c>
      <c r="D37" s="596">
        <v>73733785.140000001</v>
      </c>
      <c r="E37" s="597" t="s">
        <v>6411</v>
      </c>
      <c r="F37" s="598">
        <v>44586</v>
      </c>
    </row>
    <row r="38" spans="1:6" ht="30" customHeight="1" x14ac:dyDescent="0.25">
      <c r="A38" s="117">
        <v>18</v>
      </c>
      <c r="B38" s="594" t="s">
        <v>6409</v>
      </c>
      <c r="C38" s="595">
        <v>2</v>
      </c>
      <c r="D38" s="596">
        <v>73773412.859999999</v>
      </c>
      <c r="E38" s="597" t="s">
        <v>6412</v>
      </c>
      <c r="F38" s="598">
        <v>44586</v>
      </c>
    </row>
    <row r="39" spans="1:6" ht="30" customHeight="1" x14ac:dyDescent="0.25">
      <c r="A39" s="117">
        <v>19</v>
      </c>
      <c r="B39" s="594" t="s">
        <v>6409</v>
      </c>
      <c r="C39" s="595">
        <v>2</v>
      </c>
      <c r="D39" s="596">
        <v>73773412.859999999</v>
      </c>
      <c r="E39" s="597" t="s">
        <v>6413</v>
      </c>
      <c r="F39" s="598">
        <v>44589</v>
      </c>
    </row>
    <row r="40" spans="1:6" ht="30" customHeight="1" x14ac:dyDescent="0.25">
      <c r="A40" s="117">
        <v>20</v>
      </c>
      <c r="B40" s="594" t="s">
        <v>6392</v>
      </c>
      <c r="C40" s="595">
        <v>3</v>
      </c>
      <c r="D40" s="596">
        <v>52525508.520000003</v>
      </c>
      <c r="E40" s="597" t="s">
        <v>6422</v>
      </c>
      <c r="F40" s="598">
        <v>44595</v>
      </c>
    </row>
    <row r="41" spans="1:6" ht="30" customHeight="1" x14ac:dyDescent="0.25">
      <c r="A41" s="117">
        <v>21</v>
      </c>
      <c r="B41" s="594" t="s">
        <v>6392</v>
      </c>
      <c r="C41" s="595">
        <v>4</v>
      </c>
      <c r="D41" s="596">
        <v>70034011.359999999</v>
      </c>
      <c r="E41" s="597" t="s">
        <v>6423</v>
      </c>
      <c r="F41" s="598">
        <v>44594</v>
      </c>
    </row>
    <row r="42" spans="1:6" ht="30" customHeight="1" x14ac:dyDescent="0.25">
      <c r="A42" s="117">
        <v>22</v>
      </c>
      <c r="B42" s="594" t="s">
        <v>6392</v>
      </c>
      <c r="C42" s="595">
        <v>3</v>
      </c>
      <c r="D42" s="596">
        <v>52525508.520000003</v>
      </c>
      <c r="E42" s="597" t="s">
        <v>6424</v>
      </c>
      <c r="F42" s="598">
        <v>44596</v>
      </c>
    </row>
    <row r="43" spans="1:6" ht="30" customHeight="1" x14ac:dyDescent="0.25">
      <c r="A43" s="117">
        <v>23</v>
      </c>
      <c r="B43" s="594" t="s">
        <v>6392</v>
      </c>
      <c r="C43" s="595">
        <v>3</v>
      </c>
      <c r="D43" s="596">
        <v>52525508.520000003</v>
      </c>
      <c r="E43" s="597" t="s">
        <v>6425</v>
      </c>
      <c r="F43" s="598">
        <v>44600</v>
      </c>
    </row>
    <row r="44" spans="1:6" ht="30" customHeight="1" x14ac:dyDescent="0.25">
      <c r="A44" s="117">
        <v>24</v>
      </c>
      <c r="B44" s="594" t="s">
        <v>6392</v>
      </c>
      <c r="C44" s="595">
        <v>3</v>
      </c>
      <c r="D44" s="596">
        <v>52525508.520000003</v>
      </c>
      <c r="E44" s="597" t="s">
        <v>6426</v>
      </c>
      <c r="F44" s="598">
        <v>44601</v>
      </c>
    </row>
    <row r="45" spans="1:6" ht="30" customHeight="1" x14ac:dyDescent="0.25">
      <c r="A45" s="117">
        <v>25</v>
      </c>
      <c r="B45" s="594" t="s">
        <v>6392</v>
      </c>
      <c r="C45" s="595">
        <v>3</v>
      </c>
      <c r="D45" s="596">
        <v>52525508.520000003</v>
      </c>
      <c r="E45" s="597" t="s">
        <v>6427</v>
      </c>
      <c r="F45" s="598">
        <v>44602</v>
      </c>
    </row>
    <row r="46" spans="1:6" ht="30" customHeight="1" x14ac:dyDescent="0.25">
      <c r="A46" s="117">
        <v>26</v>
      </c>
      <c r="B46" s="594" t="s">
        <v>6392</v>
      </c>
      <c r="C46" s="595">
        <v>1</v>
      </c>
      <c r="D46" s="596">
        <v>17508502.84</v>
      </c>
      <c r="E46" s="597" t="s">
        <v>6428</v>
      </c>
      <c r="F46" s="598">
        <v>44603</v>
      </c>
    </row>
    <row r="47" spans="1:6" ht="30" customHeight="1" x14ac:dyDescent="0.25">
      <c r="A47" s="117">
        <v>27</v>
      </c>
      <c r="B47" s="594" t="s">
        <v>6392</v>
      </c>
      <c r="C47" s="595">
        <v>2</v>
      </c>
      <c r="D47" s="596">
        <v>35017005.68</v>
      </c>
      <c r="E47" s="597" t="s">
        <v>6429</v>
      </c>
      <c r="F47" s="598">
        <v>44603</v>
      </c>
    </row>
    <row r="48" spans="1:6" ht="30" customHeight="1" x14ac:dyDescent="0.25">
      <c r="A48" s="117">
        <v>28</v>
      </c>
      <c r="B48" s="594" t="s">
        <v>6392</v>
      </c>
      <c r="C48" s="595">
        <v>3</v>
      </c>
      <c r="D48" s="596">
        <v>52525508.520000003</v>
      </c>
      <c r="E48" s="597" t="s">
        <v>6430</v>
      </c>
      <c r="F48" s="598">
        <v>44606</v>
      </c>
    </row>
    <row r="49" spans="1:6" ht="30" customHeight="1" x14ac:dyDescent="0.25">
      <c r="A49" s="117">
        <v>29</v>
      </c>
      <c r="B49" s="594" t="s">
        <v>6392</v>
      </c>
      <c r="C49" s="595">
        <v>3</v>
      </c>
      <c r="D49" s="596">
        <v>52525508.520000003</v>
      </c>
      <c r="E49" s="597" t="s">
        <v>6431</v>
      </c>
      <c r="F49" s="598">
        <v>44607</v>
      </c>
    </row>
    <row r="50" spans="1:6" ht="30" customHeight="1" x14ac:dyDescent="0.25">
      <c r="A50" s="117">
        <v>30</v>
      </c>
      <c r="B50" s="594" t="s">
        <v>6392</v>
      </c>
      <c r="C50" s="595">
        <v>5</v>
      </c>
      <c r="D50" s="596">
        <v>87542514.200000003</v>
      </c>
      <c r="E50" s="597" t="s">
        <v>6432</v>
      </c>
      <c r="F50" s="598">
        <v>44609</v>
      </c>
    </row>
    <row r="51" spans="1:6" ht="30" customHeight="1" x14ac:dyDescent="0.25">
      <c r="A51" s="117">
        <v>31</v>
      </c>
      <c r="B51" s="594" t="s">
        <v>6433</v>
      </c>
      <c r="C51" s="595">
        <v>1</v>
      </c>
      <c r="D51" s="596">
        <v>13109398.02</v>
      </c>
      <c r="E51" s="597" t="s">
        <v>6434</v>
      </c>
      <c r="F51" s="598">
        <v>44614</v>
      </c>
    </row>
    <row r="52" spans="1:6" ht="30" customHeight="1" x14ac:dyDescent="0.25">
      <c r="A52" s="117">
        <v>32</v>
      </c>
      <c r="B52" s="594" t="s">
        <v>6433</v>
      </c>
      <c r="C52" s="595">
        <v>2</v>
      </c>
      <c r="D52" s="596">
        <v>26218796.039999999</v>
      </c>
      <c r="E52" s="597" t="s">
        <v>6435</v>
      </c>
      <c r="F52" s="598">
        <v>44610</v>
      </c>
    </row>
    <row r="53" spans="1:6" ht="30" customHeight="1" x14ac:dyDescent="0.25">
      <c r="A53" s="117">
        <v>33</v>
      </c>
      <c r="B53" s="594" t="s">
        <v>6433</v>
      </c>
      <c r="C53" s="595">
        <v>7</v>
      </c>
      <c r="D53" s="596">
        <v>91765786.140000001</v>
      </c>
      <c r="E53" s="597" t="s">
        <v>6436</v>
      </c>
      <c r="F53" s="598">
        <v>44613</v>
      </c>
    </row>
    <row r="54" spans="1:6" ht="30" customHeight="1" x14ac:dyDescent="0.25">
      <c r="A54" s="117">
        <v>34</v>
      </c>
      <c r="B54" s="594" t="s">
        <v>6433</v>
      </c>
      <c r="C54" s="595">
        <v>7</v>
      </c>
      <c r="D54" s="596">
        <v>91765786.140000001</v>
      </c>
      <c r="E54" s="597" t="s">
        <v>6437</v>
      </c>
      <c r="F54" s="598">
        <v>44616</v>
      </c>
    </row>
    <row r="55" spans="1:6" ht="30" customHeight="1" x14ac:dyDescent="0.25">
      <c r="A55" s="117">
        <v>35</v>
      </c>
      <c r="B55" s="594" t="s">
        <v>6433</v>
      </c>
      <c r="C55" s="595">
        <v>1</v>
      </c>
      <c r="D55" s="596">
        <v>13109398.02</v>
      </c>
      <c r="E55" s="597" t="s">
        <v>6438</v>
      </c>
      <c r="F55" s="598">
        <v>44617</v>
      </c>
    </row>
    <row r="56" spans="1:6" ht="30" customHeight="1" x14ac:dyDescent="0.25">
      <c r="A56" s="117">
        <v>36</v>
      </c>
      <c r="B56" s="594" t="s">
        <v>6433</v>
      </c>
      <c r="C56" s="595">
        <v>2</v>
      </c>
      <c r="D56" s="596">
        <v>26218796.039999999</v>
      </c>
      <c r="E56" s="597" t="s">
        <v>6439</v>
      </c>
      <c r="F56" s="598">
        <v>44617</v>
      </c>
    </row>
    <row r="57" spans="1:6" ht="30" customHeight="1" x14ac:dyDescent="0.25">
      <c r="A57" s="117">
        <v>37</v>
      </c>
      <c r="B57" s="594" t="s">
        <v>6392</v>
      </c>
      <c r="C57" s="595">
        <v>3</v>
      </c>
      <c r="D57" s="596">
        <v>52525508.520000003</v>
      </c>
      <c r="E57" s="597" t="s">
        <v>6440</v>
      </c>
      <c r="F57" s="598">
        <v>44616</v>
      </c>
    </row>
    <row r="58" spans="1:6" ht="30" customHeight="1" x14ac:dyDescent="0.25">
      <c r="A58" s="117">
        <v>38</v>
      </c>
      <c r="B58" s="594" t="s">
        <v>6392</v>
      </c>
      <c r="C58" s="595">
        <v>2</v>
      </c>
      <c r="D58" s="596">
        <v>35017005.68</v>
      </c>
      <c r="E58" s="597" t="s">
        <v>6441</v>
      </c>
      <c r="F58" s="598">
        <v>44617</v>
      </c>
    </row>
    <row r="59" spans="1:6" ht="30" customHeight="1" x14ac:dyDescent="0.25">
      <c r="A59" s="117">
        <v>39</v>
      </c>
      <c r="B59" s="594" t="s">
        <v>6392</v>
      </c>
      <c r="C59" s="595">
        <v>4</v>
      </c>
      <c r="D59" s="596">
        <v>70034011.359999999</v>
      </c>
      <c r="E59" s="597" t="s">
        <v>6442</v>
      </c>
      <c r="F59" s="598">
        <v>44620</v>
      </c>
    </row>
    <row r="60" spans="1:6" ht="30" customHeight="1" x14ac:dyDescent="0.25">
      <c r="A60" s="117">
        <v>40</v>
      </c>
      <c r="B60" s="594" t="s">
        <v>6392</v>
      </c>
      <c r="C60" s="595">
        <v>3</v>
      </c>
      <c r="D60" s="596">
        <v>52525508.520000003</v>
      </c>
      <c r="E60" s="597" t="s">
        <v>6443</v>
      </c>
      <c r="F60" s="598">
        <v>44610</v>
      </c>
    </row>
    <row r="61" spans="1:6" ht="30" customHeight="1" x14ac:dyDescent="0.25">
      <c r="A61" s="117">
        <v>41</v>
      </c>
      <c r="B61" s="594" t="s">
        <v>6392</v>
      </c>
      <c r="C61" s="595">
        <v>4</v>
      </c>
      <c r="D61" s="596">
        <v>70034011.359999999</v>
      </c>
      <c r="E61" s="597" t="s">
        <v>6444</v>
      </c>
      <c r="F61" s="598">
        <v>44613</v>
      </c>
    </row>
    <row r="62" spans="1:6" ht="30" customHeight="1" thickBot="1" x14ac:dyDescent="0.3">
      <c r="A62" s="117">
        <v>42</v>
      </c>
      <c r="B62" s="594" t="s">
        <v>6392</v>
      </c>
      <c r="C62" s="595">
        <v>4</v>
      </c>
      <c r="D62" s="596">
        <v>70034011.359999999</v>
      </c>
      <c r="E62" s="597" t="s">
        <v>6445</v>
      </c>
      <c r="F62" s="598">
        <v>44614</v>
      </c>
    </row>
    <row r="63" spans="1:6" ht="30" customHeight="1" thickBot="1" x14ac:dyDescent="0.3">
      <c r="A63" s="112"/>
      <c r="B63" s="113" t="s">
        <v>100</v>
      </c>
      <c r="C63" s="195">
        <f>SUM(C21:C62)</f>
        <v>100</v>
      </c>
      <c r="D63" s="181">
        <f>SUM(D21:D62)</f>
        <v>1798309820.96</v>
      </c>
      <c r="E63" s="113"/>
      <c r="F63" s="115"/>
    </row>
    <row r="64" spans="1:6" x14ac:dyDescent="0.25">
      <c r="A64" s="104">
        <v>3</v>
      </c>
      <c r="B64" s="1074" t="s">
        <v>136</v>
      </c>
      <c r="C64" s="1075"/>
      <c r="D64" s="1075"/>
      <c r="E64" s="1075"/>
      <c r="F64" s="1076"/>
    </row>
    <row r="65" spans="1:6" x14ac:dyDescent="0.25">
      <c r="A65" s="104"/>
      <c r="B65" s="160"/>
      <c r="C65" s="196"/>
      <c r="D65" s="179"/>
      <c r="E65" s="160"/>
      <c r="F65" s="171"/>
    </row>
    <row r="66" spans="1:6" x14ac:dyDescent="0.25">
      <c r="A66" s="120"/>
      <c r="B66" s="161"/>
      <c r="C66" s="196"/>
      <c r="D66" s="179"/>
      <c r="E66" s="105"/>
      <c r="F66" s="107"/>
    </row>
    <row r="67" spans="1:6" ht="15.75" thickBot="1" x14ac:dyDescent="0.3">
      <c r="A67" s="121"/>
      <c r="B67" s="109"/>
      <c r="C67" s="196"/>
      <c r="D67" s="179"/>
      <c r="E67" s="109"/>
      <c r="F67" s="111"/>
    </row>
    <row r="68" spans="1:6" ht="15.75" thickBot="1" x14ac:dyDescent="0.3">
      <c r="A68" s="112"/>
      <c r="B68" s="113" t="s">
        <v>100</v>
      </c>
      <c r="C68" s="195"/>
      <c r="D68" s="181"/>
      <c r="E68" s="113"/>
      <c r="F68" s="115"/>
    </row>
    <row r="69" spans="1:6" ht="15.75" thickBot="1" x14ac:dyDescent="0.3">
      <c r="A69" s="122"/>
      <c r="B69" s="162" t="s">
        <v>105</v>
      </c>
      <c r="C69" s="195">
        <f>C63</f>
        <v>100</v>
      </c>
      <c r="D69" s="181">
        <f>D63</f>
        <v>1798309820.96</v>
      </c>
      <c r="E69" s="123"/>
      <c r="F69" s="125"/>
    </row>
    <row r="71" spans="1:6" x14ac:dyDescent="0.25">
      <c r="B71" s="126" t="s">
        <v>106</v>
      </c>
      <c r="C71" s="127" t="s">
        <v>6414</v>
      </c>
      <c r="D71" s="127"/>
      <c r="E71" s="129" t="s">
        <v>6415</v>
      </c>
      <c r="F71" s="127"/>
    </row>
    <row r="72" spans="1:6" x14ac:dyDescent="0.25">
      <c r="B72" s="163"/>
      <c r="C72" s="164" t="s">
        <v>107</v>
      </c>
      <c r="D72" s="165" t="s">
        <v>35</v>
      </c>
      <c r="E72" s="166" t="s">
        <v>36</v>
      </c>
      <c r="F72" s="167"/>
    </row>
    <row r="73" spans="1:6" x14ac:dyDescent="0.25">
      <c r="B73" s="95"/>
    </row>
    <row r="74" spans="1:6" x14ac:dyDescent="0.25">
      <c r="B74" s="134" t="s">
        <v>108</v>
      </c>
      <c r="C74" s="168"/>
      <c r="D74" s="127"/>
      <c r="E74" s="129" t="s">
        <v>6416</v>
      </c>
      <c r="F74" s="127"/>
    </row>
    <row r="75" spans="1:6" x14ac:dyDescent="0.25">
      <c r="B75" s="165"/>
      <c r="C75" s="165"/>
      <c r="D75" s="165" t="s">
        <v>35</v>
      </c>
      <c r="E75" s="166" t="s">
        <v>36</v>
      </c>
      <c r="F75" s="167"/>
    </row>
  </sheetData>
  <mergeCells count="11">
    <mergeCell ref="B15:F15"/>
    <mergeCell ref="B20:F20"/>
    <mergeCell ref="B64:F64"/>
    <mergeCell ref="A6:F6"/>
    <mergeCell ref="A7:F7"/>
    <mergeCell ref="B8:F8"/>
    <mergeCell ref="A11:A13"/>
    <mergeCell ref="B11:B13"/>
    <mergeCell ref="C11:C13"/>
    <mergeCell ref="D11:D13"/>
    <mergeCell ref="E11:F1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1" workbookViewId="0">
      <selection activeCell="D11" sqref="D11:D13"/>
    </sheetView>
  </sheetViews>
  <sheetFormatPr defaultRowHeight="15" x14ac:dyDescent="0.25"/>
  <cols>
    <col min="1" max="1" width="6.28515625" style="137" customWidth="1"/>
    <col min="2" max="2" width="25.5703125" style="137" customWidth="1"/>
    <col min="3" max="3" width="30.28515625" style="137" customWidth="1"/>
    <col min="4" max="4" width="24.28515625" style="137" customWidth="1"/>
    <col min="5" max="5" width="7.28515625" style="137" bestFit="1" customWidth="1"/>
    <col min="6" max="6" width="21.5703125" style="137" bestFit="1" customWidth="1"/>
    <col min="7" max="256" width="9.140625" style="137"/>
    <col min="257" max="257" width="6.28515625" style="137" customWidth="1"/>
    <col min="258" max="258" width="25.5703125" style="137" customWidth="1"/>
    <col min="259" max="259" width="30.28515625" style="137" customWidth="1"/>
    <col min="260" max="260" width="24.28515625" style="137" customWidth="1"/>
    <col min="261" max="261" width="7.28515625" style="137" bestFit="1" customWidth="1"/>
    <col min="262" max="262" width="21.5703125" style="137" bestFit="1" customWidth="1"/>
    <col min="263" max="512" width="9.140625" style="137"/>
    <col min="513" max="513" width="6.28515625" style="137" customWidth="1"/>
    <col min="514" max="514" width="25.5703125" style="137" customWidth="1"/>
    <col min="515" max="515" width="30.28515625" style="137" customWidth="1"/>
    <col min="516" max="516" width="24.28515625" style="137" customWidth="1"/>
    <col min="517" max="517" width="7.28515625" style="137" bestFit="1" customWidth="1"/>
    <col min="518" max="518" width="21.5703125" style="137" bestFit="1" customWidth="1"/>
    <col min="519" max="768" width="9.140625" style="137"/>
    <col min="769" max="769" width="6.28515625" style="137" customWidth="1"/>
    <col min="770" max="770" width="25.5703125" style="137" customWidth="1"/>
    <col min="771" max="771" width="30.28515625" style="137" customWidth="1"/>
    <col min="772" max="772" width="24.28515625" style="137" customWidth="1"/>
    <col min="773" max="773" width="7.28515625" style="137" bestFit="1" customWidth="1"/>
    <col min="774" max="774" width="21.5703125" style="137" bestFit="1" customWidth="1"/>
    <col min="775" max="1024" width="9.140625" style="137"/>
    <col min="1025" max="1025" width="6.28515625" style="137" customWidth="1"/>
    <col min="1026" max="1026" width="25.5703125" style="137" customWidth="1"/>
    <col min="1027" max="1027" width="30.28515625" style="137" customWidth="1"/>
    <col min="1028" max="1028" width="24.28515625" style="137" customWidth="1"/>
    <col min="1029" max="1029" width="7.28515625" style="137" bestFit="1" customWidth="1"/>
    <col min="1030" max="1030" width="21.5703125" style="137" bestFit="1" customWidth="1"/>
    <col min="1031" max="1280" width="9.140625" style="137"/>
    <col min="1281" max="1281" width="6.28515625" style="137" customWidth="1"/>
    <col min="1282" max="1282" width="25.5703125" style="137" customWidth="1"/>
    <col min="1283" max="1283" width="30.28515625" style="137" customWidth="1"/>
    <col min="1284" max="1284" width="24.28515625" style="137" customWidth="1"/>
    <col min="1285" max="1285" width="7.28515625" style="137" bestFit="1" customWidth="1"/>
    <col min="1286" max="1286" width="21.5703125" style="137" bestFit="1" customWidth="1"/>
    <col min="1287" max="1536" width="9.140625" style="137"/>
    <col min="1537" max="1537" width="6.28515625" style="137" customWidth="1"/>
    <col min="1538" max="1538" width="25.5703125" style="137" customWidth="1"/>
    <col min="1539" max="1539" width="30.28515625" style="137" customWidth="1"/>
    <col min="1540" max="1540" width="24.28515625" style="137" customWidth="1"/>
    <col min="1541" max="1541" width="7.28515625" style="137" bestFit="1" customWidth="1"/>
    <col min="1542" max="1542" width="21.5703125" style="137" bestFit="1" customWidth="1"/>
    <col min="1543" max="1792" width="9.140625" style="137"/>
    <col min="1793" max="1793" width="6.28515625" style="137" customWidth="1"/>
    <col min="1794" max="1794" width="25.5703125" style="137" customWidth="1"/>
    <col min="1795" max="1795" width="30.28515625" style="137" customWidth="1"/>
    <col min="1796" max="1796" width="24.28515625" style="137" customWidth="1"/>
    <col min="1797" max="1797" width="7.28515625" style="137" bestFit="1" customWidth="1"/>
    <col min="1798" max="1798" width="21.5703125" style="137" bestFit="1" customWidth="1"/>
    <col min="1799" max="2048" width="9.140625" style="137"/>
    <col min="2049" max="2049" width="6.28515625" style="137" customWidth="1"/>
    <col min="2050" max="2050" width="25.5703125" style="137" customWidth="1"/>
    <col min="2051" max="2051" width="30.28515625" style="137" customWidth="1"/>
    <col min="2052" max="2052" width="24.28515625" style="137" customWidth="1"/>
    <col min="2053" max="2053" width="7.28515625" style="137" bestFit="1" customWidth="1"/>
    <col min="2054" max="2054" width="21.5703125" style="137" bestFit="1" customWidth="1"/>
    <col min="2055" max="2304" width="9.140625" style="137"/>
    <col min="2305" max="2305" width="6.28515625" style="137" customWidth="1"/>
    <col min="2306" max="2306" width="25.5703125" style="137" customWidth="1"/>
    <col min="2307" max="2307" width="30.28515625" style="137" customWidth="1"/>
    <col min="2308" max="2308" width="24.28515625" style="137" customWidth="1"/>
    <col min="2309" max="2309" width="7.28515625" style="137" bestFit="1" customWidth="1"/>
    <col min="2310" max="2310" width="21.5703125" style="137" bestFit="1" customWidth="1"/>
    <col min="2311" max="2560" width="9.140625" style="137"/>
    <col min="2561" max="2561" width="6.28515625" style="137" customWidth="1"/>
    <col min="2562" max="2562" width="25.5703125" style="137" customWidth="1"/>
    <col min="2563" max="2563" width="30.28515625" style="137" customWidth="1"/>
    <col min="2564" max="2564" width="24.28515625" style="137" customWidth="1"/>
    <col min="2565" max="2565" width="7.28515625" style="137" bestFit="1" customWidth="1"/>
    <col min="2566" max="2566" width="21.5703125" style="137" bestFit="1" customWidth="1"/>
    <col min="2567" max="2816" width="9.140625" style="137"/>
    <col min="2817" max="2817" width="6.28515625" style="137" customWidth="1"/>
    <col min="2818" max="2818" width="25.5703125" style="137" customWidth="1"/>
    <col min="2819" max="2819" width="30.28515625" style="137" customWidth="1"/>
    <col min="2820" max="2820" width="24.28515625" style="137" customWidth="1"/>
    <col min="2821" max="2821" width="7.28515625" style="137" bestFit="1" customWidth="1"/>
    <col min="2822" max="2822" width="21.5703125" style="137" bestFit="1" customWidth="1"/>
    <col min="2823" max="3072" width="9.140625" style="137"/>
    <col min="3073" max="3073" width="6.28515625" style="137" customWidth="1"/>
    <col min="3074" max="3074" width="25.5703125" style="137" customWidth="1"/>
    <col min="3075" max="3075" width="30.28515625" style="137" customWidth="1"/>
    <col min="3076" max="3076" width="24.28515625" style="137" customWidth="1"/>
    <col min="3077" max="3077" width="7.28515625" style="137" bestFit="1" customWidth="1"/>
    <col min="3078" max="3078" width="21.5703125" style="137" bestFit="1" customWidth="1"/>
    <col min="3079" max="3328" width="9.140625" style="137"/>
    <col min="3329" max="3329" width="6.28515625" style="137" customWidth="1"/>
    <col min="3330" max="3330" width="25.5703125" style="137" customWidth="1"/>
    <col min="3331" max="3331" width="30.28515625" style="137" customWidth="1"/>
    <col min="3332" max="3332" width="24.28515625" style="137" customWidth="1"/>
    <col min="3333" max="3333" width="7.28515625" style="137" bestFit="1" customWidth="1"/>
    <col min="3334" max="3334" width="21.5703125" style="137" bestFit="1" customWidth="1"/>
    <col min="3335" max="3584" width="9.140625" style="137"/>
    <col min="3585" max="3585" width="6.28515625" style="137" customWidth="1"/>
    <col min="3586" max="3586" width="25.5703125" style="137" customWidth="1"/>
    <col min="3587" max="3587" width="30.28515625" style="137" customWidth="1"/>
    <col min="3588" max="3588" width="24.28515625" style="137" customWidth="1"/>
    <col min="3589" max="3589" width="7.28515625" style="137" bestFit="1" customWidth="1"/>
    <col min="3590" max="3590" width="21.5703125" style="137" bestFit="1" customWidth="1"/>
    <col min="3591" max="3840" width="9.140625" style="137"/>
    <col min="3841" max="3841" width="6.28515625" style="137" customWidth="1"/>
    <col min="3842" max="3842" width="25.5703125" style="137" customWidth="1"/>
    <col min="3843" max="3843" width="30.28515625" style="137" customWidth="1"/>
    <col min="3844" max="3844" width="24.28515625" style="137" customWidth="1"/>
    <col min="3845" max="3845" width="7.28515625" style="137" bestFit="1" customWidth="1"/>
    <col min="3846" max="3846" width="21.5703125" style="137" bestFit="1" customWidth="1"/>
    <col min="3847" max="4096" width="9.140625" style="137"/>
    <col min="4097" max="4097" width="6.28515625" style="137" customWidth="1"/>
    <col min="4098" max="4098" width="25.5703125" style="137" customWidth="1"/>
    <col min="4099" max="4099" width="30.28515625" style="137" customWidth="1"/>
    <col min="4100" max="4100" width="24.28515625" style="137" customWidth="1"/>
    <col min="4101" max="4101" width="7.28515625" style="137" bestFit="1" customWidth="1"/>
    <col min="4102" max="4102" width="21.5703125" style="137" bestFit="1" customWidth="1"/>
    <col min="4103" max="4352" width="9.140625" style="137"/>
    <col min="4353" max="4353" width="6.28515625" style="137" customWidth="1"/>
    <col min="4354" max="4354" width="25.5703125" style="137" customWidth="1"/>
    <col min="4355" max="4355" width="30.28515625" style="137" customWidth="1"/>
    <col min="4356" max="4356" width="24.28515625" style="137" customWidth="1"/>
    <col min="4357" max="4357" width="7.28515625" style="137" bestFit="1" customWidth="1"/>
    <col min="4358" max="4358" width="21.5703125" style="137" bestFit="1" customWidth="1"/>
    <col min="4359" max="4608" width="9.140625" style="137"/>
    <col min="4609" max="4609" width="6.28515625" style="137" customWidth="1"/>
    <col min="4610" max="4610" width="25.5703125" style="137" customWidth="1"/>
    <col min="4611" max="4611" width="30.28515625" style="137" customWidth="1"/>
    <col min="4612" max="4612" width="24.28515625" style="137" customWidth="1"/>
    <col min="4613" max="4613" width="7.28515625" style="137" bestFit="1" customWidth="1"/>
    <col min="4614" max="4614" width="21.5703125" style="137" bestFit="1" customWidth="1"/>
    <col min="4615" max="4864" width="9.140625" style="137"/>
    <col min="4865" max="4865" width="6.28515625" style="137" customWidth="1"/>
    <col min="4866" max="4866" width="25.5703125" style="137" customWidth="1"/>
    <col min="4867" max="4867" width="30.28515625" style="137" customWidth="1"/>
    <col min="4868" max="4868" width="24.28515625" style="137" customWidth="1"/>
    <col min="4869" max="4869" width="7.28515625" style="137" bestFit="1" customWidth="1"/>
    <col min="4870" max="4870" width="21.5703125" style="137" bestFit="1" customWidth="1"/>
    <col min="4871" max="5120" width="9.140625" style="137"/>
    <col min="5121" max="5121" width="6.28515625" style="137" customWidth="1"/>
    <col min="5122" max="5122" width="25.5703125" style="137" customWidth="1"/>
    <col min="5123" max="5123" width="30.28515625" style="137" customWidth="1"/>
    <col min="5124" max="5124" width="24.28515625" style="137" customWidth="1"/>
    <col min="5125" max="5125" width="7.28515625" style="137" bestFit="1" customWidth="1"/>
    <col min="5126" max="5126" width="21.5703125" style="137" bestFit="1" customWidth="1"/>
    <col min="5127" max="5376" width="9.140625" style="137"/>
    <col min="5377" max="5377" width="6.28515625" style="137" customWidth="1"/>
    <col min="5378" max="5378" width="25.5703125" style="137" customWidth="1"/>
    <col min="5379" max="5379" width="30.28515625" style="137" customWidth="1"/>
    <col min="5380" max="5380" width="24.28515625" style="137" customWidth="1"/>
    <col min="5381" max="5381" width="7.28515625" style="137" bestFit="1" customWidth="1"/>
    <col min="5382" max="5382" width="21.5703125" style="137" bestFit="1" customWidth="1"/>
    <col min="5383" max="5632" width="9.140625" style="137"/>
    <col min="5633" max="5633" width="6.28515625" style="137" customWidth="1"/>
    <col min="5634" max="5634" width="25.5703125" style="137" customWidth="1"/>
    <col min="5635" max="5635" width="30.28515625" style="137" customWidth="1"/>
    <col min="5636" max="5636" width="24.28515625" style="137" customWidth="1"/>
    <col min="5637" max="5637" width="7.28515625" style="137" bestFit="1" customWidth="1"/>
    <col min="5638" max="5638" width="21.5703125" style="137" bestFit="1" customWidth="1"/>
    <col min="5639" max="5888" width="9.140625" style="137"/>
    <col min="5889" max="5889" width="6.28515625" style="137" customWidth="1"/>
    <col min="5890" max="5890" width="25.5703125" style="137" customWidth="1"/>
    <col min="5891" max="5891" width="30.28515625" style="137" customWidth="1"/>
    <col min="5892" max="5892" width="24.28515625" style="137" customWidth="1"/>
    <col min="5893" max="5893" width="7.28515625" style="137" bestFit="1" customWidth="1"/>
    <col min="5894" max="5894" width="21.5703125" style="137" bestFit="1" customWidth="1"/>
    <col min="5895" max="6144" width="9.140625" style="137"/>
    <col min="6145" max="6145" width="6.28515625" style="137" customWidth="1"/>
    <col min="6146" max="6146" width="25.5703125" style="137" customWidth="1"/>
    <col min="6147" max="6147" width="30.28515625" style="137" customWidth="1"/>
    <col min="6148" max="6148" width="24.28515625" style="137" customWidth="1"/>
    <col min="6149" max="6149" width="7.28515625" style="137" bestFit="1" customWidth="1"/>
    <col min="6150" max="6150" width="21.5703125" style="137" bestFit="1" customWidth="1"/>
    <col min="6151" max="6400" width="9.140625" style="137"/>
    <col min="6401" max="6401" width="6.28515625" style="137" customWidth="1"/>
    <col min="6402" max="6402" width="25.5703125" style="137" customWidth="1"/>
    <col min="6403" max="6403" width="30.28515625" style="137" customWidth="1"/>
    <col min="6404" max="6404" width="24.28515625" style="137" customWidth="1"/>
    <col min="6405" max="6405" width="7.28515625" style="137" bestFit="1" customWidth="1"/>
    <col min="6406" max="6406" width="21.5703125" style="137" bestFit="1" customWidth="1"/>
    <col min="6407" max="6656" width="9.140625" style="137"/>
    <col min="6657" max="6657" width="6.28515625" style="137" customWidth="1"/>
    <col min="6658" max="6658" width="25.5703125" style="137" customWidth="1"/>
    <col min="6659" max="6659" width="30.28515625" style="137" customWidth="1"/>
    <col min="6660" max="6660" width="24.28515625" style="137" customWidth="1"/>
    <col min="6661" max="6661" width="7.28515625" style="137" bestFit="1" customWidth="1"/>
    <col min="6662" max="6662" width="21.5703125" style="137" bestFit="1" customWidth="1"/>
    <col min="6663" max="6912" width="9.140625" style="137"/>
    <col min="6913" max="6913" width="6.28515625" style="137" customWidth="1"/>
    <col min="6914" max="6914" width="25.5703125" style="137" customWidth="1"/>
    <col min="6915" max="6915" width="30.28515625" style="137" customWidth="1"/>
    <col min="6916" max="6916" width="24.28515625" style="137" customWidth="1"/>
    <col min="6917" max="6917" width="7.28515625" style="137" bestFit="1" customWidth="1"/>
    <col min="6918" max="6918" width="21.5703125" style="137" bestFit="1" customWidth="1"/>
    <col min="6919" max="7168" width="9.140625" style="137"/>
    <col min="7169" max="7169" width="6.28515625" style="137" customWidth="1"/>
    <col min="7170" max="7170" width="25.5703125" style="137" customWidth="1"/>
    <col min="7171" max="7171" width="30.28515625" style="137" customWidth="1"/>
    <col min="7172" max="7172" width="24.28515625" style="137" customWidth="1"/>
    <col min="7173" max="7173" width="7.28515625" style="137" bestFit="1" customWidth="1"/>
    <col min="7174" max="7174" width="21.5703125" style="137" bestFit="1" customWidth="1"/>
    <col min="7175" max="7424" width="9.140625" style="137"/>
    <col min="7425" max="7425" width="6.28515625" style="137" customWidth="1"/>
    <col min="7426" max="7426" width="25.5703125" style="137" customWidth="1"/>
    <col min="7427" max="7427" width="30.28515625" style="137" customWidth="1"/>
    <col min="7428" max="7428" width="24.28515625" style="137" customWidth="1"/>
    <col min="7429" max="7429" width="7.28515625" style="137" bestFit="1" customWidth="1"/>
    <col min="7430" max="7430" width="21.5703125" style="137" bestFit="1" customWidth="1"/>
    <col min="7431" max="7680" width="9.140625" style="137"/>
    <col min="7681" max="7681" width="6.28515625" style="137" customWidth="1"/>
    <col min="7682" max="7682" width="25.5703125" style="137" customWidth="1"/>
    <col min="7683" max="7683" width="30.28515625" style="137" customWidth="1"/>
    <col min="7684" max="7684" width="24.28515625" style="137" customWidth="1"/>
    <col min="7685" max="7685" width="7.28515625" style="137" bestFit="1" customWidth="1"/>
    <col min="7686" max="7686" width="21.5703125" style="137" bestFit="1" customWidth="1"/>
    <col min="7687" max="7936" width="9.140625" style="137"/>
    <col min="7937" max="7937" width="6.28515625" style="137" customWidth="1"/>
    <col min="7938" max="7938" width="25.5703125" style="137" customWidth="1"/>
    <col min="7939" max="7939" width="30.28515625" style="137" customWidth="1"/>
    <col min="7940" max="7940" width="24.28515625" style="137" customWidth="1"/>
    <col min="7941" max="7941" width="7.28515625" style="137" bestFit="1" customWidth="1"/>
    <col min="7942" max="7942" width="21.5703125" style="137" bestFit="1" customWidth="1"/>
    <col min="7943" max="8192" width="9.140625" style="137"/>
    <col min="8193" max="8193" width="6.28515625" style="137" customWidth="1"/>
    <col min="8194" max="8194" width="25.5703125" style="137" customWidth="1"/>
    <col min="8195" max="8195" width="30.28515625" style="137" customWidth="1"/>
    <col min="8196" max="8196" width="24.28515625" style="137" customWidth="1"/>
    <col min="8197" max="8197" width="7.28515625" style="137" bestFit="1" customWidth="1"/>
    <col min="8198" max="8198" width="21.5703125" style="137" bestFit="1" customWidth="1"/>
    <col min="8199" max="8448" width="9.140625" style="137"/>
    <col min="8449" max="8449" width="6.28515625" style="137" customWidth="1"/>
    <col min="8450" max="8450" width="25.5703125" style="137" customWidth="1"/>
    <col min="8451" max="8451" width="30.28515625" style="137" customWidth="1"/>
    <col min="8452" max="8452" width="24.28515625" style="137" customWidth="1"/>
    <col min="8453" max="8453" width="7.28515625" style="137" bestFit="1" customWidth="1"/>
    <col min="8454" max="8454" width="21.5703125" style="137" bestFit="1" customWidth="1"/>
    <col min="8455" max="8704" width="9.140625" style="137"/>
    <col min="8705" max="8705" width="6.28515625" style="137" customWidth="1"/>
    <col min="8706" max="8706" width="25.5703125" style="137" customWidth="1"/>
    <col min="8707" max="8707" width="30.28515625" style="137" customWidth="1"/>
    <col min="8708" max="8708" width="24.28515625" style="137" customWidth="1"/>
    <col min="8709" max="8709" width="7.28515625" style="137" bestFit="1" customWidth="1"/>
    <col min="8710" max="8710" width="21.5703125" style="137" bestFit="1" customWidth="1"/>
    <col min="8711" max="8960" width="9.140625" style="137"/>
    <col min="8961" max="8961" width="6.28515625" style="137" customWidth="1"/>
    <col min="8962" max="8962" width="25.5703125" style="137" customWidth="1"/>
    <col min="8963" max="8963" width="30.28515625" style="137" customWidth="1"/>
    <col min="8964" max="8964" width="24.28515625" style="137" customWidth="1"/>
    <col min="8965" max="8965" width="7.28515625" style="137" bestFit="1" customWidth="1"/>
    <col min="8966" max="8966" width="21.5703125" style="137" bestFit="1" customWidth="1"/>
    <col min="8967" max="9216" width="9.140625" style="137"/>
    <col min="9217" max="9217" width="6.28515625" style="137" customWidth="1"/>
    <col min="9218" max="9218" width="25.5703125" style="137" customWidth="1"/>
    <col min="9219" max="9219" width="30.28515625" style="137" customWidth="1"/>
    <col min="9220" max="9220" width="24.28515625" style="137" customWidth="1"/>
    <col min="9221" max="9221" width="7.28515625" style="137" bestFit="1" customWidth="1"/>
    <col min="9222" max="9222" width="21.5703125" style="137" bestFit="1" customWidth="1"/>
    <col min="9223" max="9472" width="9.140625" style="137"/>
    <col min="9473" max="9473" width="6.28515625" style="137" customWidth="1"/>
    <col min="9474" max="9474" width="25.5703125" style="137" customWidth="1"/>
    <col min="9475" max="9475" width="30.28515625" style="137" customWidth="1"/>
    <col min="9476" max="9476" width="24.28515625" style="137" customWidth="1"/>
    <col min="9477" max="9477" width="7.28515625" style="137" bestFit="1" customWidth="1"/>
    <col min="9478" max="9478" width="21.5703125" style="137" bestFit="1" customWidth="1"/>
    <col min="9479" max="9728" width="9.140625" style="137"/>
    <col min="9729" max="9729" width="6.28515625" style="137" customWidth="1"/>
    <col min="9730" max="9730" width="25.5703125" style="137" customWidth="1"/>
    <col min="9731" max="9731" width="30.28515625" style="137" customWidth="1"/>
    <col min="9732" max="9732" width="24.28515625" style="137" customWidth="1"/>
    <col min="9733" max="9733" width="7.28515625" style="137" bestFit="1" customWidth="1"/>
    <col min="9734" max="9734" width="21.5703125" style="137" bestFit="1" customWidth="1"/>
    <col min="9735" max="9984" width="9.140625" style="137"/>
    <col min="9985" max="9985" width="6.28515625" style="137" customWidth="1"/>
    <col min="9986" max="9986" width="25.5703125" style="137" customWidth="1"/>
    <col min="9987" max="9987" width="30.28515625" style="137" customWidth="1"/>
    <col min="9988" max="9988" width="24.28515625" style="137" customWidth="1"/>
    <col min="9989" max="9989" width="7.28515625" style="137" bestFit="1" customWidth="1"/>
    <col min="9990" max="9990" width="21.5703125" style="137" bestFit="1" customWidth="1"/>
    <col min="9991" max="10240" width="9.140625" style="137"/>
    <col min="10241" max="10241" width="6.28515625" style="137" customWidth="1"/>
    <col min="10242" max="10242" width="25.5703125" style="137" customWidth="1"/>
    <col min="10243" max="10243" width="30.28515625" style="137" customWidth="1"/>
    <col min="10244" max="10244" width="24.28515625" style="137" customWidth="1"/>
    <col min="10245" max="10245" width="7.28515625" style="137" bestFit="1" customWidth="1"/>
    <col min="10246" max="10246" width="21.5703125" style="137" bestFit="1" customWidth="1"/>
    <col min="10247" max="10496" width="9.140625" style="137"/>
    <col min="10497" max="10497" width="6.28515625" style="137" customWidth="1"/>
    <col min="10498" max="10498" width="25.5703125" style="137" customWidth="1"/>
    <col min="10499" max="10499" width="30.28515625" style="137" customWidth="1"/>
    <col min="10500" max="10500" width="24.28515625" style="137" customWidth="1"/>
    <col min="10501" max="10501" width="7.28515625" style="137" bestFit="1" customWidth="1"/>
    <col min="10502" max="10502" width="21.5703125" style="137" bestFit="1" customWidth="1"/>
    <col min="10503" max="10752" width="9.140625" style="137"/>
    <col min="10753" max="10753" width="6.28515625" style="137" customWidth="1"/>
    <col min="10754" max="10754" width="25.5703125" style="137" customWidth="1"/>
    <col min="10755" max="10755" width="30.28515625" style="137" customWidth="1"/>
    <col min="10756" max="10756" width="24.28515625" style="137" customWidth="1"/>
    <col min="10757" max="10757" width="7.28515625" style="137" bestFit="1" customWidth="1"/>
    <col min="10758" max="10758" width="21.5703125" style="137" bestFit="1" customWidth="1"/>
    <col min="10759" max="11008" width="9.140625" style="137"/>
    <col min="11009" max="11009" width="6.28515625" style="137" customWidth="1"/>
    <col min="11010" max="11010" width="25.5703125" style="137" customWidth="1"/>
    <col min="11011" max="11011" width="30.28515625" style="137" customWidth="1"/>
    <col min="11012" max="11012" width="24.28515625" style="137" customWidth="1"/>
    <col min="11013" max="11013" width="7.28515625" style="137" bestFit="1" customWidth="1"/>
    <col min="11014" max="11014" width="21.5703125" style="137" bestFit="1" customWidth="1"/>
    <col min="11015" max="11264" width="9.140625" style="137"/>
    <col min="11265" max="11265" width="6.28515625" style="137" customWidth="1"/>
    <col min="11266" max="11266" width="25.5703125" style="137" customWidth="1"/>
    <col min="11267" max="11267" width="30.28515625" style="137" customWidth="1"/>
    <col min="11268" max="11268" width="24.28515625" style="137" customWidth="1"/>
    <col min="11269" max="11269" width="7.28515625" style="137" bestFit="1" customWidth="1"/>
    <col min="11270" max="11270" width="21.5703125" style="137" bestFit="1" customWidth="1"/>
    <col min="11271" max="11520" width="9.140625" style="137"/>
    <col min="11521" max="11521" width="6.28515625" style="137" customWidth="1"/>
    <col min="11522" max="11522" width="25.5703125" style="137" customWidth="1"/>
    <col min="11523" max="11523" width="30.28515625" style="137" customWidth="1"/>
    <col min="11524" max="11524" width="24.28515625" style="137" customWidth="1"/>
    <col min="11525" max="11525" width="7.28515625" style="137" bestFit="1" customWidth="1"/>
    <col min="11526" max="11526" width="21.5703125" style="137" bestFit="1" customWidth="1"/>
    <col min="11527" max="11776" width="9.140625" style="137"/>
    <col min="11777" max="11777" width="6.28515625" style="137" customWidth="1"/>
    <col min="11778" max="11778" width="25.5703125" style="137" customWidth="1"/>
    <col min="11779" max="11779" width="30.28515625" style="137" customWidth="1"/>
    <col min="11780" max="11780" width="24.28515625" style="137" customWidth="1"/>
    <col min="11781" max="11781" width="7.28515625" style="137" bestFit="1" customWidth="1"/>
    <col min="11782" max="11782" width="21.5703125" style="137" bestFit="1" customWidth="1"/>
    <col min="11783" max="12032" width="9.140625" style="137"/>
    <col min="12033" max="12033" width="6.28515625" style="137" customWidth="1"/>
    <col min="12034" max="12034" width="25.5703125" style="137" customWidth="1"/>
    <col min="12035" max="12035" width="30.28515625" style="137" customWidth="1"/>
    <col min="12036" max="12036" width="24.28515625" style="137" customWidth="1"/>
    <col min="12037" max="12037" width="7.28515625" style="137" bestFit="1" customWidth="1"/>
    <col min="12038" max="12038" width="21.5703125" style="137" bestFit="1" customWidth="1"/>
    <col min="12039" max="12288" width="9.140625" style="137"/>
    <col min="12289" max="12289" width="6.28515625" style="137" customWidth="1"/>
    <col min="12290" max="12290" width="25.5703125" style="137" customWidth="1"/>
    <col min="12291" max="12291" width="30.28515625" style="137" customWidth="1"/>
    <col min="12292" max="12292" width="24.28515625" style="137" customWidth="1"/>
    <col min="12293" max="12293" width="7.28515625" style="137" bestFit="1" customWidth="1"/>
    <col min="12294" max="12294" width="21.5703125" style="137" bestFit="1" customWidth="1"/>
    <col min="12295" max="12544" width="9.140625" style="137"/>
    <col min="12545" max="12545" width="6.28515625" style="137" customWidth="1"/>
    <col min="12546" max="12546" width="25.5703125" style="137" customWidth="1"/>
    <col min="12547" max="12547" width="30.28515625" style="137" customWidth="1"/>
    <col min="12548" max="12548" width="24.28515625" style="137" customWidth="1"/>
    <col min="12549" max="12549" width="7.28515625" style="137" bestFit="1" customWidth="1"/>
    <col min="12550" max="12550" width="21.5703125" style="137" bestFit="1" customWidth="1"/>
    <col min="12551" max="12800" width="9.140625" style="137"/>
    <col min="12801" max="12801" width="6.28515625" style="137" customWidth="1"/>
    <col min="12802" max="12802" width="25.5703125" style="137" customWidth="1"/>
    <col min="12803" max="12803" width="30.28515625" style="137" customWidth="1"/>
    <col min="12804" max="12804" width="24.28515625" style="137" customWidth="1"/>
    <col min="12805" max="12805" width="7.28515625" style="137" bestFit="1" customWidth="1"/>
    <col min="12806" max="12806" width="21.5703125" style="137" bestFit="1" customWidth="1"/>
    <col min="12807" max="13056" width="9.140625" style="137"/>
    <col min="13057" max="13057" width="6.28515625" style="137" customWidth="1"/>
    <col min="13058" max="13058" width="25.5703125" style="137" customWidth="1"/>
    <col min="13059" max="13059" width="30.28515625" style="137" customWidth="1"/>
    <col min="13060" max="13060" width="24.28515625" style="137" customWidth="1"/>
    <col min="13061" max="13061" width="7.28515625" style="137" bestFit="1" customWidth="1"/>
    <col min="13062" max="13062" width="21.5703125" style="137" bestFit="1" customWidth="1"/>
    <col min="13063" max="13312" width="9.140625" style="137"/>
    <col min="13313" max="13313" width="6.28515625" style="137" customWidth="1"/>
    <col min="13314" max="13314" width="25.5703125" style="137" customWidth="1"/>
    <col min="13315" max="13315" width="30.28515625" style="137" customWidth="1"/>
    <col min="13316" max="13316" width="24.28515625" style="137" customWidth="1"/>
    <col min="13317" max="13317" width="7.28515625" style="137" bestFit="1" customWidth="1"/>
    <col min="13318" max="13318" width="21.5703125" style="137" bestFit="1" customWidth="1"/>
    <col min="13319" max="13568" width="9.140625" style="137"/>
    <col min="13569" max="13569" width="6.28515625" style="137" customWidth="1"/>
    <col min="13570" max="13570" width="25.5703125" style="137" customWidth="1"/>
    <col min="13571" max="13571" width="30.28515625" style="137" customWidth="1"/>
    <col min="13572" max="13572" width="24.28515625" style="137" customWidth="1"/>
    <col min="13573" max="13573" width="7.28515625" style="137" bestFit="1" customWidth="1"/>
    <col min="13574" max="13574" width="21.5703125" style="137" bestFit="1" customWidth="1"/>
    <col min="13575" max="13824" width="9.140625" style="137"/>
    <col min="13825" max="13825" width="6.28515625" style="137" customWidth="1"/>
    <col min="13826" max="13826" width="25.5703125" style="137" customWidth="1"/>
    <col min="13827" max="13827" width="30.28515625" style="137" customWidth="1"/>
    <col min="13828" max="13828" width="24.28515625" style="137" customWidth="1"/>
    <col min="13829" max="13829" width="7.28515625" style="137" bestFit="1" customWidth="1"/>
    <col min="13830" max="13830" width="21.5703125" style="137" bestFit="1" customWidth="1"/>
    <col min="13831" max="14080" width="9.140625" style="137"/>
    <col min="14081" max="14081" width="6.28515625" style="137" customWidth="1"/>
    <col min="14082" max="14082" width="25.5703125" style="137" customWidth="1"/>
    <col min="14083" max="14083" width="30.28515625" style="137" customWidth="1"/>
    <col min="14084" max="14084" width="24.28515625" style="137" customWidth="1"/>
    <col min="14085" max="14085" width="7.28515625" style="137" bestFit="1" customWidth="1"/>
    <col min="14086" max="14086" width="21.5703125" style="137" bestFit="1" customWidth="1"/>
    <col min="14087" max="14336" width="9.140625" style="137"/>
    <col min="14337" max="14337" width="6.28515625" style="137" customWidth="1"/>
    <col min="14338" max="14338" width="25.5703125" style="137" customWidth="1"/>
    <col min="14339" max="14339" width="30.28515625" style="137" customWidth="1"/>
    <col min="14340" max="14340" width="24.28515625" style="137" customWidth="1"/>
    <col min="14341" max="14341" width="7.28515625" style="137" bestFit="1" customWidth="1"/>
    <col min="14342" max="14342" width="21.5703125" style="137" bestFit="1" customWidth="1"/>
    <col min="14343" max="14592" width="9.140625" style="137"/>
    <col min="14593" max="14593" width="6.28515625" style="137" customWidth="1"/>
    <col min="14594" max="14594" width="25.5703125" style="137" customWidth="1"/>
    <col min="14595" max="14595" width="30.28515625" style="137" customWidth="1"/>
    <col min="14596" max="14596" width="24.28515625" style="137" customWidth="1"/>
    <col min="14597" max="14597" width="7.28515625" style="137" bestFit="1" customWidth="1"/>
    <col min="14598" max="14598" width="21.5703125" style="137" bestFit="1" customWidth="1"/>
    <col min="14599" max="14848" width="9.140625" style="137"/>
    <col min="14849" max="14849" width="6.28515625" style="137" customWidth="1"/>
    <col min="14850" max="14850" width="25.5703125" style="137" customWidth="1"/>
    <col min="14851" max="14851" width="30.28515625" style="137" customWidth="1"/>
    <col min="14852" max="14852" width="24.28515625" style="137" customWidth="1"/>
    <col min="14853" max="14853" width="7.28515625" style="137" bestFit="1" customWidth="1"/>
    <col min="14854" max="14854" width="21.5703125" style="137" bestFit="1" customWidth="1"/>
    <col min="14855" max="15104" width="9.140625" style="137"/>
    <col min="15105" max="15105" width="6.28515625" style="137" customWidth="1"/>
    <col min="15106" max="15106" width="25.5703125" style="137" customWidth="1"/>
    <col min="15107" max="15107" width="30.28515625" style="137" customWidth="1"/>
    <col min="15108" max="15108" width="24.28515625" style="137" customWidth="1"/>
    <col min="15109" max="15109" width="7.28515625" style="137" bestFit="1" customWidth="1"/>
    <col min="15110" max="15110" width="21.5703125" style="137" bestFit="1" customWidth="1"/>
    <col min="15111" max="15360" width="9.140625" style="137"/>
    <col min="15361" max="15361" width="6.28515625" style="137" customWidth="1"/>
    <col min="15362" max="15362" width="25.5703125" style="137" customWidth="1"/>
    <col min="15363" max="15363" width="30.28515625" style="137" customWidth="1"/>
    <col min="15364" max="15364" width="24.28515625" style="137" customWidth="1"/>
    <col min="15365" max="15365" width="7.28515625" style="137" bestFit="1" customWidth="1"/>
    <col min="15366" max="15366" width="21.5703125" style="137" bestFit="1" customWidth="1"/>
    <col min="15367" max="15616" width="9.140625" style="137"/>
    <col min="15617" max="15617" width="6.28515625" style="137" customWidth="1"/>
    <col min="15618" max="15618" width="25.5703125" style="137" customWidth="1"/>
    <col min="15619" max="15619" width="30.28515625" style="137" customWidth="1"/>
    <col min="15620" max="15620" width="24.28515625" style="137" customWidth="1"/>
    <col min="15621" max="15621" width="7.28515625" style="137" bestFit="1" customWidth="1"/>
    <col min="15622" max="15622" width="21.5703125" style="137" bestFit="1" customWidth="1"/>
    <col min="15623" max="15872" width="9.140625" style="137"/>
    <col min="15873" max="15873" width="6.28515625" style="137" customWidth="1"/>
    <col min="15874" max="15874" width="25.5703125" style="137" customWidth="1"/>
    <col min="15875" max="15875" width="30.28515625" style="137" customWidth="1"/>
    <col min="15876" max="15876" width="24.28515625" style="137" customWidth="1"/>
    <col min="15877" max="15877" width="7.28515625" style="137" bestFit="1" customWidth="1"/>
    <col min="15878" max="15878" width="21.5703125" style="137" bestFit="1" customWidth="1"/>
    <col min="15879" max="16128" width="9.140625" style="137"/>
    <col min="16129" max="16129" width="6.28515625" style="137" customWidth="1"/>
    <col min="16130" max="16130" width="25.5703125" style="137" customWidth="1"/>
    <col min="16131" max="16131" width="30.28515625" style="137" customWidth="1"/>
    <col min="16132" max="16132" width="24.28515625" style="137" customWidth="1"/>
    <col min="16133" max="16133" width="7.28515625" style="137" bestFit="1" customWidth="1"/>
    <col min="16134" max="16134" width="21.5703125" style="137" bestFit="1" customWidth="1"/>
    <col min="16135" max="16384" width="9.140625" style="137"/>
  </cols>
  <sheetData>
    <row r="1" spans="1:8" x14ac:dyDescent="0.25">
      <c r="A1" s="95" t="s">
        <v>84</v>
      </c>
      <c r="F1" s="91" t="s">
        <v>115</v>
      </c>
    </row>
    <row r="2" spans="1:8" x14ac:dyDescent="0.25">
      <c r="F2" s="92" t="s">
        <v>86</v>
      </c>
    </row>
    <row r="3" spans="1:8" x14ac:dyDescent="0.25">
      <c r="F3" s="93" t="s">
        <v>87</v>
      </c>
    </row>
    <row r="4" spans="1:8" x14ac:dyDescent="0.25">
      <c r="F4" s="93" t="s">
        <v>88</v>
      </c>
    </row>
    <row r="5" spans="1:8" x14ac:dyDescent="0.25">
      <c r="F5" s="93" t="s">
        <v>5</v>
      </c>
    </row>
    <row r="6" spans="1:8" ht="18.75" x14ac:dyDescent="0.3">
      <c r="A6" s="1093" t="s">
        <v>89</v>
      </c>
      <c r="B6" s="1093"/>
      <c r="C6" s="1093"/>
      <c r="D6" s="1093"/>
      <c r="E6" s="1093"/>
      <c r="F6" s="1093"/>
    </row>
    <row r="7" spans="1:8" ht="18.75" customHeight="1" x14ac:dyDescent="0.3">
      <c r="A7" s="1093" t="s">
        <v>231</v>
      </c>
      <c r="B7" s="1093"/>
      <c r="C7" s="1093"/>
      <c r="D7" s="1093"/>
      <c r="E7" s="1093"/>
      <c r="F7" s="1093"/>
    </row>
    <row r="8" spans="1:8" ht="18.75" customHeight="1" x14ac:dyDescent="0.3">
      <c r="A8" s="1094" t="s">
        <v>6417</v>
      </c>
      <c r="B8" s="1094"/>
      <c r="C8" s="1094"/>
      <c r="D8" s="1094"/>
      <c r="E8" s="1094"/>
      <c r="F8" s="1094"/>
    </row>
    <row r="9" spans="1:8" ht="18.75" customHeight="1" x14ac:dyDescent="0.3">
      <c r="A9" s="138"/>
      <c r="B9" s="139"/>
      <c r="C9" s="601" t="s">
        <v>6511</v>
      </c>
    </row>
    <row r="10" spans="1:8" x14ac:dyDescent="0.25">
      <c r="F10" s="140" t="s">
        <v>116</v>
      </c>
    </row>
    <row r="11" spans="1:8" ht="15" customHeight="1" x14ac:dyDescent="0.25">
      <c r="A11" s="1095" t="s">
        <v>117</v>
      </c>
      <c r="B11" s="1095" t="s">
        <v>118</v>
      </c>
      <c r="C11" s="1097" t="s">
        <v>119</v>
      </c>
      <c r="D11" s="1100" t="s">
        <v>120</v>
      </c>
      <c r="E11" s="1095" t="s">
        <v>121</v>
      </c>
      <c r="F11" s="1103" t="s">
        <v>122</v>
      </c>
    </row>
    <row r="12" spans="1:8" ht="15.75" customHeight="1" x14ac:dyDescent="0.25">
      <c r="A12" s="1096"/>
      <c r="B12" s="1096"/>
      <c r="C12" s="1098"/>
      <c r="D12" s="1101"/>
      <c r="E12" s="1096"/>
      <c r="F12" s="1103"/>
    </row>
    <row r="13" spans="1:8" ht="34.5" customHeight="1" x14ac:dyDescent="0.25">
      <c r="A13" s="1096"/>
      <c r="B13" s="1096"/>
      <c r="C13" s="1099"/>
      <c r="D13" s="1102"/>
      <c r="E13" s="1096"/>
      <c r="F13" s="1103"/>
    </row>
    <row r="14" spans="1:8" ht="15.75" x14ac:dyDescent="0.25">
      <c r="A14" s="141" t="s">
        <v>123</v>
      </c>
      <c r="B14" s="1105" t="s">
        <v>124</v>
      </c>
      <c r="C14" s="1106"/>
      <c r="D14" s="1106"/>
      <c r="E14" s="1106"/>
      <c r="F14" s="1106"/>
    </row>
    <row r="15" spans="1:8" ht="15.75" x14ac:dyDescent="0.25">
      <c r="A15" s="142"/>
      <c r="B15" s="142"/>
      <c r="C15" s="142"/>
      <c r="D15" s="142"/>
      <c r="E15" s="193"/>
      <c r="F15" s="187"/>
      <c r="G15" s="1107"/>
      <c r="H15" s="1108"/>
    </row>
    <row r="16" spans="1:8" ht="15.75" x14ac:dyDescent="0.25">
      <c r="A16" s="143"/>
      <c r="B16" s="143"/>
      <c r="C16" s="143"/>
      <c r="D16" s="143"/>
      <c r="E16" s="194"/>
      <c r="F16" s="188"/>
    </row>
    <row r="17" spans="1:6" ht="15.75" x14ac:dyDescent="0.25">
      <c r="A17" s="1109" t="s">
        <v>100</v>
      </c>
      <c r="B17" s="1109"/>
      <c r="C17" s="1109"/>
      <c r="D17" s="1109"/>
      <c r="E17" s="1109"/>
      <c r="F17" s="189"/>
    </row>
    <row r="18" spans="1:6" ht="15.75" x14ac:dyDescent="0.25">
      <c r="A18" s="141" t="s">
        <v>125</v>
      </c>
      <c r="B18" s="1105" t="s">
        <v>126</v>
      </c>
      <c r="C18" s="1106"/>
      <c r="D18" s="1106"/>
      <c r="E18" s="1106"/>
      <c r="F18" s="1106"/>
    </row>
    <row r="19" spans="1:6" ht="15.75" x14ac:dyDescent="0.25">
      <c r="A19" s="143"/>
      <c r="B19" s="144"/>
      <c r="C19" s="144"/>
      <c r="D19" s="144"/>
      <c r="E19" s="193"/>
      <c r="F19" s="190"/>
    </row>
    <row r="20" spans="1:6" ht="15.75" x14ac:dyDescent="0.25">
      <c r="A20" s="143"/>
      <c r="B20" s="143"/>
      <c r="C20" s="143"/>
      <c r="D20" s="143"/>
      <c r="E20" s="194"/>
      <c r="F20" s="188"/>
    </row>
    <row r="21" spans="1:6" ht="15.75" x14ac:dyDescent="0.25">
      <c r="A21" s="1109" t="s">
        <v>100</v>
      </c>
      <c r="B21" s="1109"/>
      <c r="C21" s="1109"/>
      <c r="D21" s="1109"/>
      <c r="E21" s="1109"/>
      <c r="F21" s="189"/>
    </row>
    <row r="22" spans="1:6" ht="15.75" x14ac:dyDescent="0.25">
      <c r="A22" s="141" t="s">
        <v>127</v>
      </c>
      <c r="B22" s="1105" t="s">
        <v>102</v>
      </c>
      <c r="C22" s="1106"/>
      <c r="D22" s="1106"/>
      <c r="E22" s="1106"/>
      <c r="F22" s="1106"/>
    </row>
    <row r="23" spans="1:6" ht="15.75" x14ac:dyDescent="0.25">
      <c r="A23" s="143"/>
      <c r="B23" s="145"/>
      <c r="C23" s="146"/>
      <c r="D23" s="146"/>
      <c r="E23" s="193"/>
      <c r="F23" s="190"/>
    </row>
    <row r="24" spans="1:6" ht="15.75" x14ac:dyDescent="0.25">
      <c r="A24" s="143"/>
      <c r="B24" s="147"/>
      <c r="C24" s="147"/>
      <c r="D24" s="147"/>
      <c r="E24" s="194"/>
      <c r="F24" s="191"/>
    </row>
    <row r="25" spans="1:6" ht="15.75" x14ac:dyDescent="0.25">
      <c r="A25" s="1109" t="s">
        <v>100</v>
      </c>
      <c r="B25" s="1109"/>
      <c r="C25" s="1109"/>
      <c r="D25" s="1109"/>
      <c r="E25" s="1109"/>
      <c r="F25" s="192"/>
    </row>
    <row r="26" spans="1:6" ht="15.75" x14ac:dyDescent="0.25">
      <c r="A26" s="141" t="s">
        <v>128</v>
      </c>
      <c r="B26" s="1105" t="s">
        <v>103</v>
      </c>
      <c r="C26" s="1106"/>
      <c r="D26" s="1106"/>
      <c r="E26" s="1106"/>
      <c r="F26" s="1106"/>
    </row>
    <row r="27" spans="1:6" ht="15.75" x14ac:dyDescent="0.25">
      <c r="A27" s="143"/>
      <c r="B27" s="145"/>
      <c r="C27" s="146"/>
      <c r="D27" s="146"/>
      <c r="E27" s="193"/>
      <c r="F27" s="190"/>
    </row>
    <row r="28" spans="1:6" ht="15.75" x14ac:dyDescent="0.25">
      <c r="A28" s="143"/>
      <c r="B28" s="147"/>
      <c r="C28" s="147"/>
      <c r="D28" s="147"/>
      <c r="E28" s="194"/>
      <c r="F28" s="191"/>
    </row>
    <row r="29" spans="1:6" ht="15.75" x14ac:dyDescent="0.25">
      <c r="A29" s="1109" t="s">
        <v>100</v>
      </c>
      <c r="B29" s="1109"/>
      <c r="C29" s="1109"/>
      <c r="D29" s="1109"/>
      <c r="E29" s="1109"/>
      <c r="F29" s="192"/>
    </row>
    <row r="30" spans="1:6" ht="15.75" x14ac:dyDescent="0.25">
      <c r="A30" s="1109" t="s">
        <v>105</v>
      </c>
      <c r="B30" s="1109"/>
      <c r="C30" s="1109"/>
      <c r="D30" s="1109"/>
      <c r="E30" s="1109"/>
      <c r="F30" s="192"/>
    </row>
    <row r="32" spans="1:6" ht="15.75" x14ac:dyDescent="0.25">
      <c r="A32" s="148" t="s">
        <v>106</v>
      </c>
      <c r="B32" s="149"/>
      <c r="C32" s="599" t="s">
        <v>6418</v>
      </c>
      <c r="D32" s="150"/>
      <c r="E32" s="149"/>
      <c r="F32" s="600" t="s">
        <v>6415</v>
      </c>
    </row>
    <row r="33" spans="1:6" x14ac:dyDescent="0.25">
      <c r="A33" s="151"/>
      <c r="C33" s="152" t="s">
        <v>107</v>
      </c>
      <c r="D33" s="152" t="s">
        <v>35</v>
      </c>
      <c r="E33" s="1104" t="s">
        <v>36</v>
      </c>
      <c r="F33" s="1104"/>
    </row>
    <row r="34" spans="1:6" ht="15.75" x14ac:dyDescent="0.25">
      <c r="A34" s="153" t="s">
        <v>108</v>
      </c>
      <c r="B34" s="153"/>
      <c r="C34" s="149"/>
      <c r="D34" s="150"/>
      <c r="E34" s="149"/>
      <c r="F34" s="600" t="s">
        <v>6416</v>
      </c>
    </row>
    <row r="35" spans="1:6" x14ac:dyDescent="0.25">
      <c r="A35" s="151"/>
      <c r="B35" s="151"/>
      <c r="C35" s="152"/>
      <c r="D35" s="152" t="s">
        <v>35</v>
      </c>
      <c r="E35" s="1104" t="s">
        <v>36</v>
      </c>
      <c r="F35" s="1104"/>
    </row>
  </sheetData>
  <mergeCells count="21">
    <mergeCell ref="E35:F35"/>
    <mergeCell ref="B14:F14"/>
    <mergeCell ref="G15:H15"/>
    <mergeCell ref="A17:E17"/>
    <mergeCell ref="B18:F18"/>
    <mergeCell ref="A21:E21"/>
    <mergeCell ref="B22:F22"/>
    <mergeCell ref="A25:E25"/>
    <mergeCell ref="B26:F26"/>
    <mergeCell ref="A29:E29"/>
    <mergeCell ref="A30:E30"/>
    <mergeCell ref="E33:F33"/>
    <mergeCell ref="A6:F6"/>
    <mergeCell ref="A7:F7"/>
    <mergeCell ref="A8:F8"/>
    <mergeCell ref="A11:A13"/>
    <mergeCell ref="B11:B13"/>
    <mergeCell ref="C11:C13"/>
    <mergeCell ref="D11:D13"/>
    <mergeCell ref="E11:E13"/>
    <mergeCell ref="F11:F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J52" sqref="J52"/>
    </sheetView>
  </sheetViews>
  <sheetFormatPr defaultRowHeight="15" x14ac:dyDescent="0.25"/>
  <cols>
    <col min="1" max="1" width="4.140625" style="90" customWidth="1"/>
    <col min="2" max="2" width="19.42578125" style="90" customWidth="1"/>
    <col min="3" max="3" width="26.28515625" style="90" customWidth="1"/>
    <col min="4" max="4" width="10.140625" style="90" customWidth="1"/>
    <col min="5" max="5" width="18.28515625" style="90" customWidth="1"/>
    <col min="6" max="6" width="12" style="90" customWidth="1"/>
    <col min="7" max="7" width="10" style="90" customWidth="1"/>
    <col min="8" max="8" width="10.7109375" style="90" customWidth="1"/>
    <col min="9" max="256" width="9.140625" style="90"/>
    <col min="257" max="257" width="4.140625" style="90" customWidth="1"/>
    <col min="258" max="258" width="19.42578125" style="90" customWidth="1"/>
    <col min="259" max="259" width="26.28515625" style="90" customWidth="1"/>
    <col min="260" max="260" width="10.140625" style="90" customWidth="1"/>
    <col min="261" max="261" width="18.28515625" style="90" customWidth="1"/>
    <col min="262" max="262" width="12" style="90" customWidth="1"/>
    <col min="263" max="263" width="10" style="90" customWidth="1"/>
    <col min="264" max="264" width="10.7109375" style="90" customWidth="1"/>
    <col min="265" max="512" width="9.140625" style="90"/>
    <col min="513" max="513" width="4.140625" style="90" customWidth="1"/>
    <col min="514" max="514" width="19.42578125" style="90" customWidth="1"/>
    <col min="515" max="515" width="26.28515625" style="90" customWidth="1"/>
    <col min="516" max="516" width="10.140625" style="90" customWidth="1"/>
    <col min="517" max="517" width="18.28515625" style="90" customWidth="1"/>
    <col min="518" max="518" width="12" style="90" customWidth="1"/>
    <col min="519" max="519" width="10" style="90" customWidth="1"/>
    <col min="520" max="520" width="10.7109375" style="90" customWidth="1"/>
    <col min="521" max="768" width="9.140625" style="90"/>
    <col min="769" max="769" width="4.140625" style="90" customWidth="1"/>
    <col min="770" max="770" width="19.42578125" style="90" customWidth="1"/>
    <col min="771" max="771" width="26.28515625" style="90" customWidth="1"/>
    <col min="772" max="772" width="10.140625" style="90" customWidth="1"/>
    <col min="773" max="773" width="18.28515625" style="90" customWidth="1"/>
    <col min="774" max="774" width="12" style="90" customWidth="1"/>
    <col min="775" max="775" width="10" style="90" customWidth="1"/>
    <col min="776" max="776" width="10.7109375" style="90" customWidth="1"/>
    <col min="777" max="1024" width="9.140625" style="90"/>
    <col min="1025" max="1025" width="4.140625" style="90" customWidth="1"/>
    <col min="1026" max="1026" width="19.42578125" style="90" customWidth="1"/>
    <col min="1027" max="1027" width="26.28515625" style="90" customWidth="1"/>
    <col min="1028" max="1028" width="10.140625" style="90" customWidth="1"/>
    <col min="1029" max="1029" width="18.28515625" style="90" customWidth="1"/>
    <col min="1030" max="1030" width="12" style="90" customWidth="1"/>
    <col min="1031" max="1031" width="10" style="90" customWidth="1"/>
    <col min="1032" max="1032" width="10.7109375" style="90" customWidth="1"/>
    <col min="1033" max="1280" width="9.140625" style="90"/>
    <col min="1281" max="1281" width="4.140625" style="90" customWidth="1"/>
    <col min="1282" max="1282" width="19.42578125" style="90" customWidth="1"/>
    <col min="1283" max="1283" width="26.28515625" style="90" customWidth="1"/>
    <col min="1284" max="1284" width="10.140625" style="90" customWidth="1"/>
    <col min="1285" max="1285" width="18.28515625" style="90" customWidth="1"/>
    <col min="1286" max="1286" width="12" style="90" customWidth="1"/>
    <col min="1287" max="1287" width="10" style="90" customWidth="1"/>
    <col min="1288" max="1288" width="10.7109375" style="90" customWidth="1"/>
    <col min="1289" max="1536" width="9.140625" style="90"/>
    <col min="1537" max="1537" width="4.140625" style="90" customWidth="1"/>
    <col min="1538" max="1538" width="19.42578125" style="90" customWidth="1"/>
    <col min="1539" max="1539" width="26.28515625" style="90" customWidth="1"/>
    <col min="1540" max="1540" width="10.140625" style="90" customWidth="1"/>
    <col min="1541" max="1541" width="18.28515625" style="90" customWidth="1"/>
    <col min="1542" max="1542" width="12" style="90" customWidth="1"/>
    <col min="1543" max="1543" width="10" style="90" customWidth="1"/>
    <col min="1544" max="1544" width="10.7109375" style="90" customWidth="1"/>
    <col min="1545" max="1792" width="9.140625" style="90"/>
    <col min="1793" max="1793" width="4.140625" style="90" customWidth="1"/>
    <col min="1794" max="1794" width="19.42578125" style="90" customWidth="1"/>
    <col min="1795" max="1795" width="26.28515625" style="90" customWidth="1"/>
    <col min="1796" max="1796" width="10.140625" style="90" customWidth="1"/>
    <col min="1797" max="1797" width="18.28515625" style="90" customWidth="1"/>
    <col min="1798" max="1798" width="12" style="90" customWidth="1"/>
    <col min="1799" max="1799" width="10" style="90" customWidth="1"/>
    <col min="1800" max="1800" width="10.7109375" style="90" customWidth="1"/>
    <col min="1801" max="2048" width="9.140625" style="90"/>
    <col min="2049" max="2049" width="4.140625" style="90" customWidth="1"/>
    <col min="2050" max="2050" width="19.42578125" style="90" customWidth="1"/>
    <col min="2051" max="2051" width="26.28515625" style="90" customWidth="1"/>
    <col min="2052" max="2052" width="10.140625" style="90" customWidth="1"/>
    <col min="2053" max="2053" width="18.28515625" style="90" customWidth="1"/>
    <col min="2054" max="2054" width="12" style="90" customWidth="1"/>
    <col min="2055" max="2055" width="10" style="90" customWidth="1"/>
    <col min="2056" max="2056" width="10.7109375" style="90" customWidth="1"/>
    <col min="2057" max="2304" width="9.140625" style="90"/>
    <col min="2305" max="2305" width="4.140625" style="90" customWidth="1"/>
    <col min="2306" max="2306" width="19.42578125" style="90" customWidth="1"/>
    <col min="2307" max="2307" width="26.28515625" style="90" customWidth="1"/>
    <col min="2308" max="2308" width="10.140625" style="90" customWidth="1"/>
    <col min="2309" max="2309" width="18.28515625" style="90" customWidth="1"/>
    <col min="2310" max="2310" width="12" style="90" customWidth="1"/>
    <col min="2311" max="2311" width="10" style="90" customWidth="1"/>
    <col min="2312" max="2312" width="10.7109375" style="90" customWidth="1"/>
    <col min="2313" max="2560" width="9.140625" style="90"/>
    <col min="2561" max="2561" width="4.140625" style="90" customWidth="1"/>
    <col min="2562" max="2562" width="19.42578125" style="90" customWidth="1"/>
    <col min="2563" max="2563" width="26.28515625" style="90" customWidth="1"/>
    <col min="2564" max="2564" width="10.140625" style="90" customWidth="1"/>
    <col min="2565" max="2565" width="18.28515625" style="90" customWidth="1"/>
    <col min="2566" max="2566" width="12" style="90" customWidth="1"/>
    <col min="2567" max="2567" width="10" style="90" customWidth="1"/>
    <col min="2568" max="2568" width="10.7109375" style="90" customWidth="1"/>
    <col min="2569" max="2816" width="9.140625" style="90"/>
    <col min="2817" max="2817" width="4.140625" style="90" customWidth="1"/>
    <col min="2818" max="2818" width="19.42578125" style="90" customWidth="1"/>
    <col min="2819" max="2819" width="26.28515625" style="90" customWidth="1"/>
    <col min="2820" max="2820" width="10.140625" style="90" customWidth="1"/>
    <col min="2821" max="2821" width="18.28515625" style="90" customWidth="1"/>
    <col min="2822" max="2822" width="12" style="90" customWidth="1"/>
    <col min="2823" max="2823" width="10" style="90" customWidth="1"/>
    <col min="2824" max="2824" width="10.7109375" style="90" customWidth="1"/>
    <col min="2825" max="3072" width="9.140625" style="90"/>
    <col min="3073" max="3073" width="4.140625" style="90" customWidth="1"/>
    <col min="3074" max="3074" width="19.42578125" style="90" customWidth="1"/>
    <col min="3075" max="3075" width="26.28515625" style="90" customWidth="1"/>
    <col min="3076" max="3076" width="10.140625" style="90" customWidth="1"/>
    <col min="3077" max="3077" width="18.28515625" style="90" customWidth="1"/>
    <col min="3078" max="3078" width="12" style="90" customWidth="1"/>
    <col min="3079" max="3079" width="10" style="90" customWidth="1"/>
    <col min="3080" max="3080" width="10.7109375" style="90" customWidth="1"/>
    <col min="3081" max="3328" width="9.140625" style="90"/>
    <col min="3329" max="3329" width="4.140625" style="90" customWidth="1"/>
    <col min="3330" max="3330" width="19.42578125" style="90" customWidth="1"/>
    <col min="3331" max="3331" width="26.28515625" style="90" customWidth="1"/>
    <col min="3332" max="3332" width="10.140625" style="90" customWidth="1"/>
    <col min="3333" max="3333" width="18.28515625" style="90" customWidth="1"/>
    <col min="3334" max="3334" width="12" style="90" customWidth="1"/>
    <col min="3335" max="3335" width="10" style="90" customWidth="1"/>
    <col min="3336" max="3336" width="10.7109375" style="90" customWidth="1"/>
    <col min="3337" max="3584" width="9.140625" style="90"/>
    <col min="3585" max="3585" width="4.140625" style="90" customWidth="1"/>
    <col min="3586" max="3586" width="19.42578125" style="90" customWidth="1"/>
    <col min="3587" max="3587" width="26.28515625" style="90" customWidth="1"/>
    <col min="3588" max="3588" width="10.140625" style="90" customWidth="1"/>
    <col min="3589" max="3589" width="18.28515625" style="90" customWidth="1"/>
    <col min="3590" max="3590" width="12" style="90" customWidth="1"/>
    <col min="3591" max="3591" width="10" style="90" customWidth="1"/>
    <col min="3592" max="3592" width="10.7109375" style="90" customWidth="1"/>
    <col min="3593" max="3840" width="9.140625" style="90"/>
    <col min="3841" max="3841" width="4.140625" style="90" customWidth="1"/>
    <col min="3842" max="3842" width="19.42578125" style="90" customWidth="1"/>
    <col min="3843" max="3843" width="26.28515625" style="90" customWidth="1"/>
    <col min="3844" max="3844" width="10.140625" style="90" customWidth="1"/>
    <col min="3845" max="3845" width="18.28515625" style="90" customWidth="1"/>
    <col min="3846" max="3846" width="12" style="90" customWidth="1"/>
    <col min="3847" max="3847" width="10" style="90" customWidth="1"/>
    <col min="3848" max="3848" width="10.7109375" style="90" customWidth="1"/>
    <col min="3849" max="4096" width="9.140625" style="90"/>
    <col min="4097" max="4097" width="4.140625" style="90" customWidth="1"/>
    <col min="4098" max="4098" width="19.42578125" style="90" customWidth="1"/>
    <col min="4099" max="4099" width="26.28515625" style="90" customWidth="1"/>
    <col min="4100" max="4100" width="10.140625" style="90" customWidth="1"/>
    <col min="4101" max="4101" width="18.28515625" style="90" customWidth="1"/>
    <col min="4102" max="4102" width="12" style="90" customWidth="1"/>
    <col min="4103" max="4103" width="10" style="90" customWidth="1"/>
    <col min="4104" max="4104" width="10.7109375" style="90" customWidth="1"/>
    <col min="4105" max="4352" width="9.140625" style="90"/>
    <col min="4353" max="4353" width="4.140625" style="90" customWidth="1"/>
    <col min="4354" max="4354" width="19.42578125" style="90" customWidth="1"/>
    <col min="4355" max="4355" width="26.28515625" style="90" customWidth="1"/>
    <col min="4356" max="4356" width="10.140625" style="90" customWidth="1"/>
    <col min="4357" max="4357" width="18.28515625" style="90" customWidth="1"/>
    <col min="4358" max="4358" width="12" style="90" customWidth="1"/>
    <col min="4359" max="4359" width="10" style="90" customWidth="1"/>
    <col min="4360" max="4360" width="10.7109375" style="90" customWidth="1"/>
    <col min="4361" max="4608" width="9.140625" style="90"/>
    <col min="4609" max="4609" width="4.140625" style="90" customWidth="1"/>
    <col min="4610" max="4610" width="19.42578125" style="90" customWidth="1"/>
    <col min="4611" max="4611" width="26.28515625" style="90" customWidth="1"/>
    <col min="4612" max="4612" width="10.140625" style="90" customWidth="1"/>
    <col min="4613" max="4613" width="18.28515625" style="90" customWidth="1"/>
    <col min="4614" max="4614" width="12" style="90" customWidth="1"/>
    <col min="4615" max="4615" width="10" style="90" customWidth="1"/>
    <col min="4616" max="4616" width="10.7109375" style="90" customWidth="1"/>
    <col min="4617" max="4864" width="9.140625" style="90"/>
    <col min="4865" max="4865" width="4.140625" style="90" customWidth="1"/>
    <col min="4866" max="4866" width="19.42578125" style="90" customWidth="1"/>
    <col min="4867" max="4867" width="26.28515625" style="90" customWidth="1"/>
    <col min="4868" max="4868" width="10.140625" style="90" customWidth="1"/>
    <col min="4869" max="4869" width="18.28515625" style="90" customWidth="1"/>
    <col min="4870" max="4870" width="12" style="90" customWidth="1"/>
    <col min="4871" max="4871" width="10" style="90" customWidth="1"/>
    <col min="4872" max="4872" width="10.7109375" style="90" customWidth="1"/>
    <col min="4873" max="5120" width="9.140625" style="90"/>
    <col min="5121" max="5121" width="4.140625" style="90" customWidth="1"/>
    <col min="5122" max="5122" width="19.42578125" style="90" customWidth="1"/>
    <col min="5123" max="5123" width="26.28515625" style="90" customWidth="1"/>
    <col min="5124" max="5124" width="10.140625" style="90" customWidth="1"/>
    <col min="5125" max="5125" width="18.28515625" style="90" customWidth="1"/>
    <col min="5126" max="5126" width="12" style="90" customWidth="1"/>
    <col min="5127" max="5127" width="10" style="90" customWidth="1"/>
    <col min="5128" max="5128" width="10.7109375" style="90" customWidth="1"/>
    <col min="5129" max="5376" width="9.140625" style="90"/>
    <col min="5377" max="5377" width="4.140625" style="90" customWidth="1"/>
    <col min="5378" max="5378" width="19.42578125" style="90" customWidth="1"/>
    <col min="5379" max="5379" width="26.28515625" style="90" customWidth="1"/>
    <col min="5380" max="5380" width="10.140625" style="90" customWidth="1"/>
    <col min="5381" max="5381" width="18.28515625" style="90" customWidth="1"/>
    <col min="5382" max="5382" width="12" style="90" customWidth="1"/>
    <col min="5383" max="5383" width="10" style="90" customWidth="1"/>
    <col min="5384" max="5384" width="10.7109375" style="90" customWidth="1"/>
    <col min="5385" max="5632" width="9.140625" style="90"/>
    <col min="5633" max="5633" width="4.140625" style="90" customWidth="1"/>
    <col min="5634" max="5634" width="19.42578125" style="90" customWidth="1"/>
    <col min="5635" max="5635" width="26.28515625" style="90" customWidth="1"/>
    <col min="5636" max="5636" width="10.140625" style="90" customWidth="1"/>
    <col min="5637" max="5637" width="18.28515625" style="90" customWidth="1"/>
    <col min="5638" max="5638" width="12" style="90" customWidth="1"/>
    <col min="5639" max="5639" width="10" style="90" customWidth="1"/>
    <col min="5640" max="5640" width="10.7109375" style="90" customWidth="1"/>
    <col min="5641" max="5888" width="9.140625" style="90"/>
    <col min="5889" max="5889" width="4.140625" style="90" customWidth="1"/>
    <col min="5890" max="5890" width="19.42578125" style="90" customWidth="1"/>
    <col min="5891" max="5891" width="26.28515625" style="90" customWidth="1"/>
    <col min="5892" max="5892" width="10.140625" style="90" customWidth="1"/>
    <col min="5893" max="5893" width="18.28515625" style="90" customWidth="1"/>
    <col min="5894" max="5894" width="12" style="90" customWidth="1"/>
    <col min="5895" max="5895" width="10" style="90" customWidth="1"/>
    <col min="5896" max="5896" width="10.7109375" style="90" customWidth="1"/>
    <col min="5897" max="6144" width="9.140625" style="90"/>
    <col min="6145" max="6145" width="4.140625" style="90" customWidth="1"/>
    <col min="6146" max="6146" width="19.42578125" style="90" customWidth="1"/>
    <col min="6147" max="6147" width="26.28515625" style="90" customWidth="1"/>
    <col min="6148" max="6148" width="10.140625" style="90" customWidth="1"/>
    <col min="6149" max="6149" width="18.28515625" style="90" customWidth="1"/>
    <col min="6150" max="6150" width="12" style="90" customWidth="1"/>
    <col min="6151" max="6151" width="10" style="90" customWidth="1"/>
    <col min="6152" max="6152" width="10.7109375" style="90" customWidth="1"/>
    <col min="6153" max="6400" width="9.140625" style="90"/>
    <col min="6401" max="6401" width="4.140625" style="90" customWidth="1"/>
    <col min="6402" max="6402" width="19.42578125" style="90" customWidth="1"/>
    <col min="6403" max="6403" width="26.28515625" style="90" customWidth="1"/>
    <col min="6404" max="6404" width="10.140625" style="90" customWidth="1"/>
    <col min="6405" max="6405" width="18.28515625" style="90" customWidth="1"/>
    <col min="6406" max="6406" width="12" style="90" customWidth="1"/>
    <col min="6407" max="6407" width="10" style="90" customWidth="1"/>
    <col min="6408" max="6408" width="10.7109375" style="90" customWidth="1"/>
    <col min="6409" max="6656" width="9.140625" style="90"/>
    <col min="6657" max="6657" width="4.140625" style="90" customWidth="1"/>
    <col min="6658" max="6658" width="19.42578125" style="90" customWidth="1"/>
    <col min="6659" max="6659" width="26.28515625" style="90" customWidth="1"/>
    <col min="6660" max="6660" width="10.140625" style="90" customWidth="1"/>
    <col min="6661" max="6661" width="18.28515625" style="90" customWidth="1"/>
    <col min="6662" max="6662" width="12" style="90" customWidth="1"/>
    <col min="6663" max="6663" width="10" style="90" customWidth="1"/>
    <col min="6664" max="6664" width="10.7109375" style="90" customWidth="1"/>
    <col min="6665" max="6912" width="9.140625" style="90"/>
    <col min="6913" max="6913" width="4.140625" style="90" customWidth="1"/>
    <col min="6914" max="6914" width="19.42578125" style="90" customWidth="1"/>
    <col min="6915" max="6915" width="26.28515625" style="90" customWidth="1"/>
    <col min="6916" max="6916" width="10.140625" style="90" customWidth="1"/>
    <col min="6917" max="6917" width="18.28515625" style="90" customWidth="1"/>
    <col min="6918" max="6918" width="12" style="90" customWidth="1"/>
    <col min="6919" max="6919" width="10" style="90" customWidth="1"/>
    <col min="6920" max="6920" width="10.7109375" style="90" customWidth="1"/>
    <col min="6921" max="7168" width="9.140625" style="90"/>
    <col min="7169" max="7169" width="4.140625" style="90" customWidth="1"/>
    <col min="7170" max="7170" width="19.42578125" style="90" customWidth="1"/>
    <col min="7171" max="7171" width="26.28515625" style="90" customWidth="1"/>
    <col min="7172" max="7172" width="10.140625" style="90" customWidth="1"/>
    <col min="7173" max="7173" width="18.28515625" style="90" customWidth="1"/>
    <col min="7174" max="7174" width="12" style="90" customWidth="1"/>
    <col min="7175" max="7175" width="10" style="90" customWidth="1"/>
    <col min="7176" max="7176" width="10.7109375" style="90" customWidth="1"/>
    <col min="7177" max="7424" width="9.140625" style="90"/>
    <col min="7425" max="7425" width="4.140625" style="90" customWidth="1"/>
    <col min="7426" max="7426" width="19.42578125" style="90" customWidth="1"/>
    <col min="7427" max="7427" width="26.28515625" style="90" customWidth="1"/>
    <col min="7428" max="7428" width="10.140625" style="90" customWidth="1"/>
    <col min="7429" max="7429" width="18.28515625" style="90" customWidth="1"/>
    <col min="7430" max="7430" width="12" style="90" customWidth="1"/>
    <col min="7431" max="7431" width="10" style="90" customWidth="1"/>
    <col min="7432" max="7432" width="10.7109375" style="90" customWidth="1"/>
    <col min="7433" max="7680" width="9.140625" style="90"/>
    <col min="7681" max="7681" width="4.140625" style="90" customWidth="1"/>
    <col min="7682" max="7682" width="19.42578125" style="90" customWidth="1"/>
    <col min="7683" max="7683" width="26.28515625" style="90" customWidth="1"/>
    <col min="7684" max="7684" width="10.140625" style="90" customWidth="1"/>
    <col min="7685" max="7685" width="18.28515625" style="90" customWidth="1"/>
    <col min="7686" max="7686" width="12" style="90" customWidth="1"/>
    <col min="7687" max="7687" width="10" style="90" customWidth="1"/>
    <col min="7688" max="7688" width="10.7109375" style="90" customWidth="1"/>
    <col min="7689" max="7936" width="9.140625" style="90"/>
    <col min="7937" max="7937" width="4.140625" style="90" customWidth="1"/>
    <col min="7938" max="7938" width="19.42578125" style="90" customWidth="1"/>
    <col min="7939" max="7939" width="26.28515625" style="90" customWidth="1"/>
    <col min="7940" max="7940" width="10.140625" style="90" customWidth="1"/>
    <col min="7941" max="7941" width="18.28515625" style="90" customWidth="1"/>
    <col min="7942" max="7942" width="12" style="90" customWidth="1"/>
    <col min="7943" max="7943" width="10" style="90" customWidth="1"/>
    <col min="7944" max="7944" width="10.7109375" style="90" customWidth="1"/>
    <col min="7945" max="8192" width="9.140625" style="90"/>
    <col min="8193" max="8193" width="4.140625" style="90" customWidth="1"/>
    <col min="8194" max="8194" width="19.42578125" style="90" customWidth="1"/>
    <col min="8195" max="8195" width="26.28515625" style="90" customWidth="1"/>
    <col min="8196" max="8196" width="10.140625" style="90" customWidth="1"/>
    <col min="8197" max="8197" width="18.28515625" style="90" customWidth="1"/>
    <col min="8198" max="8198" width="12" style="90" customWidth="1"/>
    <col min="8199" max="8199" width="10" style="90" customWidth="1"/>
    <col min="8200" max="8200" width="10.7109375" style="90" customWidth="1"/>
    <col min="8201" max="8448" width="9.140625" style="90"/>
    <col min="8449" max="8449" width="4.140625" style="90" customWidth="1"/>
    <col min="8450" max="8450" width="19.42578125" style="90" customWidth="1"/>
    <col min="8451" max="8451" width="26.28515625" style="90" customWidth="1"/>
    <col min="8452" max="8452" width="10.140625" style="90" customWidth="1"/>
    <col min="8453" max="8453" width="18.28515625" style="90" customWidth="1"/>
    <col min="8454" max="8454" width="12" style="90" customWidth="1"/>
    <col min="8455" max="8455" width="10" style="90" customWidth="1"/>
    <col min="8456" max="8456" width="10.7109375" style="90" customWidth="1"/>
    <col min="8457" max="8704" width="9.140625" style="90"/>
    <col min="8705" max="8705" width="4.140625" style="90" customWidth="1"/>
    <col min="8706" max="8706" width="19.42578125" style="90" customWidth="1"/>
    <col min="8707" max="8707" width="26.28515625" style="90" customWidth="1"/>
    <col min="8708" max="8708" width="10.140625" style="90" customWidth="1"/>
    <col min="8709" max="8709" width="18.28515625" style="90" customWidth="1"/>
    <col min="8710" max="8710" width="12" style="90" customWidth="1"/>
    <col min="8711" max="8711" width="10" style="90" customWidth="1"/>
    <col min="8712" max="8712" width="10.7109375" style="90" customWidth="1"/>
    <col min="8713" max="8960" width="9.140625" style="90"/>
    <col min="8961" max="8961" width="4.140625" style="90" customWidth="1"/>
    <col min="8962" max="8962" width="19.42578125" style="90" customWidth="1"/>
    <col min="8963" max="8963" width="26.28515625" style="90" customWidth="1"/>
    <col min="8964" max="8964" width="10.140625" style="90" customWidth="1"/>
    <col min="8965" max="8965" width="18.28515625" style="90" customWidth="1"/>
    <col min="8966" max="8966" width="12" style="90" customWidth="1"/>
    <col min="8967" max="8967" width="10" style="90" customWidth="1"/>
    <col min="8968" max="8968" width="10.7109375" style="90" customWidth="1"/>
    <col min="8969" max="9216" width="9.140625" style="90"/>
    <col min="9217" max="9217" width="4.140625" style="90" customWidth="1"/>
    <col min="9218" max="9218" width="19.42578125" style="90" customWidth="1"/>
    <col min="9219" max="9219" width="26.28515625" style="90" customWidth="1"/>
    <col min="9220" max="9220" width="10.140625" style="90" customWidth="1"/>
    <col min="9221" max="9221" width="18.28515625" style="90" customWidth="1"/>
    <col min="9222" max="9222" width="12" style="90" customWidth="1"/>
    <col min="9223" max="9223" width="10" style="90" customWidth="1"/>
    <col min="9224" max="9224" width="10.7109375" style="90" customWidth="1"/>
    <col min="9225" max="9472" width="9.140625" style="90"/>
    <col min="9473" max="9473" width="4.140625" style="90" customWidth="1"/>
    <col min="9474" max="9474" width="19.42578125" style="90" customWidth="1"/>
    <col min="9475" max="9475" width="26.28515625" style="90" customWidth="1"/>
    <col min="9476" max="9476" width="10.140625" style="90" customWidth="1"/>
    <col min="9477" max="9477" width="18.28515625" style="90" customWidth="1"/>
    <col min="9478" max="9478" width="12" style="90" customWidth="1"/>
    <col min="9479" max="9479" width="10" style="90" customWidth="1"/>
    <col min="9480" max="9480" width="10.7109375" style="90" customWidth="1"/>
    <col min="9481" max="9728" width="9.140625" style="90"/>
    <col min="9729" max="9729" width="4.140625" style="90" customWidth="1"/>
    <col min="9730" max="9730" width="19.42578125" style="90" customWidth="1"/>
    <col min="9731" max="9731" width="26.28515625" style="90" customWidth="1"/>
    <col min="9732" max="9732" width="10.140625" style="90" customWidth="1"/>
    <col min="9733" max="9733" width="18.28515625" style="90" customWidth="1"/>
    <col min="9734" max="9734" width="12" style="90" customWidth="1"/>
    <col min="9735" max="9735" width="10" style="90" customWidth="1"/>
    <col min="9736" max="9736" width="10.7109375" style="90" customWidth="1"/>
    <col min="9737" max="9984" width="9.140625" style="90"/>
    <col min="9985" max="9985" width="4.140625" style="90" customWidth="1"/>
    <col min="9986" max="9986" width="19.42578125" style="90" customWidth="1"/>
    <col min="9987" max="9987" width="26.28515625" style="90" customWidth="1"/>
    <col min="9988" max="9988" width="10.140625" style="90" customWidth="1"/>
    <col min="9989" max="9989" width="18.28515625" style="90" customWidth="1"/>
    <col min="9990" max="9990" width="12" style="90" customWidth="1"/>
    <col min="9991" max="9991" width="10" style="90" customWidth="1"/>
    <col min="9992" max="9992" width="10.7109375" style="90" customWidth="1"/>
    <col min="9993" max="10240" width="9.140625" style="90"/>
    <col min="10241" max="10241" width="4.140625" style="90" customWidth="1"/>
    <col min="10242" max="10242" width="19.42578125" style="90" customWidth="1"/>
    <col min="10243" max="10243" width="26.28515625" style="90" customWidth="1"/>
    <col min="10244" max="10244" width="10.140625" style="90" customWidth="1"/>
    <col min="10245" max="10245" width="18.28515625" style="90" customWidth="1"/>
    <col min="10246" max="10246" width="12" style="90" customWidth="1"/>
    <col min="10247" max="10247" width="10" style="90" customWidth="1"/>
    <col min="10248" max="10248" width="10.7109375" style="90" customWidth="1"/>
    <col min="10249" max="10496" width="9.140625" style="90"/>
    <col min="10497" max="10497" width="4.140625" style="90" customWidth="1"/>
    <col min="10498" max="10498" width="19.42578125" style="90" customWidth="1"/>
    <col min="10499" max="10499" width="26.28515625" style="90" customWidth="1"/>
    <col min="10500" max="10500" width="10.140625" style="90" customWidth="1"/>
    <col min="10501" max="10501" width="18.28515625" style="90" customWidth="1"/>
    <col min="10502" max="10502" width="12" style="90" customWidth="1"/>
    <col min="10503" max="10503" width="10" style="90" customWidth="1"/>
    <col min="10504" max="10504" width="10.7109375" style="90" customWidth="1"/>
    <col min="10505" max="10752" width="9.140625" style="90"/>
    <col min="10753" max="10753" width="4.140625" style="90" customWidth="1"/>
    <col min="10754" max="10754" width="19.42578125" style="90" customWidth="1"/>
    <col min="10755" max="10755" width="26.28515625" style="90" customWidth="1"/>
    <col min="10756" max="10756" width="10.140625" style="90" customWidth="1"/>
    <col min="10757" max="10757" width="18.28515625" style="90" customWidth="1"/>
    <col min="10758" max="10758" width="12" style="90" customWidth="1"/>
    <col min="10759" max="10759" width="10" style="90" customWidth="1"/>
    <col min="10760" max="10760" width="10.7109375" style="90" customWidth="1"/>
    <col min="10761" max="11008" width="9.140625" style="90"/>
    <col min="11009" max="11009" width="4.140625" style="90" customWidth="1"/>
    <col min="11010" max="11010" width="19.42578125" style="90" customWidth="1"/>
    <col min="11011" max="11011" width="26.28515625" style="90" customWidth="1"/>
    <col min="11012" max="11012" width="10.140625" style="90" customWidth="1"/>
    <col min="11013" max="11013" width="18.28515625" style="90" customWidth="1"/>
    <col min="11014" max="11014" width="12" style="90" customWidth="1"/>
    <col min="11015" max="11015" width="10" style="90" customWidth="1"/>
    <col min="11016" max="11016" width="10.7109375" style="90" customWidth="1"/>
    <col min="11017" max="11264" width="9.140625" style="90"/>
    <col min="11265" max="11265" width="4.140625" style="90" customWidth="1"/>
    <col min="11266" max="11266" width="19.42578125" style="90" customWidth="1"/>
    <col min="11267" max="11267" width="26.28515625" style="90" customWidth="1"/>
    <col min="11268" max="11268" width="10.140625" style="90" customWidth="1"/>
    <col min="11269" max="11269" width="18.28515625" style="90" customWidth="1"/>
    <col min="11270" max="11270" width="12" style="90" customWidth="1"/>
    <col min="11271" max="11271" width="10" style="90" customWidth="1"/>
    <col min="11272" max="11272" width="10.7109375" style="90" customWidth="1"/>
    <col min="11273" max="11520" width="9.140625" style="90"/>
    <col min="11521" max="11521" width="4.140625" style="90" customWidth="1"/>
    <col min="11522" max="11522" width="19.42578125" style="90" customWidth="1"/>
    <col min="11523" max="11523" width="26.28515625" style="90" customWidth="1"/>
    <col min="11524" max="11524" width="10.140625" style="90" customWidth="1"/>
    <col min="11525" max="11525" width="18.28515625" style="90" customWidth="1"/>
    <col min="11526" max="11526" width="12" style="90" customWidth="1"/>
    <col min="11527" max="11527" width="10" style="90" customWidth="1"/>
    <col min="11528" max="11528" width="10.7109375" style="90" customWidth="1"/>
    <col min="11529" max="11776" width="9.140625" style="90"/>
    <col min="11777" max="11777" width="4.140625" style="90" customWidth="1"/>
    <col min="11778" max="11778" width="19.42578125" style="90" customWidth="1"/>
    <col min="11779" max="11779" width="26.28515625" style="90" customWidth="1"/>
    <col min="11780" max="11780" width="10.140625" style="90" customWidth="1"/>
    <col min="11781" max="11781" width="18.28515625" style="90" customWidth="1"/>
    <col min="11782" max="11782" width="12" style="90" customWidth="1"/>
    <col min="11783" max="11783" width="10" style="90" customWidth="1"/>
    <col min="11784" max="11784" width="10.7109375" style="90" customWidth="1"/>
    <col min="11785" max="12032" width="9.140625" style="90"/>
    <col min="12033" max="12033" width="4.140625" style="90" customWidth="1"/>
    <col min="12034" max="12034" width="19.42578125" style="90" customWidth="1"/>
    <col min="12035" max="12035" width="26.28515625" style="90" customWidth="1"/>
    <col min="12036" max="12036" width="10.140625" style="90" customWidth="1"/>
    <col min="12037" max="12037" width="18.28515625" style="90" customWidth="1"/>
    <col min="12038" max="12038" width="12" style="90" customWidth="1"/>
    <col min="12039" max="12039" width="10" style="90" customWidth="1"/>
    <col min="12040" max="12040" width="10.7109375" style="90" customWidth="1"/>
    <col min="12041" max="12288" width="9.140625" style="90"/>
    <col min="12289" max="12289" width="4.140625" style="90" customWidth="1"/>
    <col min="12290" max="12290" width="19.42578125" style="90" customWidth="1"/>
    <col min="12291" max="12291" width="26.28515625" style="90" customWidth="1"/>
    <col min="12292" max="12292" width="10.140625" style="90" customWidth="1"/>
    <col min="12293" max="12293" width="18.28515625" style="90" customWidth="1"/>
    <col min="12294" max="12294" width="12" style="90" customWidth="1"/>
    <col min="12295" max="12295" width="10" style="90" customWidth="1"/>
    <col min="12296" max="12296" width="10.7109375" style="90" customWidth="1"/>
    <col min="12297" max="12544" width="9.140625" style="90"/>
    <col min="12545" max="12545" width="4.140625" style="90" customWidth="1"/>
    <col min="12546" max="12546" width="19.42578125" style="90" customWidth="1"/>
    <col min="12547" max="12547" width="26.28515625" style="90" customWidth="1"/>
    <col min="12548" max="12548" width="10.140625" style="90" customWidth="1"/>
    <col min="12549" max="12549" width="18.28515625" style="90" customWidth="1"/>
    <col min="12550" max="12550" width="12" style="90" customWidth="1"/>
    <col min="12551" max="12551" width="10" style="90" customWidth="1"/>
    <col min="12552" max="12552" width="10.7109375" style="90" customWidth="1"/>
    <col min="12553" max="12800" width="9.140625" style="90"/>
    <col min="12801" max="12801" width="4.140625" style="90" customWidth="1"/>
    <col min="12802" max="12802" width="19.42578125" style="90" customWidth="1"/>
    <col min="12803" max="12803" width="26.28515625" style="90" customWidth="1"/>
    <col min="12804" max="12804" width="10.140625" style="90" customWidth="1"/>
    <col min="12805" max="12805" width="18.28515625" style="90" customWidth="1"/>
    <col min="12806" max="12806" width="12" style="90" customWidth="1"/>
    <col min="12807" max="12807" width="10" style="90" customWidth="1"/>
    <col min="12808" max="12808" width="10.7109375" style="90" customWidth="1"/>
    <col min="12809" max="13056" width="9.140625" style="90"/>
    <col min="13057" max="13057" width="4.140625" style="90" customWidth="1"/>
    <col min="13058" max="13058" width="19.42578125" style="90" customWidth="1"/>
    <col min="13059" max="13059" width="26.28515625" style="90" customWidth="1"/>
    <col min="13060" max="13060" width="10.140625" style="90" customWidth="1"/>
    <col min="13061" max="13061" width="18.28515625" style="90" customWidth="1"/>
    <col min="13062" max="13062" width="12" style="90" customWidth="1"/>
    <col min="13063" max="13063" width="10" style="90" customWidth="1"/>
    <col min="13064" max="13064" width="10.7109375" style="90" customWidth="1"/>
    <col min="13065" max="13312" width="9.140625" style="90"/>
    <col min="13313" max="13313" width="4.140625" style="90" customWidth="1"/>
    <col min="13314" max="13314" width="19.42578125" style="90" customWidth="1"/>
    <col min="13315" max="13315" width="26.28515625" style="90" customWidth="1"/>
    <col min="13316" max="13316" width="10.140625" style="90" customWidth="1"/>
    <col min="13317" max="13317" width="18.28515625" style="90" customWidth="1"/>
    <col min="13318" max="13318" width="12" style="90" customWidth="1"/>
    <col min="13319" max="13319" width="10" style="90" customWidth="1"/>
    <col min="13320" max="13320" width="10.7109375" style="90" customWidth="1"/>
    <col min="13321" max="13568" width="9.140625" style="90"/>
    <col min="13569" max="13569" width="4.140625" style="90" customWidth="1"/>
    <col min="13570" max="13570" width="19.42578125" style="90" customWidth="1"/>
    <col min="13571" max="13571" width="26.28515625" style="90" customWidth="1"/>
    <col min="13572" max="13572" width="10.140625" style="90" customWidth="1"/>
    <col min="13573" max="13573" width="18.28515625" style="90" customWidth="1"/>
    <col min="13574" max="13574" width="12" style="90" customWidth="1"/>
    <col min="13575" max="13575" width="10" style="90" customWidth="1"/>
    <col min="13576" max="13576" width="10.7109375" style="90" customWidth="1"/>
    <col min="13577" max="13824" width="9.140625" style="90"/>
    <col min="13825" max="13825" width="4.140625" style="90" customWidth="1"/>
    <col min="13826" max="13826" width="19.42578125" style="90" customWidth="1"/>
    <col min="13827" max="13827" width="26.28515625" style="90" customWidth="1"/>
    <col min="13828" max="13828" width="10.140625" style="90" customWidth="1"/>
    <col min="13829" max="13829" width="18.28515625" style="90" customWidth="1"/>
    <col min="13830" max="13830" width="12" style="90" customWidth="1"/>
    <col min="13831" max="13831" width="10" style="90" customWidth="1"/>
    <col min="13832" max="13832" width="10.7109375" style="90" customWidth="1"/>
    <col min="13833" max="14080" width="9.140625" style="90"/>
    <col min="14081" max="14081" width="4.140625" style="90" customWidth="1"/>
    <col min="14082" max="14082" width="19.42578125" style="90" customWidth="1"/>
    <col min="14083" max="14083" width="26.28515625" style="90" customWidth="1"/>
    <col min="14084" max="14084" width="10.140625" style="90" customWidth="1"/>
    <col min="14085" max="14085" width="18.28515625" style="90" customWidth="1"/>
    <col min="14086" max="14086" width="12" style="90" customWidth="1"/>
    <col min="14087" max="14087" width="10" style="90" customWidth="1"/>
    <col min="14088" max="14088" width="10.7109375" style="90" customWidth="1"/>
    <col min="14089" max="14336" width="9.140625" style="90"/>
    <col min="14337" max="14337" width="4.140625" style="90" customWidth="1"/>
    <col min="14338" max="14338" width="19.42578125" style="90" customWidth="1"/>
    <col min="14339" max="14339" width="26.28515625" style="90" customWidth="1"/>
    <col min="14340" max="14340" width="10.140625" style="90" customWidth="1"/>
    <col min="14341" max="14341" width="18.28515625" style="90" customWidth="1"/>
    <col min="14342" max="14342" width="12" style="90" customWidth="1"/>
    <col min="14343" max="14343" width="10" style="90" customWidth="1"/>
    <col min="14344" max="14344" width="10.7109375" style="90" customWidth="1"/>
    <col min="14345" max="14592" width="9.140625" style="90"/>
    <col min="14593" max="14593" width="4.140625" style="90" customWidth="1"/>
    <col min="14594" max="14594" width="19.42578125" style="90" customWidth="1"/>
    <col min="14595" max="14595" width="26.28515625" style="90" customWidth="1"/>
    <col min="14596" max="14596" width="10.140625" style="90" customWidth="1"/>
    <col min="14597" max="14597" width="18.28515625" style="90" customWidth="1"/>
    <col min="14598" max="14598" width="12" style="90" customWidth="1"/>
    <col min="14599" max="14599" width="10" style="90" customWidth="1"/>
    <col min="14600" max="14600" width="10.7109375" style="90" customWidth="1"/>
    <col min="14601" max="14848" width="9.140625" style="90"/>
    <col min="14849" max="14849" width="4.140625" style="90" customWidth="1"/>
    <col min="14850" max="14850" width="19.42578125" style="90" customWidth="1"/>
    <col min="14851" max="14851" width="26.28515625" style="90" customWidth="1"/>
    <col min="14852" max="14852" width="10.140625" style="90" customWidth="1"/>
    <col min="14853" max="14853" width="18.28515625" style="90" customWidth="1"/>
    <col min="14854" max="14854" width="12" style="90" customWidth="1"/>
    <col min="14855" max="14855" width="10" style="90" customWidth="1"/>
    <col min="14856" max="14856" width="10.7109375" style="90" customWidth="1"/>
    <col min="14857" max="15104" width="9.140625" style="90"/>
    <col min="15105" max="15105" width="4.140625" style="90" customWidth="1"/>
    <col min="15106" max="15106" width="19.42578125" style="90" customWidth="1"/>
    <col min="15107" max="15107" width="26.28515625" style="90" customWidth="1"/>
    <col min="15108" max="15108" width="10.140625" style="90" customWidth="1"/>
    <col min="15109" max="15109" width="18.28515625" style="90" customWidth="1"/>
    <col min="15110" max="15110" width="12" style="90" customWidth="1"/>
    <col min="15111" max="15111" width="10" style="90" customWidth="1"/>
    <col min="15112" max="15112" width="10.7109375" style="90" customWidth="1"/>
    <col min="15113" max="15360" width="9.140625" style="90"/>
    <col min="15361" max="15361" width="4.140625" style="90" customWidth="1"/>
    <col min="15362" max="15362" width="19.42578125" style="90" customWidth="1"/>
    <col min="15363" max="15363" width="26.28515625" style="90" customWidth="1"/>
    <col min="15364" max="15364" width="10.140625" style="90" customWidth="1"/>
    <col min="15365" max="15365" width="18.28515625" style="90" customWidth="1"/>
    <col min="15366" max="15366" width="12" style="90" customWidth="1"/>
    <col min="15367" max="15367" width="10" style="90" customWidth="1"/>
    <col min="15368" max="15368" width="10.7109375" style="90" customWidth="1"/>
    <col min="15369" max="15616" width="9.140625" style="90"/>
    <col min="15617" max="15617" width="4.140625" style="90" customWidth="1"/>
    <col min="15618" max="15618" width="19.42578125" style="90" customWidth="1"/>
    <col min="15619" max="15619" width="26.28515625" style="90" customWidth="1"/>
    <col min="15620" max="15620" width="10.140625" style="90" customWidth="1"/>
    <col min="15621" max="15621" width="18.28515625" style="90" customWidth="1"/>
    <col min="15622" max="15622" width="12" style="90" customWidth="1"/>
    <col min="15623" max="15623" width="10" style="90" customWidth="1"/>
    <col min="15624" max="15624" width="10.7109375" style="90" customWidth="1"/>
    <col min="15625" max="15872" width="9.140625" style="90"/>
    <col min="15873" max="15873" width="4.140625" style="90" customWidth="1"/>
    <col min="15874" max="15874" width="19.42578125" style="90" customWidth="1"/>
    <col min="15875" max="15875" width="26.28515625" style="90" customWidth="1"/>
    <col min="15876" max="15876" width="10.140625" style="90" customWidth="1"/>
    <col min="15877" max="15877" width="18.28515625" style="90" customWidth="1"/>
    <col min="15878" max="15878" width="12" style="90" customWidth="1"/>
    <col min="15879" max="15879" width="10" style="90" customWidth="1"/>
    <col min="15880" max="15880" width="10.7109375" style="90" customWidth="1"/>
    <col min="15881" max="16128" width="9.140625" style="90"/>
    <col min="16129" max="16129" width="4.140625" style="90" customWidth="1"/>
    <col min="16130" max="16130" width="19.42578125" style="90" customWidth="1"/>
    <col min="16131" max="16131" width="26.28515625" style="90" customWidth="1"/>
    <col min="16132" max="16132" width="10.140625" style="90" customWidth="1"/>
    <col min="16133" max="16133" width="18.28515625" style="90" customWidth="1"/>
    <col min="16134" max="16134" width="12" style="90" customWidth="1"/>
    <col min="16135" max="16135" width="10" style="90" customWidth="1"/>
    <col min="16136" max="16136" width="10.7109375" style="90" customWidth="1"/>
    <col min="16137" max="16384" width="9.140625" style="90"/>
  </cols>
  <sheetData>
    <row r="1" spans="1:8" x14ac:dyDescent="0.25">
      <c r="A1" s="89" t="s">
        <v>84</v>
      </c>
      <c r="B1" s="89"/>
      <c r="H1" s="91" t="s">
        <v>109</v>
      </c>
    </row>
    <row r="2" spans="1:8" x14ac:dyDescent="0.25">
      <c r="H2" s="92" t="s">
        <v>86</v>
      </c>
    </row>
    <row r="3" spans="1:8" x14ac:dyDescent="0.25">
      <c r="H3" s="93" t="s">
        <v>87</v>
      </c>
    </row>
    <row r="4" spans="1:8" x14ac:dyDescent="0.25">
      <c r="A4" s="94"/>
      <c r="B4" s="94"/>
      <c r="C4" s="94"/>
      <c r="D4" s="94"/>
      <c r="E4" s="94"/>
      <c r="F4" s="94"/>
      <c r="G4" s="94"/>
      <c r="H4" s="93" t="s">
        <v>88</v>
      </c>
    </row>
    <row r="5" spans="1:8" x14ac:dyDescent="0.25">
      <c r="A5" s="94"/>
      <c r="B5" s="94"/>
      <c r="C5" s="94"/>
      <c r="D5" s="94"/>
      <c r="E5" s="94"/>
      <c r="F5" s="94"/>
      <c r="G5" s="94"/>
      <c r="H5" s="93" t="s">
        <v>5</v>
      </c>
    </row>
    <row r="6" spans="1:8" ht="15.75" x14ac:dyDescent="0.25">
      <c r="A6" s="1033" t="s">
        <v>89</v>
      </c>
      <c r="B6" s="1033"/>
      <c r="C6" s="1033"/>
      <c r="D6" s="1033"/>
      <c r="E6" s="1033"/>
      <c r="F6" s="1033"/>
      <c r="G6" s="1033"/>
      <c r="H6" s="1033"/>
    </row>
    <row r="7" spans="1:8" ht="15.75" x14ac:dyDescent="0.25">
      <c r="A7" s="1033" t="s">
        <v>232</v>
      </c>
      <c r="B7" s="1033"/>
      <c r="C7" s="1033"/>
      <c r="D7" s="1033"/>
      <c r="E7" s="1033"/>
      <c r="F7" s="1033"/>
      <c r="G7" s="1033"/>
      <c r="H7" s="1033"/>
    </row>
    <row r="8" spans="1:8" s="95" customFormat="1" ht="15.75" x14ac:dyDescent="0.25">
      <c r="C8" s="1033" t="s">
        <v>6419</v>
      </c>
      <c r="D8" s="1033"/>
      <c r="E8" s="1033"/>
      <c r="F8" s="1033"/>
      <c r="G8" s="1033"/>
      <c r="H8" s="1033"/>
    </row>
    <row r="9" spans="1:8" s="95" customFormat="1" ht="15.75" x14ac:dyDescent="0.25">
      <c r="C9" s="96"/>
      <c r="D9" s="96"/>
      <c r="E9" s="96"/>
      <c r="F9" s="96"/>
      <c r="G9" s="96"/>
      <c r="H9" s="96"/>
    </row>
    <row r="10" spans="1:8" ht="15.75" thickBot="1" x14ac:dyDescent="0.3">
      <c r="H10" s="97" t="s">
        <v>91</v>
      </c>
    </row>
    <row r="11" spans="1:8" ht="47.25" customHeight="1" x14ac:dyDescent="0.25">
      <c r="A11" s="1035" t="s">
        <v>92</v>
      </c>
      <c r="B11" s="1037" t="s">
        <v>73</v>
      </c>
      <c r="C11" s="1038"/>
      <c r="D11" s="1041" t="s">
        <v>93</v>
      </c>
      <c r="E11" s="1110" t="s">
        <v>110</v>
      </c>
      <c r="F11" s="1112" t="s">
        <v>111</v>
      </c>
      <c r="G11" s="1046" t="s">
        <v>112</v>
      </c>
      <c r="H11" s="1047"/>
    </row>
    <row r="12" spans="1:8" ht="27.75" customHeight="1" x14ac:dyDescent="0.25">
      <c r="A12" s="1036"/>
      <c r="B12" s="1039"/>
      <c r="C12" s="1040"/>
      <c r="D12" s="1042"/>
      <c r="E12" s="1111"/>
      <c r="F12" s="1113"/>
      <c r="G12" s="136" t="s">
        <v>113</v>
      </c>
      <c r="H12" s="99" t="s">
        <v>114</v>
      </c>
    </row>
    <row r="13" spans="1:8" ht="11.25" customHeight="1" x14ac:dyDescent="0.25">
      <c r="A13" s="100">
        <v>1</v>
      </c>
      <c r="B13" s="1114">
        <v>2</v>
      </c>
      <c r="C13" s="1115"/>
      <c r="D13" s="101">
        <v>3</v>
      </c>
      <c r="E13" s="101">
        <v>4</v>
      </c>
      <c r="F13" s="102">
        <v>5</v>
      </c>
      <c r="G13" s="102">
        <v>6</v>
      </c>
      <c r="H13" s="103">
        <v>7</v>
      </c>
    </row>
    <row r="14" spans="1:8" x14ac:dyDescent="0.25">
      <c r="A14" s="104">
        <v>1</v>
      </c>
      <c r="B14" s="1029" t="s">
        <v>99</v>
      </c>
      <c r="C14" s="1030"/>
      <c r="D14" s="172"/>
      <c r="E14" s="177"/>
      <c r="F14" s="178"/>
      <c r="G14" s="106"/>
      <c r="H14" s="107"/>
    </row>
    <row r="15" spans="1:8" x14ac:dyDescent="0.25">
      <c r="A15" s="108"/>
      <c r="B15" s="1031"/>
      <c r="C15" s="1032"/>
      <c r="D15" s="173"/>
      <c r="E15" s="179"/>
      <c r="F15" s="180"/>
      <c r="G15" s="110"/>
      <c r="H15" s="111"/>
    </row>
    <row r="16" spans="1:8" x14ac:dyDescent="0.25">
      <c r="A16" s="108"/>
      <c r="B16" s="1031"/>
      <c r="C16" s="1032"/>
      <c r="D16" s="173"/>
      <c r="E16" s="179"/>
      <c r="F16" s="180"/>
      <c r="G16" s="110"/>
      <c r="H16" s="111"/>
    </row>
    <row r="17" spans="1:8" ht="15.75" thickBot="1" x14ac:dyDescent="0.3">
      <c r="A17" s="108"/>
      <c r="B17" s="1050"/>
      <c r="C17" s="1051"/>
      <c r="D17" s="173"/>
      <c r="E17" s="179"/>
      <c r="F17" s="180"/>
      <c r="G17" s="110"/>
      <c r="H17" s="111"/>
    </row>
    <row r="18" spans="1:8" ht="15.75" thickBot="1" x14ac:dyDescent="0.3">
      <c r="A18" s="112"/>
      <c r="B18" s="1048" t="s">
        <v>100</v>
      </c>
      <c r="C18" s="1049"/>
      <c r="D18" s="174"/>
      <c r="E18" s="181"/>
      <c r="F18" s="182"/>
      <c r="G18" s="114"/>
      <c r="H18" s="115"/>
    </row>
    <row r="19" spans="1:8" ht="15" customHeight="1" x14ac:dyDescent="0.25">
      <c r="A19" s="116">
        <v>2</v>
      </c>
      <c r="B19" s="1052" t="s">
        <v>101</v>
      </c>
      <c r="C19" s="1053"/>
      <c r="D19" s="172"/>
      <c r="E19" s="177"/>
      <c r="F19" s="178"/>
      <c r="G19" s="106"/>
      <c r="H19" s="107"/>
    </row>
    <row r="20" spans="1:8" x14ac:dyDescent="0.25">
      <c r="A20" s="117"/>
      <c r="B20" s="1031"/>
      <c r="C20" s="1032"/>
      <c r="D20" s="173"/>
      <c r="E20" s="179"/>
      <c r="F20" s="180"/>
      <c r="G20" s="110"/>
      <c r="H20" s="111"/>
    </row>
    <row r="21" spans="1:8" x14ac:dyDescent="0.25">
      <c r="A21" s="117"/>
      <c r="B21" s="1031"/>
      <c r="C21" s="1032"/>
      <c r="D21" s="173"/>
      <c r="E21" s="179"/>
      <c r="F21" s="180"/>
      <c r="G21" s="110"/>
      <c r="H21" s="111"/>
    </row>
    <row r="22" spans="1:8" ht="15.75" thickBot="1" x14ac:dyDescent="0.3">
      <c r="A22" s="108"/>
      <c r="B22" s="1031"/>
      <c r="C22" s="1032"/>
      <c r="D22" s="173"/>
      <c r="E22" s="179"/>
      <c r="F22" s="180"/>
      <c r="G22" s="110"/>
      <c r="H22" s="111"/>
    </row>
    <row r="23" spans="1:8" ht="15.75" thickBot="1" x14ac:dyDescent="0.3">
      <c r="A23" s="112"/>
      <c r="B23" s="1048" t="s">
        <v>100</v>
      </c>
      <c r="C23" s="1049"/>
      <c r="D23" s="174"/>
      <c r="E23" s="181"/>
      <c r="F23" s="182"/>
      <c r="G23" s="114"/>
      <c r="H23" s="115"/>
    </row>
    <row r="24" spans="1:8" x14ac:dyDescent="0.25">
      <c r="A24" s="104">
        <v>3</v>
      </c>
      <c r="B24" s="1054" t="s">
        <v>102</v>
      </c>
      <c r="C24" s="1055"/>
      <c r="D24" s="172"/>
      <c r="E24" s="177"/>
      <c r="F24" s="178"/>
      <c r="G24" s="106"/>
      <c r="H24" s="107"/>
    </row>
    <row r="25" spans="1:8" x14ac:dyDescent="0.25">
      <c r="A25" s="108"/>
      <c r="B25" s="1031"/>
      <c r="C25" s="1032"/>
      <c r="D25" s="173"/>
      <c r="E25" s="179"/>
      <c r="F25" s="180"/>
      <c r="G25" s="110"/>
      <c r="H25" s="111"/>
    </row>
    <row r="26" spans="1:8" x14ac:dyDescent="0.25">
      <c r="A26" s="108"/>
      <c r="B26" s="1031"/>
      <c r="C26" s="1032"/>
      <c r="D26" s="173"/>
      <c r="E26" s="179"/>
      <c r="F26" s="180"/>
      <c r="G26" s="110"/>
      <c r="H26" s="111"/>
    </row>
    <row r="27" spans="1:8" ht="15.75" thickBot="1" x14ac:dyDescent="0.3">
      <c r="A27" s="108"/>
      <c r="B27" s="1031"/>
      <c r="C27" s="1032"/>
      <c r="D27" s="173"/>
      <c r="E27" s="179"/>
      <c r="F27" s="180"/>
      <c r="G27" s="110"/>
      <c r="H27" s="111"/>
    </row>
    <row r="28" spans="1:8" ht="15.75" thickBot="1" x14ac:dyDescent="0.3">
      <c r="A28" s="112"/>
      <c r="B28" s="1048" t="s">
        <v>100</v>
      </c>
      <c r="C28" s="1049"/>
      <c r="D28" s="174"/>
      <c r="E28" s="181"/>
      <c r="F28" s="182"/>
      <c r="G28" s="114"/>
      <c r="H28" s="115"/>
    </row>
    <row r="29" spans="1:8" x14ac:dyDescent="0.25">
      <c r="A29" s="104">
        <v>4</v>
      </c>
      <c r="B29" s="1054" t="s">
        <v>103</v>
      </c>
      <c r="C29" s="1055"/>
      <c r="D29" s="175"/>
      <c r="E29" s="183"/>
      <c r="F29" s="184"/>
      <c r="G29" s="118"/>
      <c r="H29" s="119"/>
    </row>
    <row r="30" spans="1:8" x14ac:dyDescent="0.25">
      <c r="A30" s="104"/>
      <c r="B30" s="1031"/>
      <c r="C30" s="1032"/>
      <c r="D30" s="172"/>
      <c r="E30" s="177"/>
      <c r="F30" s="178"/>
      <c r="G30" s="106"/>
      <c r="H30" s="107"/>
    </row>
    <row r="31" spans="1:8" ht="15.75" thickBot="1" x14ac:dyDescent="0.3">
      <c r="A31" s="108"/>
      <c r="B31" s="1031"/>
      <c r="C31" s="1032"/>
      <c r="D31" s="173"/>
      <c r="E31" s="179"/>
      <c r="F31" s="180"/>
      <c r="G31" s="110"/>
      <c r="H31" s="111"/>
    </row>
    <row r="32" spans="1:8" ht="15.75" thickBot="1" x14ac:dyDescent="0.3">
      <c r="A32" s="112"/>
      <c r="B32" s="1048" t="s">
        <v>100</v>
      </c>
      <c r="C32" s="1049"/>
      <c r="D32" s="174"/>
      <c r="E32" s="181"/>
      <c r="F32" s="182"/>
      <c r="G32" s="114"/>
      <c r="H32" s="115"/>
    </row>
    <row r="33" spans="1:8" x14ac:dyDescent="0.25">
      <c r="A33" s="104">
        <v>5</v>
      </c>
      <c r="B33" s="1054" t="s">
        <v>104</v>
      </c>
      <c r="C33" s="1055"/>
      <c r="D33" s="175"/>
      <c r="E33" s="183"/>
      <c r="F33" s="184"/>
      <c r="G33" s="118"/>
      <c r="H33" s="119"/>
    </row>
    <row r="34" spans="1:8" x14ac:dyDescent="0.25">
      <c r="A34" s="120"/>
      <c r="B34" s="1031"/>
      <c r="C34" s="1032"/>
      <c r="D34" s="172"/>
      <c r="E34" s="177"/>
      <c r="F34" s="178"/>
      <c r="G34" s="106"/>
      <c r="H34" s="107"/>
    </row>
    <row r="35" spans="1:8" ht="15.75" thickBot="1" x14ac:dyDescent="0.3">
      <c r="A35" s="121"/>
      <c r="B35" s="1031"/>
      <c r="C35" s="1032"/>
      <c r="D35" s="173"/>
      <c r="E35" s="179"/>
      <c r="F35" s="180"/>
      <c r="G35" s="110"/>
      <c r="H35" s="111"/>
    </row>
    <row r="36" spans="1:8" ht="15.75" thickBot="1" x14ac:dyDescent="0.3">
      <c r="A36" s="112"/>
      <c r="B36" s="1048" t="s">
        <v>100</v>
      </c>
      <c r="C36" s="1049"/>
      <c r="D36" s="174"/>
      <c r="E36" s="181"/>
      <c r="F36" s="182"/>
      <c r="G36" s="114"/>
      <c r="H36" s="115"/>
    </row>
    <row r="37" spans="1:8" ht="15.75" thickBot="1" x14ac:dyDescent="0.3">
      <c r="A37" s="122"/>
      <c r="B37" s="1048" t="s">
        <v>105</v>
      </c>
      <c r="C37" s="1049"/>
      <c r="D37" s="176"/>
      <c r="E37" s="185"/>
      <c r="F37" s="186"/>
      <c r="G37" s="124"/>
      <c r="H37" s="125"/>
    </row>
    <row r="40" spans="1:8" x14ac:dyDescent="0.25">
      <c r="B40" s="126" t="s">
        <v>106</v>
      </c>
      <c r="C40" s="127" t="s">
        <v>6420</v>
      </c>
      <c r="D40" s="128"/>
      <c r="E40" s="129"/>
      <c r="F40" s="130"/>
      <c r="G40" s="127" t="s">
        <v>6415</v>
      </c>
      <c r="H40" s="127"/>
    </row>
    <row r="41" spans="1:8" x14ac:dyDescent="0.25">
      <c r="C41" s="131" t="s">
        <v>107</v>
      </c>
      <c r="D41" s="132"/>
      <c r="E41" s="133" t="s">
        <v>35</v>
      </c>
      <c r="F41" s="133"/>
      <c r="G41" s="1058" t="s">
        <v>36</v>
      </c>
      <c r="H41" s="1058"/>
    </row>
    <row r="42" spans="1:8" x14ac:dyDescent="0.25">
      <c r="C42" s="95"/>
    </row>
    <row r="43" spans="1:8" x14ac:dyDescent="0.25">
      <c r="B43" s="134" t="s">
        <v>108</v>
      </c>
      <c r="C43" s="128"/>
      <c r="D43" s="128"/>
      <c r="E43" s="129"/>
      <c r="F43" s="130"/>
      <c r="G43" s="127" t="s">
        <v>6416</v>
      </c>
      <c r="H43" s="127"/>
    </row>
    <row r="44" spans="1:8" x14ac:dyDescent="0.25">
      <c r="C44" s="135"/>
      <c r="D44" s="132"/>
      <c r="E44" s="133" t="s">
        <v>35</v>
      </c>
      <c r="F44" s="133"/>
      <c r="G44" s="1058" t="s">
        <v>36</v>
      </c>
      <c r="H44" s="1058"/>
    </row>
    <row r="47" spans="1:8" ht="15.75" thickBot="1" x14ac:dyDescent="0.3">
      <c r="A47" s="95" t="s">
        <v>227</v>
      </c>
    </row>
    <row r="48" spans="1:8" x14ac:dyDescent="0.25">
      <c r="A48" s="1035" t="s">
        <v>92</v>
      </c>
      <c r="B48" s="1037" t="s">
        <v>233</v>
      </c>
      <c r="C48" s="1038"/>
      <c r="D48" s="1041" t="s">
        <v>93</v>
      </c>
      <c r="E48" s="1110" t="s">
        <v>110</v>
      </c>
      <c r="F48" s="1117" t="s">
        <v>111</v>
      </c>
    </row>
    <row r="49" spans="1:6" ht="24" customHeight="1" thickBot="1" x14ac:dyDescent="0.3">
      <c r="A49" s="1061"/>
      <c r="B49" s="1062"/>
      <c r="C49" s="1063"/>
      <c r="D49" s="1064"/>
      <c r="E49" s="1116"/>
      <c r="F49" s="1118"/>
    </row>
    <row r="50" spans="1:6" ht="15.75" thickBot="1" x14ac:dyDescent="0.3">
      <c r="A50" s="483">
        <v>1</v>
      </c>
      <c r="B50" s="1067">
        <v>2</v>
      </c>
      <c r="C50" s="1068"/>
      <c r="D50" s="484">
        <v>3</v>
      </c>
      <c r="E50" s="484">
        <v>4</v>
      </c>
      <c r="F50" s="485">
        <v>5</v>
      </c>
    </row>
    <row r="51" spans="1:6" x14ac:dyDescent="0.25">
      <c r="A51" s="479">
        <v>1</v>
      </c>
      <c r="B51" s="1069" t="s">
        <v>225</v>
      </c>
      <c r="C51" s="1070"/>
      <c r="D51" s="198"/>
      <c r="E51" s="183"/>
      <c r="F51" s="480"/>
    </row>
    <row r="52" spans="1:6" ht="15.75" thickBot="1" x14ac:dyDescent="0.3">
      <c r="A52" s="108">
        <v>2</v>
      </c>
      <c r="B52" s="1029" t="s">
        <v>226</v>
      </c>
      <c r="C52" s="1030"/>
      <c r="D52" s="196"/>
      <c r="E52" s="179"/>
      <c r="F52" s="481"/>
    </row>
    <row r="53" spans="1:6" ht="15.75" thickBot="1" x14ac:dyDescent="0.3">
      <c r="A53" s="112"/>
      <c r="B53" s="1048" t="s">
        <v>100</v>
      </c>
      <c r="C53" s="1049"/>
      <c r="D53" s="195">
        <f>SUM(D51:D52)</f>
        <v>0</v>
      </c>
      <c r="E53" s="181">
        <f>SUM(E51:E52)</f>
        <v>0</v>
      </c>
      <c r="F53" s="482">
        <f>SUM(F51:F52)</f>
        <v>0</v>
      </c>
    </row>
  </sheetData>
  <mergeCells count="45">
    <mergeCell ref="A48:A49"/>
    <mergeCell ref="B48:C49"/>
    <mergeCell ref="G41:H41"/>
    <mergeCell ref="G44:H44"/>
    <mergeCell ref="B53:C53"/>
    <mergeCell ref="B50:C50"/>
    <mergeCell ref="B51:C51"/>
    <mergeCell ref="B52:C52"/>
    <mergeCell ref="B34:C34"/>
    <mergeCell ref="B35:C35"/>
    <mergeCell ref="D48:D49"/>
    <mergeCell ref="E48:E49"/>
    <mergeCell ref="F48:F49"/>
    <mergeCell ref="B37:C37"/>
    <mergeCell ref="B36:C36"/>
    <mergeCell ref="B13:C13"/>
    <mergeCell ref="B14:C14"/>
    <mergeCell ref="B15:C15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6:C16"/>
    <mergeCell ref="A6:H6"/>
    <mergeCell ref="A7:H7"/>
    <mergeCell ref="C8:H8"/>
    <mergeCell ref="A11:A12"/>
    <mergeCell ref="B11:C12"/>
    <mergeCell ref="D11:D12"/>
    <mergeCell ref="E11:E12"/>
    <mergeCell ref="F11:F12"/>
    <mergeCell ref="G11:H11"/>
    <mergeCell ref="B17:C17"/>
    <mergeCell ref="B31:C31"/>
    <mergeCell ref="B32:C32"/>
    <mergeCell ref="B33:C33"/>
    <mergeCell ref="B18:C1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C42" sqref="C42"/>
    </sheetView>
  </sheetViews>
  <sheetFormatPr defaultRowHeight="15" x14ac:dyDescent="0.25"/>
  <cols>
    <col min="1" max="1" width="4.140625" style="90" customWidth="1"/>
    <col min="2" max="2" width="19.42578125" style="90" customWidth="1"/>
    <col min="3" max="3" width="26.28515625" style="90" customWidth="1"/>
    <col min="4" max="4" width="10.140625" style="90" customWidth="1"/>
    <col min="5" max="6" width="11.7109375" style="90" customWidth="1"/>
    <col min="7" max="7" width="10.5703125" style="90" customWidth="1"/>
    <col min="8" max="8" width="8.85546875" style="90" customWidth="1"/>
    <col min="9" max="9" width="10.7109375" style="90" customWidth="1"/>
    <col min="10" max="256" width="9.140625" style="90"/>
    <col min="257" max="257" width="4.140625" style="90" customWidth="1"/>
    <col min="258" max="258" width="19.42578125" style="90" customWidth="1"/>
    <col min="259" max="259" width="26.28515625" style="90" customWidth="1"/>
    <col min="260" max="260" width="10.140625" style="90" customWidth="1"/>
    <col min="261" max="262" width="11.7109375" style="90" customWidth="1"/>
    <col min="263" max="263" width="10.5703125" style="90" customWidth="1"/>
    <col min="264" max="264" width="8.85546875" style="90" customWidth="1"/>
    <col min="265" max="265" width="10.7109375" style="90" customWidth="1"/>
    <col min="266" max="512" width="9.140625" style="90"/>
    <col min="513" max="513" width="4.140625" style="90" customWidth="1"/>
    <col min="514" max="514" width="19.42578125" style="90" customWidth="1"/>
    <col min="515" max="515" width="26.28515625" style="90" customWidth="1"/>
    <col min="516" max="516" width="10.140625" style="90" customWidth="1"/>
    <col min="517" max="518" width="11.7109375" style="90" customWidth="1"/>
    <col min="519" max="519" width="10.5703125" style="90" customWidth="1"/>
    <col min="520" max="520" width="8.85546875" style="90" customWidth="1"/>
    <col min="521" max="521" width="10.7109375" style="90" customWidth="1"/>
    <col min="522" max="768" width="9.140625" style="90"/>
    <col min="769" max="769" width="4.140625" style="90" customWidth="1"/>
    <col min="770" max="770" width="19.42578125" style="90" customWidth="1"/>
    <col min="771" max="771" width="26.28515625" style="90" customWidth="1"/>
    <col min="772" max="772" width="10.140625" style="90" customWidth="1"/>
    <col min="773" max="774" width="11.7109375" style="90" customWidth="1"/>
    <col min="775" max="775" width="10.5703125" style="90" customWidth="1"/>
    <col min="776" max="776" width="8.85546875" style="90" customWidth="1"/>
    <col min="777" max="777" width="10.7109375" style="90" customWidth="1"/>
    <col min="778" max="1024" width="9.140625" style="90"/>
    <col min="1025" max="1025" width="4.140625" style="90" customWidth="1"/>
    <col min="1026" max="1026" width="19.42578125" style="90" customWidth="1"/>
    <col min="1027" max="1027" width="26.28515625" style="90" customWidth="1"/>
    <col min="1028" max="1028" width="10.140625" style="90" customWidth="1"/>
    <col min="1029" max="1030" width="11.7109375" style="90" customWidth="1"/>
    <col min="1031" max="1031" width="10.5703125" style="90" customWidth="1"/>
    <col min="1032" max="1032" width="8.85546875" style="90" customWidth="1"/>
    <col min="1033" max="1033" width="10.7109375" style="90" customWidth="1"/>
    <col min="1034" max="1280" width="9.140625" style="90"/>
    <col min="1281" max="1281" width="4.140625" style="90" customWidth="1"/>
    <col min="1282" max="1282" width="19.42578125" style="90" customWidth="1"/>
    <col min="1283" max="1283" width="26.28515625" style="90" customWidth="1"/>
    <col min="1284" max="1284" width="10.140625" style="90" customWidth="1"/>
    <col min="1285" max="1286" width="11.7109375" style="90" customWidth="1"/>
    <col min="1287" max="1287" width="10.5703125" style="90" customWidth="1"/>
    <col min="1288" max="1288" width="8.85546875" style="90" customWidth="1"/>
    <col min="1289" max="1289" width="10.7109375" style="90" customWidth="1"/>
    <col min="1290" max="1536" width="9.140625" style="90"/>
    <col min="1537" max="1537" width="4.140625" style="90" customWidth="1"/>
    <col min="1538" max="1538" width="19.42578125" style="90" customWidth="1"/>
    <col min="1539" max="1539" width="26.28515625" style="90" customWidth="1"/>
    <col min="1540" max="1540" width="10.140625" style="90" customWidth="1"/>
    <col min="1541" max="1542" width="11.7109375" style="90" customWidth="1"/>
    <col min="1543" max="1543" width="10.5703125" style="90" customWidth="1"/>
    <col min="1544" max="1544" width="8.85546875" style="90" customWidth="1"/>
    <col min="1545" max="1545" width="10.7109375" style="90" customWidth="1"/>
    <col min="1546" max="1792" width="9.140625" style="90"/>
    <col min="1793" max="1793" width="4.140625" style="90" customWidth="1"/>
    <col min="1794" max="1794" width="19.42578125" style="90" customWidth="1"/>
    <col min="1795" max="1795" width="26.28515625" style="90" customWidth="1"/>
    <col min="1796" max="1796" width="10.140625" style="90" customWidth="1"/>
    <col min="1797" max="1798" width="11.7109375" style="90" customWidth="1"/>
    <col min="1799" max="1799" width="10.5703125" style="90" customWidth="1"/>
    <col min="1800" max="1800" width="8.85546875" style="90" customWidth="1"/>
    <col min="1801" max="1801" width="10.7109375" style="90" customWidth="1"/>
    <col min="1802" max="2048" width="9.140625" style="90"/>
    <col min="2049" max="2049" width="4.140625" style="90" customWidth="1"/>
    <col min="2050" max="2050" width="19.42578125" style="90" customWidth="1"/>
    <col min="2051" max="2051" width="26.28515625" style="90" customWidth="1"/>
    <col min="2052" max="2052" width="10.140625" style="90" customWidth="1"/>
    <col min="2053" max="2054" width="11.7109375" style="90" customWidth="1"/>
    <col min="2055" max="2055" width="10.5703125" style="90" customWidth="1"/>
    <col min="2056" max="2056" width="8.85546875" style="90" customWidth="1"/>
    <col min="2057" max="2057" width="10.7109375" style="90" customWidth="1"/>
    <col min="2058" max="2304" width="9.140625" style="90"/>
    <col min="2305" max="2305" width="4.140625" style="90" customWidth="1"/>
    <col min="2306" max="2306" width="19.42578125" style="90" customWidth="1"/>
    <col min="2307" max="2307" width="26.28515625" style="90" customWidth="1"/>
    <col min="2308" max="2308" width="10.140625" style="90" customWidth="1"/>
    <col min="2309" max="2310" width="11.7109375" style="90" customWidth="1"/>
    <col min="2311" max="2311" width="10.5703125" style="90" customWidth="1"/>
    <col min="2312" max="2312" width="8.85546875" style="90" customWidth="1"/>
    <col min="2313" max="2313" width="10.7109375" style="90" customWidth="1"/>
    <col min="2314" max="2560" width="9.140625" style="90"/>
    <col min="2561" max="2561" width="4.140625" style="90" customWidth="1"/>
    <col min="2562" max="2562" width="19.42578125" style="90" customWidth="1"/>
    <col min="2563" max="2563" width="26.28515625" style="90" customWidth="1"/>
    <col min="2564" max="2564" width="10.140625" style="90" customWidth="1"/>
    <col min="2565" max="2566" width="11.7109375" style="90" customWidth="1"/>
    <col min="2567" max="2567" width="10.5703125" style="90" customWidth="1"/>
    <col min="2568" max="2568" width="8.85546875" style="90" customWidth="1"/>
    <col min="2569" max="2569" width="10.7109375" style="90" customWidth="1"/>
    <col min="2570" max="2816" width="9.140625" style="90"/>
    <col min="2817" max="2817" width="4.140625" style="90" customWidth="1"/>
    <col min="2818" max="2818" width="19.42578125" style="90" customWidth="1"/>
    <col min="2819" max="2819" width="26.28515625" style="90" customWidth="1"/>
    <col min="2820" max="2820" width="10.140625" style="90" customWidth="1"/>
    <col min="2821" max="2822" width="11.7109375" style="90" customWidth="1"/>
    <col min="2823" max="2823" width="10.5703125" style="90" customWidth="1"/>
    <col min="2824" max="2824" width="8.85546875" style="90" customWidth="1"/>
    <col min="2825" max="2825" width="10.7109375" style="90" customWidth="1"/>
    <col min="2826" max="3072" width="9.140625" style="90"/>
    <col min="3073" max="3073" width="4.140625" style="90" customWidth="1"/>
    <col min="3074" max="3074" width="19.42578125" style="90" customWidth="1"/>
    <col min="3075" max="3075" width="26.28515625" style="90" customWidth="1"/>
    <col min="3076" max="3076" width="10.140625" style="90" customWidth="1"/>
    <col min="3077" max="3078" width="11.7109375" style="90" customWidth="1"/>
    <col min="3079" max="3079" width="10.5703125" style="90" customWidth="1"/>
    <col min="3080" max="3080" width="8.85546875" style="90" customWidth="1"/>
    <col min="3081" max="3081" width="10.7109375" style="90" customWidth="1"/>
    <col min="3082" max="3328" width="9.140625" style="90"/>
    <col min="3329" max="3329" width="4.140625" style="90" customWidth="1"/>
    <col min="3330" max="3330" width="19.42578125" style="90" customWidth="1"/>
    <col min="3331" max="3331" width="26.28515625" style="90" customWidth="1"/>
    <col min="3332" max="3332" width="10.140625" style="90" customWidth="1"/>
    <col min="3333" max="3334" width="11.7109375" style="90" customWidth="1"/>
    <col min="3335" max="3335" width="10.5703125" style="90" customWidth="1"/>
    <col min="3336" max="3336" width="8.85546875" style="90" customWidth="1"/>
    <col min="3337" max="3337" width="10.7109375" style="90" customWidth="1"/>
    <col min="3338" max="3584" width="9.140625" style="90"/>
    <col min="3585" max="3585" width="4.140625" style="90" customWidth="1"/>
    <col min="3586" max="3586" width="19.42578125" style="90" customWidth="1"/>
    <col min="3587" max="3587" width="26.28515625" style="90" customWidth="1"/>
    <col min="3588" max="3588" width="10.140625" style="90" customWidth="1"/>
    <col min="3589" max="3590" width="11.7109375" style="90" customWidth="1"/>
    <col min="3591" max="3591" width="10.5703125" style="90" customWidth="1"/>
    <col min="3592" max="3592" width="8.85546875" style="90" customWidth="1"/>
    <col min="3593" max="3593" width="10.7109375" style="90" customWidth="1"/>
    <col min="3594" max="3840" width="9.140625" style="90"/>
    <col min="3841" max="3841" width="4.140625" style="90" customWidth="1"/>
    <col min="3842" max="3842" width="19.42578125" style="90" customWidth="1"/>
    <col min="3843" max="3843" width="26.28515625" style="90" customWidth="1"/>
    <col min="3844" max="3844" width="10.140625" style="90" customWidth="1"/>
    <col min="3845" max="3846" width="11.7109375" style="90" customWidth="1"/>
    <col min="3847" max="3847" width="10.5703125" style="90" customWidth="1"/>
    <col min="3848" max="3848" width="8.85546875" style="90" customWidth="1"/>
    <col min="3849" max="3849" width="10.7109375" style="90" customWidth="1"/>
    <col min="3850" max="4096" width="9.140625" style="90"/>
    <col min="4097" max="4097" width="4.140625" style="90" customWidth="1"/>
    <col min="4098" max="4098" width="19.42578125" style="90" customWidth="1"/>
    <col min="4099" max="4099" width="26.28515625" style="90" customWidth="1"/>
    <col min="4100" max="4100" width="10.140625" style="90" customWidth="1"/>
    <col min="4101" max="4102" width="11.7109375" style="90" customWidth="1"/>
    <col min="4103" max="4103" width="10.5703125" style="90" customWidth="1"/>
    <col min="4104" max="4104" width="8.85546875" style="90" customWidth="1"/>
    <col min="4105" max="4105" width="10.7109375" style="90" customWidth="1"/>
    <col min="4106" max="4352" width="9.140625" style="90"/>
    <col min="4353" max="4353" width="4.140625" style="90" customWidth="1"/>
    <col min="4354" max="4354" width="19.42578125" style="90" customWidth="1"/>
    <col min="4355" max="4355" width="26.28515625" style="90" customWidth="1"/>
    <col min="4356" max="4356" width="10.140625" style="90" customWidth="1"/>
    <col min="4357" max="4358" width="11.7109375" style="90" customWidth="1"/>
    <col min="4359" max="4359" width="10.5703125" style="90" customWidth="1"/>
    <col min="4360" max="4360" width="8.85546875" style="90" customWidth="1"/>
    <col min="4361" max="4361" width="10.7109375" style="90" customWidth="1"/>
    <col min="4362" max="4608" width="9.140625" style="90"/>
    <col min="4609" max="4609" width="4.140625" style="90" customWidth="1"/>
    <col min="4610" max="4610" width="19.42578125" style="90" customWidth="1"/>
    <col min="4611" max="4611" width="26.28515625" style="90" customWidth="1"/>
    <col min="4612" max="4612" width="10.140625" style="90" customWidth="1"/>
    <col min="4613" max="4614" width="11.7109375" style="90" customWidth="1"/>
    <col min="4615" max="4615" width="10.5703125" style="90" customWidth="1"/>
    <col min="4616" max="4616" width="8.85546875" style="90" customWidth="1"/>
    <col min="4617" max="4617" width="10.7109375" style="90" customWidth="1"/>
    <col min="4618" max="4864" width="9.140625" style="90"/>
    <col min="4865" max="4865" width="4.140625" style="90" customWidth="1"/>
    <col min="4866" max="4866" width="19.42578125" style="90" customWidth="1"/>
    <col min="4867" max="4867" width="26.28515625" style="90" customWidth="1"/>
    <col min="4868" max="4868" width="10.140625" style="90" customWidth="1"/>
    <col min="4869" max="4870" width="11.7109375" style="90" customWidth="1"/>
    <col min="4871" max="4871" width="10.5703125" style="90" customWidth="1"/>
    <col min="4872" max="4872" width="8.85546875" style="90" customWidth="1"/>
    <col min="4873" max="4873" width="10.7109375" style="90" customWidth="1"/>
    <col min="4874" max="5120" width="9.140625" style="90"/>
    <col min="5121" max="5121" width="4.140625" style="90" customWidth="1"/>
    <col min="5122" max="5122" width="19.42578125" style="90" customWidth="1"/>
    <col min="5123" max="5123" width="26.28515625" style="90" customWidth="1"/>
    <col min="5124" max="5124" width="10.140625" style="90" customWidth="1"/>
    <col min="5125" max="5126" width="11.7109375" style="90" customWidth="1"/>
    <col min="5127" max="5127" width="10.5703125" style="90" customWidth="1"/>
    <col min="5128" max="5128" width="8.85546875" style="90" customWidth="1"/>
    <col min="5129" max="5129" width="10.7109375" style="90" customWidth="1"/>
    <col min="5130" max="5376" width="9.140625" style="90"/>
    <col min="5377" max="5377" width="4.140625" style="90" customWidth="1"/>
    <col min="5378" max="5378" width="19.42578125" style="90" customWidth="1"/>
    <col min="5379" max="5379" width="26.28515625" style="90" customWidth="1"/>
    <col min="5380" max="5380" width="10.140625" style="90" customWidth="1"/>
    <col min="5381" max="5382" width="11.7109375" style="90" customWidth="1"/>
    <col min="5383" max="5383" width="10.5703125" style="90" customWidth="1"/>
    <col min="5384" max="5384" width="8.85546875" style="90" customWidth="1"/>
    <col min="5385" max="5385" width="10.7109375" style="90" customWidth="1"/>
    <col min="5386" max="5632" width="9.140625" style="90"/>
    <col min="5633" max="5633" width="4.140625" style="90" customWidth="1"/>
    <col min="5634" max="5634" width="19.42578125" style="90" customWidth="1"/>
    <col min="5635" max="5635" width="26.28515625" style="90" customWidth="1"/>
    <col min="5636" max="5636" width="10.140625" style="90" customWidth="1"/>
    <col min="5637" max="5638" width="11.7109375" style="90" customWidth="1"/>
    <col min="5639" max="5639" width="10.5703125" style="90" customWidth="1"/>
    <col min="5640" max="5640" width="8.85546875" style="90" customWidth="1"/>
    <col min="5641" max="5641" width="10.7109375" style="90" customWidth="1"/>
    <col min="5642" max="5888" width="9.140625" style="90"/>
    <col min="5889" max="5889" width="4.140625" style="90" customWidth="1"/>
    <col min="5890" max="5890" width="19.42578125" style="90" customWidth="1"/>
    <col min="5891" max="5891" width="26.28515625" style="90" customWidth="1"/>
    <col min="5892" max="5892" width="10.140625" style="90" customWidth="1"/>
    <col min="5893" max="5894" width="11.7109375" style="90" customWidth="1"/>
    <col min="5895" max="5895" width="10.5703125" style="90" customWidth="1"/>
    <col min="5896" max="5896" width="8.85546875" style="90" customWidth="1"/>
    <col min="5897" max="5897" width="10.7109375" style="90" customWidth="1"/>
    <col min="5898" max="6144" width="9.140625" style="90"/>
    <col min="6145" max="6145" width="4.140625" style="90" customWidth="1"/>
    <col min="6146" max="6146" width="19.42578125" style="90" customWidth="1"/>
    <col min="6147" max="6147" width="26.28515625" style="90" customWidth="1"/>
    <col min="6148" max="6148" width="10.140625" style="90" customWidth="1"/>
    <col min="6149" max="6150" width="11.7109375" style="90" customWidth="1"/>
    <col min="6151" max="6151" width="10.5703125" style="90" customWidth="1"/>
    <col min="6152" max="6152" width="8.85546875" style="90" customWidth="1"/>
    <col min="6153" max="6153" width="10.7109375" style="90" customWidth="1"/>
    <col min="6154" max="6400" width="9.140625" style="90"/>
    <col min="6401" max="6401" width="4.140625" style="90" customWidth="1"/>
    <col min="6402" max="6402" width="19.42578125" style="90" customWidth="1"/>
    <col min="6403" max="6403" width="26.28515625" style="90" customWidth="1"/>
    <col min="6404" max="6404" width="10.140625" style="90" customWidth="1"/>
    <col min="6405" max="6406" width="11.7109375" style="90" customWidth="1"/>
    <col min="6407" max="6407" width="10.5703125" style="90" customWidth="1"/>
    <col min="6408" max="6408" width="8.85546875" style="90" customWidth="1"/>
    <col min="6409" max="6409" width="10.7109375" style="90" customWidth="1"/>
    <col min="6410" max="6656" width="9.140625" style="90"/>
    <col min="6657" max="6657" width="4.140625" style="90" customWidth="1"/>
    <col min="6658" max="6658" width="19.42578125" style="90" customWidth="1"/>
    <col min="6659" max="6659" width="26.28515625" style="90" customWidth="1"/>
    <col min="6660" max="6660" width="10.140625" style="90" customWidth="1"/>
    <col min="6661" max="6662" width="11.7109375" style="90" customWidth="1"/>
    <col min="6663" max="6663" width="10.5703125" style="90" customWidth="1"/>
    <col min="6664" max="6664" width="8.85546875" style="90" customWidth="1"/>
    <col min="6665" max="6665" width="10.7109375" style="90" customWidth="1"/>
    <col min="6666" max="6912" width="9.140625" style="90"/>
    <col min="6913" max="6913" width="4.140625" style="90" customWidth="1"/>
    <col min="6914" max="6914" width="19.42578125" style="90" customWidth="1"/>
    <col min="6915" max="6915" width="26.28515625" style="90" customWidth="1"/>
    <col min="6916" max="6916" width="10.140625" style="90" customWidth="1"/>
    <col min="6917" max="6918" width="11.7109375" style="90" customWidth="1"/>
    <col min="6919" max="6919" width="10.5703125" style="90" customWidth="1"/>
    <col min="6920" max="6920" width="8.85546875" style="90" customWidth="1"/>
    <col min="6921" max="6921" width="10.7109375" style="90" customWidth="1"/>
    <col min="6922" max="7168" width="9.140625" style="90"/>
    <col min="7169" max="7169" width="4.140625" style="90" customWidth="1"/>
    <col min="7170" max="7170" width="19.42578125" style="90" customWidth="1"/>
    <col min="7171" max="7171" width="26.28515625" style="90" customWidth="1"/>
    <col min="7172" max="7172" width="10.140625" style="90" customWidth="1"/>
    <col min="7173" max="7174" width="11.7109375" style="90" customWidth="1"/>
    <col min="7175" max="7175" width="10.5703125" style="90" customWidth="1"/>
    <col min="7176" max="7176" width="8.85546875" style="90" customWidth="1"/>
    <col min="7177" max="7177" width="10.7109375" style="90" customWidth="1"/>
    <col min="7178" max="7424" width="9.140625" style="90"/>
    <col min="7425" max="7425" width="4.140625" style="90" customWidth="1"/>
    <col min="7426" max="7426" width="19.42578125" style="90" customWidth="1"/>
    <col min="7427" max="7427" width="26.28515625" style="90" customWidth="1"/>
    <col min="7428" max="7428" width="10.140625" style="90" customWidth="1"/>
    <col min="7429" max="7430" width="11.7109375" style="90" customWidth="1"/>
    <col min="7431" max="7431" width="10.5703125" style="90" customWidth="1"/>
    <col min="7432" max="7432" width="8.85546875" style="90" customWidth="1"/>
    <col min="7433" max="7433" width="10.7109375" style="90" customWidth="1"/>
    <col min="7434" max="7680" width="9.140625" style="90"/>
    <col min="7681" max="7681" width="4.140625" style="90" customWidth="1"/>
    <col min="7682" max="7682" width="19.42578125" style="90" customWidth="1"/>
    <col min="7683" max="7683" width="26.28515625" style="90" customWidth="1"/>
    <col min="7684" max="7684" width="10.140625" style="90" customWidth="1"/>
    <col min="7685" max="7686" width="11.7109375" style="90" customWidth="1"/>
    <col min="7687" max="7687" width="10.5703125" style="90" customWidth="1"/>
    <col min="7688" max="7688" width="8.85546875" style="90" customWidth="1"/>
    <col min="7689" max="7689" width="10.7109375" style="90" customWidth="1"/>
    <col min="7690" max="7936" width="9.140625" style="90"/>
    <col min="7937" max="7937" width="4.140625" style="90" customWidth="1"/>
    <col min="7938" max="7938" width="19.42578125" style="90" customWidth="1"/>
    <col min="7939" max="7939" width="26.28515625" style="90" customWidth="1"/>
    <col min="7940" max="7940" width="10.140625" style="90" customWidth="1"/>
    <col min="7941" max="7942" width="11.7109375" style="90" customWidth="1"/>
    <col min="7943" max="7943" width="10.5703125" style="90" customWidth="1"/>
    <col min="7944" max="7944" width="8.85546875" style="90" customWidth="1"/>
    <col min="7945" max="7945" width="10.7109375" style="90" customWidth="1"/>
    <col min="7946" max="8192" width="9.140625" style="90"/>
    <col min="8193" max="8193" width="4.140625" style="90" customWidth="1"/>
    <col min="8194" max="8194" width="19.42578125" style="90" customWidth="1"/>
    <col min="8195" max="8195" width="26.28515625" style="90" customWidth="1"/>
    <col min="8196" max="8196" width="10.140625" style="90" customWidth="1"/>
    <col min="8197" max="8198" width="11.7109375" style="90" customWidth="1"/>
    <col min="8199" max="8199" width="10.5703125" style="90" customWidth="1"/>
    <col min="8200" max="8200" width="8.85546875" style="90" customWidth="1"/>
    <col min="8201" max="8201" width="10.7109375" style="90" customWidth="1"/>
    <col min="8202" max="8448" width="9.140625" style="90"/>
    <col min="8449" max="8449" width="4.140625" style="90" customWidth="1"/>
    <col min="8450" max="8450" width="19.42578125" style="90" customWidth="1"/>
    <col min="8451" max="8451" width="26.28515625" style="90" customWidth="1"/>
    <col min="8452" max="8452" width="10.140625" style="90" customWidth="1"/>
    <col min="8453" max="8454" width="11.7109375" style="90" customWidth="1"/>
    <col min="8455" max="8455" width="10.5703125" style="90" customWidth="1"/>
    <col min="8456" max="8456" width="8.85546875" style="90" customWidth="1"/>
    <col min="8457" max="8457" width="10.7109375" style="90" customWidth="1"/>
    <col min="8458" max="8704" width="9.140625" style="90"/>
    <col min="8705" max="8705" width="4.140625" style="90" customWidth="1"/>
    <col min="8706" max="8706" width="19.42578125" style="90" customWidth="1"/>
    <col min="8707" max="8707" width="26.28515625" style="90" customWidth="1"/>
    <col min="8708" max="8708" width="10.140625" style="90" customWidth="1"/>
    <col min="8709" max="8710" width="11.7109375" style="90" customWidth="1"/>
    <col min="8711" max="8711" width="10.5703125" style="90" customWidth="1"/>
    <col min="8712" max="8712" width="8.85546875" style="90" customWidth="1"/>
    <col min="8713" max="8713" width="10.7109375" style="90" customWidth="1"/>
    <col min="8714" max="8960" width="9.140625" style="90"/>
    <col min="8961" max="8961" width="4.140625" style="90" customWidth="1"/>
    <col min="8962" max="8962" width="19.42578125" style="90" customWidth="1"/>
    <col min="8963" max="8963" width="26.28515625" style="90" customWidth="1"/>
    <col min="8964" max="8964" width="10.140625" style="90" customWidth="1"/>
    <col min="8965" max="8966" width="11.7109375" style="90" customWidth="1"/>
    <col min="8967" max="8967" width="10.5703125" style="90" customWidth="1"/>
    <col min="8968" max="8968" width="8.85546875" style="90" customWidth="1"/>
    <col min="8969" max="8969" width="10.7109375" style="90" customWidth="1"/>
    <col min="8970" max="9216" width="9.140625" style="90"/>
    <col min="9217" max="9217" width="4.140625" style="90" customWidth="1"/>
    <col min="9218" max="9218" width="19.42578125" style="90" customWidth="1"/>
    <col min="9219" max="9219" width="26.28515625" style="90" customWidth="1"/>
    <col min="9220" max="9220" width="10.140625" style="90" customWidth="1"/>
    <col min="9221" max="9222" width="11.7109375" style="90" customWidth="1"/>
    <col min="9223" max="9223" width="10.5703125" style="90" customWidth="1"/>
    <col min="9224" max="9224" width="8.85546875" style="90" customWidth="1"/>
    <col min="9225" max="9225" width="10.7109375" style="90" customWidth="1"/>
    <col min="9226" max="9472" width="9.140625" style="90"/>
    <col min="9473" max="9473" width="4.140625" style="90" customWidth="1"/>
    <col min="9474" max="9474" width="19.42578125" style="90" customWidth="1"/>
    <col min="9475" max="9475" width="26.28515625" style="90" customWidth="1"/>
    <col min="9476" max="9476" width="10.140625" style="90" customWidth="1"/>
    <col min="9477" max="9478" width="11.7109375" style="90" customWidth="1"/>
    <col min="9479" max="9479" width="10.5703125" style="90" customWidth="1"/>
    <col min="9480" max="9480" width="8.85546875" style="90" customWidth="1"/>
    <col min="9481" max="9481" width="10.7109375" style="90" customWidth="1"/>
    <col min="9482" max="9728" width="9.140625" style="90"/>
    <col min="9729" max="9729" width="4.140625" style="90" customWidth="1"/>
    <col min="9730" max="9730" width="19.42578125" style="90" customWidth="1"/>
    <col min="9731" max="9731" width="26.28515625" style="90" customWidth="1"/>
    <col min="9732" max="9732" width="10.140625" style="90" customWidth="1"/>
    <col min="9733" max="9734" width="11.7109375" style="90" customWidth="1"/>
    <col min="9735" max="9735" width="10.5703125" style="90" customWidth="1"/>
    <col min="9736" max="9736" width="8.85546875" style="90" customWidth="1"/>
    <col min="9737" max="9737" width="10.7109375" style="90" customWidth="1"/>
    <col min="9738" max="9984" width="9.140625" style="90"/>
    <col min="9985" max="9985" width="4.140625" style="90" customWidth="1"/>
    <col min="9986" max="9986" width="19.42578125" style="90" customWidth="1"/>
    <col min="9987" max="9987" width="26.28515625" style="90" customWidth="1"/>
    <col min="9988" max="9988" width="10.140625" style="90" customWidth="1"/>
    <col min="9989" max="9990" width="11.7109375" style="90" customWidth="1"/>
    <col min="9991" max="9991" width="10.5703125" style="90" customWidth="1"/>
    <col min="9992" max="9992" width="8.85546875" style="90" customWidth="1"/>
    <col min="9993" max="9993" width="10.7109375" style="90" customWidth="1"/>
    <col min="9994" max="10240" width="9.140625" style="90"/>
    <col min="10241" max="10241" width="4.140625" style="90" customWidth="1"/>
    <col min="10242" max="10242" width="19.42578125" style="90" customWidth="1"/>
    <col min="10243" max="10243" width="26.28515625" style="90" customWidth="1"/>
    <col min="10244" max="10244" width="10.140625" style="90" customWidth="1"/>
    <col min="10245" max="10246" width="11.7109375" style="90" customWidth="1"/>
    <col min="10247" max="10247" width="10.5703125" style="90" customWidth="1"/>
    <col min="10248" max="10248" width="8.85546875" style="90" customWidth="1"/>
    <col min="10249" max="10249" width="10.7109375" style="90" customWidth="1"/>
    <col min="10250" max="10496" width="9.140625" style="90"/>
    <col min="10497" max="10497" width="4.140625" style="90" customWidth="1"/>
    <col min="10498" max="10498" width="19.42578125" style="90" customWidth="1"/>
    <col min="10499" max="10499" width="26.28515625" style="90" customWidth="1"/>
    <col min="10500" max="10500" width="10.140625" style="90" customWidth="1"/>
    <col min="10501" max="10502" width="11.7109375" style="90" customWidth="1"/>
    <col min="10503" max="10503" width="10.5703125" style="90" customWidth="1"/>
    <col min="10504" max="10504" width="8.85546875" style="90" customWidth="1"/>
    <col min="10505" max="10505" width="10.7109375" style="90" customWidth="1"/>
    <col min="10506" max="10752" width="9.140625" style="90"/>
    <col min="10753" max="10753" width="4.140625" style="90" customWidth="1"/>
    <col min="10754" max="10754" width="19.42578125" style="90" customWidth="1"/>
    <col min="10755" max="10755" width="26.28515625" style="90" customWidth="1"/>
    <col min="10756" max="10756" width="10.140625" style="90" customWidth="1"/>
    <col min="10757" max="10758" width="11.7109375" style="90" customWidth="1"/>
    <col min="10759" max="10759" width="10.5703125" style="90" customWidth="1"/>
    <col min="10760" max="10760" width="8.85546875" style="90" customWidth="1"/>
    <col min="10761" max="10761" width="10.7109375" style="90" customWidth="1"/>
    <col min="10762" max="11008" width="9.140625" style="90"/>
    <col min="11009" max="11009" width="4.140625" style="90" customWidth="1"/>
    <col min="11010" max="11010" width="19.42578125" style="90" customWidth="1"/>
    <col min="11011" max="11011" width="26.28515625" style="90" customWidth="1"/>
    <col min="11012" max="11012" width="10.140625" style="90" customWidth="1"/>
    <col min="11013" max="11014" width="11.7109375" style="90" customWidth="1"/>
    <col min="11015" max="11015" width="10.5703125" style="90" customWidth="1"/>
    <col min="11016" max="11016" width="8.85546875" style="90" customWidth="1"/>
    <col min="11017" max="11017" width="10.7109375" style="90" customWidth="1"/>
    <col min="11018" max="11264" width="9.140625" style="90"/>
    <col min="11265" max="11265" width="4.140625" style="90" customWidth="1"/>
    <col min="11266" max="11266" width="19.42578125" style="90" customWidth="1"/>
    <col min="11267" max="11267" width="26.28515625" style="90" customWidth="1"/>
    <col min="11268" max="11268" width="10.140625" style="90" customWidth="1"/>
    <col min="11269" max="11270" width="11.7109375" style="90" customWidth="1"/>
    <col min="11271" max="11271" width="10.5703125" style="90" customWidth="1"/>
    <col min="11272" max="11272" width="8.85546875" style="90" customWidth="1"/>
    <col min="11273" max="11273" width="10.7109375" style="90" customWidth="1"/>
    <col min="11274" max="11520" width="9.140625" style="90"/>
    <col min="11521" max="11521" width="4.140625" style="90" customWidth="1"/>
    <col min="11522" max="11522" width="19.42578125" style="90" customWidth="1"/>
    <col min="11523" max="11523" width="26.28515625" style="90" customWidth="1"/>
    <col min="11524" max="11524" width="10.140625" style="90" customWidth="1"/>
    <col min="11525" max="11526" width="11.7109375" style="90" customWidth="1"/>
    <col min="11527" max="11527" width="10.5703125" style="90" customWidth="1"/>
    <col min="11528" max="11528" width="8.85546875" style="90" customWidth="1"/>
    <col min="11529" max="11529" width="10.7109375" style="90" customWidth="1"/>
    <col min="11530" max="11776" width="9.140625" style="90"/>
    <col min="11777" max="11777" width="4.140625" style="90" customWidth="1"/>
    <col min="11778" max="11778" width="19.42578125" style="90" customWidth="1"/>
    <col min="11779" max="11779" width="26.28515625" style="90" customWidth="1"/>
    <col min="11780" max="11780" width="10.140625" style="90" customWidth="1"/>
    <col min="11781" max="11782" width="11.7109375" style="90" customWidth="1"/>
    <col min="11783" max="11783" width="10.5703125" style="90" customWidth="1"/>
    <col min="11784" max="11784" width="8.85546875" style="90" customWidth="1"/>
    <col min="11785" max="11785" width="10.7109375" style="90" customWidth="1"/>
    <col min="11786" max="12032" width="9.140625" style="90"/>
    <col min="12033" max="12033" width="4.140625" style="90" customWidth="1"/>
    <col min="12034" max="12034" width="19.42578125" style="90" customWidth="1"/>
    <col min="12035" max="12035" width="26.28515625" style="90" customWidth="1"/>
    <col min="12036" max="12036" width="10.140625" style="90" customWidth="1"/>
    <col min="12037" max="12038" width="11.7109375" style="90" customWidth="1"/>
    <col min="12039" max="12039" width="10.5703125" style="90" customWidth="1"/>
    <col min="12040" max="12040" width="8.85546875" style="90" customWidth="1"/>
    <col min="12041" max="12041" width="10.7109375" style="90" customWidth="1"/>
    <col min="12042" max="12288" width="9.140625" style="90"/>
    <col min="12289" max="12289" width="4.140625" style="90" customWidth="1"/>
    <col min="12290" max="12290" width="19.42578125" style="90" customWidth="1"/>
    <col min="12291" max="12291" width="26.28515625" style="90" customWidth="1"/>
    <col min="12292" max="12292" width="10.140625" style="90" customWidth="1"/>
    <col min="12293" max="12294" width="11.7109375" style="90" customWidth="1"/>
    <col min="12295" max="12295" width="10.5703125" style="90" customWidth="1"/>
    <col min="12296" max="12296" width="8.85546875" style="90" customWidth="1"/>
    <col min="12297" max="12297" width="10.7109375" style="90" customWidth="1"/>
    <col min="12298" max="12544" width="9.140625" style="90"/>
    <col min="12545" max="12545" width="4.140625" style="90" customWidth="1"/>
    <col min="12546" max="12546" width="19.42578125" style="90" customWidth="1"/>
    <col min="12547" max="12547" width="26.28515625" style="90" customWidth="1"/>
    <col min="12548" max="12548" width="10.140625" style="90" customWidth="1"/>
    <col min="12549" max="12550" width="11.7109375" style="90" customWidth="1"/>
    <col min="12551" max="12551" width="10.5703125" style="90" customWidth="1"/>
    <col min="12552" max="12552" width="8.85546875" style="90" customWidth="1"/>
    <col min="12553" max="12553" width="10.7109375" style="90" customWidth="1"/>
    <col min="12554" max="12800" width="9.140625" style="90"/>
    <col min="12801" max="12801" width="4.140625" style="90" customWidth="1"/>
    <col min="12802" max="12802" width="19.42578125" style="90" customWidth="1"/>
    <col min="12803" max="12803" width="26.28515625" style="90" customWidth="1"/>
    <col min="12804" max="12804" width="10.140625" style="90" customWidth="1"/>
    <col min="12805" max="12806" width="11.7109375" style="90" customWidth="1"/>
    <col min="12807" max="12807" width="10.5703125" style="90" customWidth="1"/>
    <col min="12808" max="12808" width="8.85546875" style="90" customWidth="1"/>
    <col min="12809" max="12809" width="10.7109375" style="90" customWidth="1"/>
    <col min="12810" max="13056" width="9.140625" style="90"/>
    <col min="13057" max="13057" width="4.140625" style="90" customWidth="1"/>
    <col min="13058" max="13058" width="19.42578125" style="90" customWidth="1"/>
    <col min="13059" max="13059" width="26.28515625" style="90" customWidth="1"/>
    <col min="13060" max="13060" width="10.140625" style="90" customWidth="1"/>
    <col min="13061" max="13062" width="11.7109375" style="90" customWidth="1"/>
    <col min="13063" max="13063" width="10.5703125" style="90" customWidth="1"/>
    <col min="13064" max="13064" width="8.85546875" style="90" customWidth="1"/>
    <col min="13065" max="13065" width="10.7109375" style="90" customWidth="1"/>
    <col min="13066" max="13312" width="9.140625" style="90"/>
    <col min="13313" max="13313" width="4.140625" style="90" customWidth="1"/>
    <col min="13314" max="13314" width="19.42578125" style="90" customWidth="1"/>
    <col min="13315" max="13315" width="26.28515625" style="90" customWidth="1"/>
    <col min="13316" max="13316" width="10.140625" style="90" customWidth="1"/>
    <col min="13317" max="13318" width="11.7109375" style="90" customWidth="1"/>
    <col min="13319" max="13319" width="10.5703125" style="90" customWidth="1"/>
    <col min="13320" max="13320" width="8.85546875" style="90" customWidth="1"/>
    <col min="13321" max="13321" width="10.7109375" style="90" customWidth="1"/>
    <col min="13322" max="13568" width="9.140625" style="90"/>
    <col min="13569" max="13569" width="4.140625" style="90" customWidth="1"/>
    <col min="13570" max="13570" width="19.42578125" style="90" customWidth="1"/>
    <col min="13571" max="13571" width="26.28515625" style="90" customWidth="1"/>
    <col min="13572" max="13572" width="10.140625" style="90" customWidth="1"/>
    <col min="13573" max="13574" width="11.7109375" style="90" customWidth="1"/>
    <col min="13575" max="13575" width="10.5703125" style="90" customWidth="1"/>
    <col min="13576" max="13576" width="8.85546875" style="90" customWidth="1"/>
    <col min="13577" max="13577" width="10.7109375" style="90" customWidth="1"/>
    <col min="13578" max="13824" width="9.140625" style="90"/>
    <col min="13825" max="13825" width="4.140625" style="90" customWidth="1"/>
    <col min="13826" max="13826" width="19.42578125" style="90" customWidth="1"/>
    <col min="13827" max="13827" width="26.28515625" style="90" customWidth="1"/>
    <col min="13828" max="13828" width="10.140625" style="90" customWidth="1"/>
    <col min="13829" max="13830" width="11.7109375" style="90" customWidth="1"/>
    <col min="13831" max="13831" width="10.5703125" style="90" customWidth="1"/>
    <col min="13832" max="13832" width="8.85546875" style="90" customWidth="1"/>
    <col min="13833" max="13833" width="10.7109375" style="90" customWidth="1"/>
    <col min="13834" max="14080" width="9.140625" style="90"/>
    <col min="14081" max="14081" width="4.140625" style="90" customWidth="1"/>
    <col min="14082" max="14082" width="19.42578125" style="90" customWidth="1"/>
    <col min="14083" max="14083" width="26.28515625" style="90" customWidth="1"/>
    <col min="14084" max="14084" width="10.140625" style="90" customWidth="1"/>
    <col min="14085" max="14086" width="11.7109375" style="90" customWidth="1"/>
    <col min="14087" max="14087" width="10.5703125" style="90" customWidth="1"/>
    <col min="14088" max="14088" width="8.85546875" style="90" customWidth="1"/>
    <col min="14089" max="14089" width="10.7109375" style="90" customWidth="1"/>
    <col min="14090" max="14336" width="9.140625" style="90"/>
    <col min="14337" max="14337" width="4.140625" style="90" customWidth="1"/>
    <col min="14338" max="14338" width="19.42578125" style="90" customWidth="1"/>
    <col min="14339" max="14339" width="26.28515625" style="90" customWidth="1"/>
    <col min="14340" max="14340" width="10.140625" style="90" customWidth="1"/>
    <col min="14341" max="14342" width="11.7109375" style="90" customWidth="1"/>
    <col min="14343" max="14343" width="10.5703125" style="90" customWidth="1"/>
    <col min="14344" max="14344" width="8.85546875" style="90" customWidth="1"/>
    <col min="14345" max="14345" width="10.7109375" style="90" customWidth="1"/>
    <col min="14346" max="14592" width="9.140625" style="90"/>
    <col min="14593" max="14593" width="4.140625" style="90" customWidth="1"/>
    <col min="14594" max="14594" width="19.42578125" style="90" customWidth="1"/>
    <col min="14595" max="14595" width="26.28515625" style="90" customWidth="1"/>
    <col min="14596" max="14596" width="10.140625" style="90" customWidth="1"/>
    <col min="14597" max="14598" width="11.7109375" style="90" customWidth="1"/>
    <col min="14599" max="14599" width="10.5703125" style="90" customWidth="1"/>
    <col min="14600" max="14600" width="8.85546875" style="90" customWidth="1"/>
    <col min="14601" max="14601" width="10.7109375" style="90" customWidth="1"/>
    <col min="14602" max="14848" width="9.140625" style="90"/>
    <col min="14849" max="14849" width="4.140625" style="90" customWidth="1"/>
    <col min="14850" max="14850" width="19.42578125" style="90" customWidth="1"/>
    <col min="14851" max="14851" width="26.28515625" style="90" customWidth="1"/>
    <col min="14852" max="14852" width="10.140625" style="90" customWidth="1"/>
    <col min="14853" max="14854" width="11.7109375" style="90" customWidth="1"/>
    <col min="14855" max="14855" width="10.5703125" style="90" customWidth="1"/>
    <col min="14856" max="14856" width="8.85546875" style="90" customWidth="1"/>
    <col min="14857" max="14857" width="10.7109375" style="90" customWidth="1"/>
    <col min="14858" max="15104" width="9.140625" style="90"/>
    <col min="15105" max="15105" width="4.140625" style="90" customWidth="1"/>
    <col min="15106" max="15106" width="19.42578125" style="90" customWidth="1"/>
    <col min="15107" max="15107" width="26.28515625" style="90" customWidth="1"/>
    <col min="15108" max="15108" width="10.140625" style="90" customWidth="1"/>
    <col min="15109" max="15110" width="11.7109375" style="90" customWidth="1"/>
    <col min="15111" max="15111" width="10.5703125" style="90" customWidth="1"/>
    <col min="15112" max="15112" width="8.85546875" style="90" customWidth="1"/>
    <col min="15113" max="15113" width="10.7109375" style="90" customWidth="1"/>
    <col min="15114" max="15360" width="9.140625" style="90"/>
    <col min="15361" max="15361" width="4.140625" style="90" customWidth="1"/>
    <col min="15362" max="15362" width="19.42578125" style="90" customWidth="1"/>
    <col min="15363" max="15363" width="26.28515625" style="90" customWidth="1"/>
    <col min="15364" max="15364" width="10.140625" style="90" customWidth="1"/>
    <col min="15365" max="15366" width="11.7109375" style="90" customWidth="1"/>
    <col min="15367" max="15367" width="10.5703125" style="90" customWidth="1"/>
    <col min="15368" max="15368" width="8.85546875" style="90" customWidth="1"/>
    <col min="15369" max="15369" width="10.7109375" style="90" customWidth="1"/>
    <col min="15370" max="15616" width="9.140625" style="90"/>
    <col min="15617" max="15617" width="4.140625" style="90" customWidth="1"/>
    <col min="15618" max="15618" width="19.42578125" style="90" customWidth="1"/>
    <col min="15619" max="15619" width="26.28515625" style="90" customWidth="1"/>
    <col min="15620" max="15620" width="10.140625" style="90" customWidth="1"/>
    <col min="15621" max="15622" width="11.7109375" style="90" customWidth="1"/>
    <col min="15623" max="15623" width="10.5703125" style="90" customWidth="1"/>
    <col min="15624" max="15624" width="8.85546875" style="90" customWidth="1"/>
    <col min="15625" max="15625" width="10.7109375" style="90" customWidth="1"/>
    <col min="15626" max="15872" width="9.140625" style="90"/>
    <col min="15873" max="15873" width="4.140625" style="90" customWidth="1"/>
    <col min="15874" max="15874" width="19.42578125" style="90" customWidth="1"/>
    <col min="15875" max="15875" width="26.28515625" style="90" customWidth="1"/>
    <col min="15876" max="15876" width="10.140625" style="90" customWidth="1"/>
    <col min="15877" max="15878" width="11.7109375" style="90" customWidth="1"/>
    <col min="15879" max="15879" width="10.5703125" style="90" customWidth="1"/>
    <col min="15880" max="15880" width="8.85546875" style="90" customWidth="1"/>
    <col min="15881" max="15881" width="10.7109375" style="90" customWidth="1"/>
    <col min="15882" max="16128" width="9.140625" style="90"/>
    <col min="16129" max="16129" width="4.140625" style="90" customWidth="1"/>
    <col min="16130" max="16130" width="19.42578125" style="90" customWidth="1"/>
    <col min="16131" max="16131" width="26.28515625" style="90" customWidth="1"/>
    <col min="16132" max="16132" width="10.140625" style="90" customWidth="1"/>
    <col min="16133" max="16134" width="11.7109375" style="90" customWidth="1"/>
    <col min="16135" max="16135" width="10.5703125" style="90" customWidth="1"/>
    <col min="16136" max="16136" width="8.85546875" style="90" customWidth="1"/>
    <col min="16137" max="16137" width="10.7109375" style="90" customWidth="1"/>
    <col min="16138" max="16384" width="9.140625" style="90"/>
  </cols>
  <sheetData>
    <row r="1" spans="1:9" x14ac:dyDescent="0.25">
      <c r="A1" s="89" t="s">
        <v>84</v>
      </c>
      <c r="B1" s="89"/>
      <c r="I1" s="91" t="s">
        <v>248</v>
      </c>
    </row>
    <row r="2" spans="1:9" x14ac:dyDescent="0.25">
      <c r="I2" s="92" t="s">
        <v>86</v>
      </c>
    </row>
    <row r="3" spans="1:9" x14ac:dyDescent="0.25">
      <c r="I3" s="93" t="s">
        <v>87</v>
      </c>
    </row>
    <row r="4" spans="1:9" x14ac:dyDescent="0.25">
      <c r="A4" s="94"/>
      <c r="B4" s="94"/>
      <c r="C4" s="94"/>
      <c r="D4" s="94"/>
      <c r="E4" s="94"/>
      <c r="F4" s="94"/>
      <c r="G4" s="94"/>
      <c r="H4" s="94"/>
      <c r="I4" s="93" t="s">
        <v>88</v>
      </c>
    </row>
    <row r="5" spans="1:9" x14ac:dyDescent="0.25">
      <c r="A5" s="94"/>
      <c r="B5" s="94"/>
      <c r="C5" s="94"/>
      <c r="D5" s="94"/>
      <c r="E5" s="94"/>
      <c r="F5" s="94"/>
      <c r="G5" s="94"/>
      <c r="H5" s="94"/>
      <c r="I5" s="93" t="s">
        <v>5</v>
      </c>
    </row>
    <row r="6" spans="1:9" ht="15.75" x14ac:dyDescent="0.25">
      <c r="A6" s="1033" t="s">
        <v>89</v>
      </c>
      <c r="B6" s="1033"/>
      <c r="C6" s="1033"/>
      <c r="D6" s="1033"/>
      <c r="E6" s="1033"/>
      <c r="F6" s="1033"/>
      <c r="G6" s="1033"/>
      <c r="H6" s="1033"/>
      <c r="I6" s="1033"/>
    </row>
    <row r="7" spans="1:9" ht="15.75" x14ac:dyDescent="0.25">
      <c r="A7" s="1033" t="s">
        <v>249</v>
      </c>
      <c r="B7" s="1033"/>
      <c r="C7" s="1033"/>
      <c r="D7" s="1033"/>
      <c r="E7" s="1033"/>
      <c r="F7" s="1033"/>
      <c r="G7" s="1033"/>
      <c r="H7" s="1033"/>
      <c r="I7" s="1033"/>
    </row>
    <row r="8" spans="1:9" s="95" customFormat="1" ht="15.75" x14ac:dyDescent="0.25">
      <c r="C8" s="1033" t="s">
        <v>6391</v>
      </c>
      <c r="D8" s="1033"/>
      <c r="E8" s="1033"/>
      <c r="F8" s="1033"/>
      <c r="G8" s="1033"/>
      <c r="H8" s="1033"/>
      <c r="I8" s="1033"/>
    </row>
    <row r="9" spans="1:9" s="95" customFormat="1" ht="15.75" x14ac:dyDescent="0.25">
      <c r="C9" s="486"/>
      <c r="D9" s="486"/>
      <c r="E9" s="486"/>
      <c r="F9" s="486"/>
      <c r="G9" s="486"/>
      <c r="H9" s="486"/>
      <c r="I9" s="486"/>
    </row>
    <row r="10" spans="1:9" ht="15.75" thickBot="1" x14ac:dyDescent="0.3">
      <c r="I10" s="97" t="s">
        <v>91</v>
      </c>
    </row>
    <row r="11" spans="1:9" ht="47.25" customHeight="1" x14ac:dyDescent="0.25">
      <c r="A11" s="1035" t="s">
        <v>92</v>
      </c>
      <c r="B11" s="1037" t="s">
        <v>73</v>
      </c>
      <c r="C11" s="1038"/>
      <c r="D11" s="1119" t="s">
        <v>196</v>
      </c>
      <c r="E11" s="1125" t="s">
        <v>158</v>
      </c>
      <c r="F11" s="1126"/>
      <c r="G11" s="1127" t="s">
        <v>250</v>
      </c>
      <c r="H11" s="1129" t="s">
        <v>251</v>
      </c>
      <c r="I11" s="1130"/>
    </row>
    <row r="12" spans="1:9" ht="27.75" customHeight="1" thickBot="1" x14ac:dyDescent="0.3">
      <c r="A12" s="1061"/>
      <c r="B12" s="1062"/>
      <c r="C12" s="1063"/>
      <c r="D12" s="1120"/>
      <c r="E12" s="520" t="s">
        <v>81</v>
      </c>
      <c r="F12" s="520" t="s">
        <v>82</v>
      </c>
      <c r="G12" s="1128"/>
      <c r="H12" s="487" t="s">
        <v>252</v>
      </c>
      <c r="I12" s="521" t="s">
        <v>253</v>
      </c>
    </row>
    <row r="13" spans="1:9" ht="11.25" customHeight="1" thickBot="1" x14ac:dyDescent="0.3">
      <c r="A13" s="522">
        <v>1</v>
      </c>
      <c r="B13" s="1121">
        <v>2</v>
      </c>
      <c r="C13" s="1122"/>
      <c r="D13" s="523">
        <v>3</v>
      </c>
      <c r="E13" s="523">
        <v>4</v>
      </c>
      <c r="F13" s="523">
        <v>5</v>
      </c>
      <c r="G13" s="524">
        <v>6</v>
      </c>
      <c r="H13" s="524">
        <v>7</v>
      </c>
      <c r="I13" s="525">
        <v>8</v>
      </c>
    </row>
    <row r="14" spans="1:9" x14ac:dyDescent="0.25">
      <c r="A14" s="479">
        <v>1</v>
      </c>
      <c r="B14" s="1069" t="s">
        <v>99</v>
      </c>
      <c r="C14" s="1070"/>
      <c r="D14" s="501"/>
      <c r="E14" s="501"/>
      <c r="F14" s="501"/>
      <c r="G14" s="118"/>
      <c r="H14" s="118"/>
      <c r="I14" s="119"/>
    </row>
    <row r="15" spans="1:9" x14ac:dyDescent="0.25">
      <c r="A15" s="108"/>
      <c r="B15" s="1031"/>
      <c r="C15" s="1032"/>
      <c r="D15" s="109"/>
      <c r="E15" s="109"/>
      <c r="F15" s="109"/>
      <c r="G15" s="110"/>
      <c r="H15" s="110"/>
      <c r="I15" s="111"/>
    </row>
    <row r="16" spans="1:9" x14ac:dyDescent="0.25">
      <c r="A16" s="108"/>
      <c r="B16" s="1031"/>
      <c r="C16" s="1032"/>
      <c r="D16" s="109"/>
      <c r="E16" s="109"/>
      <c r="F16" s="109"/>
      <c r="G16" s="110"/>
      <c r="H16" s="110"/>
      <c r="I16" s="111"/>
    </row>
    <row r="17" spans="1:9" ht="15.75" thickBot="1" x14ac:dyDescent="0.3">
      <c r="A17" s="108"/>
      <c r="B17" s="1050"/>
      <c r="C17" s="1051"/>
      <c r="D17" s="109"/>
      <c r="E17" s="109"/>
      <c r="F17" s="109"/>
      <c r="G17" s="110"/>
      <c r="H17" s="110"/>
      <c r="I17" s="111"/>
    </row>
    <row r="18" spans="1:9" ht="15.75" thickBot="1" x14ac:dyDescent="0.3">
      <c r="A18" s="112"/>
      <c r="B18" s="1048" t="s">
        <v>100</v>
      </c>
      <c r="C18" s="1049"/>
      <c r="D18" s="113"/>
      <c r="E18" s="113"/>
      <c r="F18" s="113"/>
      <c r="G18" s="114"/>
      <c r="H18" s="114"/>
      <c r="I18" s="115"/>
    </row>
    <row r="19" spans="1:9" ht="15" customHeight="1" x14ac:dyDescent="0.25">
      <c r="A19" s="116">
        <v>2</v>
      </c>
      <c r="B19" s="1052" t="s">
        <v>101</v>
      </c>
      <c r="C19" s="1053"/>
      <c r="D19" s="105"/>
      <c r="E19" s="105"/>
      <c r="F19" s="105"/>
      <c r="G19" s="106"/>
      <c r="H19" s="106"/>
      <c r="I19" s="107"/>
    </row>
    <row r="20" spans="1:9" x14ac:dyDescent="0.25">
      <c r="A20" s="117"/>
      <c r="B20" s="1031"/>
      <c r="C20" s="1032"/>
      <c r="D20" s="109"/>
      <c r="E20" s="109"/>
      <c r="F20" s="109"/>
      <c r="G20" s="110"/>
      <c r="H20" s="110"/>
      <c r="I20" s="111"/>
    </row>
    <row r="21" spans="1:9" x14ac:dyDescent="0.25">
      <c r="A21" s="117"/>
      <c r="B21" s="1031"/>
      <c r="C21" s="1032"/>
      <c r="D21" s="109"/>
      <c r="E21" s="109"/>
      <c r="F21" s="109"/>
      <c r="G21" s="110"/>
      <c r="H21" s="110"/>
      <c r="I21" s="111"/>
    </row>
    <row r="22" spans="1:9" ht="15.75" thickBot="1" x14ac:dyDescent="0.3">
      <c r="A22" s="108"/>
      <c r="B22" s="1031"/>
      <c r="C22" s="1032"/>
      <c r="D22" s="109"/>
      <c r="E22" s="109"/>
      <c r="F22" s="109"/>
      <c r="G22" s="110"/>
      <c r="H22" s="110"/>
      <c r="I22" s="111"/>
    </row>
    <row r="23" spans="1:9" ht="15.75" thickBot="1" x14ac:dyDescent="0.3">
      <c r="A23" s="112"/>
      <c r="B23" s="1048" t="s">
        <v>100</v>
      </c>
      <c r="C23" s="1049"/>
      <c r="D23" s="113"/>
      <c r="E23" s="113"/>
      <c r="F23" s="113"/>
      <c r="G23" s="114"/>
      <c r="H23" s="114"/>
      <c r="I23" s="115"/>
    </row>
    <row r="24" spans="1:9" x14ac:dyDescent="0.25">
      <c r="A24" s="104">
        <v>3</v>
      </c>
      <c r="B24" s="1054" t="s">
        <v>102</v>
      </c>
      <c r="C24" s="1055"/>
      <c r="D24" s="105"/>
      <c r="E24" s="105"/>
      <c r="F24" s="105"/>
      <c r="G24" s="106"/>
      <c r="H24" s="106"/>
      <c r="I24" s="107"/>
    </row>
    <row r="25" spans="1:9" x14ac:dyDescent="0.25">
      <c r="A25" s="108"/>
      <c r="B25" s="1031"/>
      <c r="C25" s="1032"/>
      <c r="D25" s="109"/>
      <c r="E25" s="109"/>
      <c r="F25" s="109"/>
      <c r="G25" s="110"/>
      <c r="H25" s="110"/>
      <c r="I25" s="111"/>
    </row>
    <row r="26" spans="1:9" x14ac:dyDescent="0.25">
      <c r="A26" s="108"/>
      <c r="B26" s="1031"/>
      <c r="C26" s="1032"/>
      <c r="D26" s="109"/>
      <c r="E26" s="109"/>
      <c r="F26" s="109"/>
      <c r="G26" s="110"/>
      <c r="H26" s="110"/>
      <c r="I26" s="111"/>
    </row>
    <row r="27" spans="1:9" ht="15.75" thickBot="1" x14ac:dyDescent="0.3">
      <c r="A27" s="108"/>
      <c r="B27" s="1031"/>
      <c r="C27" s="1032"/>
      <c r="D27" s="109"/>
      <c r="E27" s="109"/>
      <c r="F27" s="109"/>
      <c r="G27" s="110"/>
      <c r="H27" s="110"/>
      <c r="I27" s="111"/>
    </row>
    <row r="28" spans="1:9" ht="15.75" thickBot="1" x14ac:dyDescent="0.3">
      <c r="A28" s="112"/>
      <c r="B28" s="1048" t="s">
        <v>100</v>
      </c>
      <c r="C28" s="1049"/>
      <c r="D28" s="113"/>
      <c r="E28" s="113"/>
      <c r="F28" s="113"/>
      <c r="G28" s="114"/>
      <c r="H28" s="114"/>
      <c r="I28" s="115"/>
    </row>
    <row r="29" spans="1:9" x14ac:dyDescent="0.25">
      <c r="A29" s="104">
        <v>4</v>
      </c>
      <c r="B29" s="1054" t="s">
        <v>103</v>
      </c>
      <c r="C29" s="1055"/>
      <c r="D29" s="501"/>
      <c r="E29" s="501"/>
      <c r="F29" s="501"/>
      <c r="G29" s="118"/>
      <c r="H29" s="118"/>
      <c r="I29" s="119"/>
    </row>
    <row r="30" spans="1:9" x14ac:dyDescent="0.25">
      <c r="A30" s="104"/>
      <c r="B30" s="1031"/>
      <c r="C30" s="1032"/>
      <c r="D30" s="105"/>
      <c r="E30" s="105"/>
      <c r="F30" s="105"/>
      <c r="G30" s="106"/>
      <c r="H30" s="106"/>
      <c r="I30" s="107"/>
    </row>
    <row r="31" spans="1:9" ht="15.75" thickBot="1" x14ac:dyDescent="0.3">
      <c r="A31" s="108"/>
      <c r="B31" s="1031"/>
      <c r="C31" s="1032"/>
      <c r="D31" s="109"/>
      <c r="E31" s="109"/>
      <c r="F31" s="109"/>
      <c r="G31" s="110"/>
      <c r="H31" s="110"/>
      <c r="I31" s="111"/>
    </row>
    <row r="32" spans="1:9" ht="15.75" thickBot="1" x14ac:dyDescent="0.3">
      <c r="A32" s="112"/>
      <c r="B32" s="1048" t="s">
        <v>100</v>
      </c>
      <c r="C32" s="1049"/>
      <c r="D32" s="113"/>
      <c r="E32" s="113"/>
      <c r="F32" s="113"/>
      <c r="G32" s="114"/>
      <c r="H32" s="114"/>
      <c r="I32" s="115"/>
    </row>
    <row r="33" spans="1:9" x14ac:dyDescent="0.25">
      <c r="A33" s="104">
        <v>5</v>
      </c>
      <c r="B33" s="1054" t="s">
        <v>104</v>
      </c>
      <c r="C33" s="1055"/>
      <c r="D33" s="501"/>
      <c r="E33" s="501"/>
      <c r="F33" s="501"/>
      <c r="G33" s="118"/>
      <c r="H33" s="118"/>
      <c r="I33" s="119"/>
    </row>
    <row r="34" spans="1:9" x14ac:dyDescent="0.25">
      <c r="A34" s="120"/>
      <c r="B34" s="1031"/>
      <c r="C34" s="1032"/>
      <c r="D34" s="105"/>
      <c r="E34" s="105"/>
      <c r="F34" s="105"/>
      <c r="G34" s="106"/>
      <c r="H34" s="106"/>
      <c r="I34" s="107"/>
    </row>
    <row r="35" spans="1:9" ht="15.75" thickBot="1" x14ac:dyDescent="0.3">
      <c r="A35" s="121"/>
      <c r="B35" s="1031"/>
      <c r="C35" s="1032"/>
      <c r="D35" s="109"/>
      <c r="E35" s="109"/>
      <c r="F35" s="109"/>
      <c r="G35" s="110"/>
      <c r="H35" s="110"/>
      <c r="I35" s="111"/>
    </row>
    <row r="36" spans="1:9" ht="15.75" thickBot="1" x14ac:dyDescent="0.3">
      <c r="A36" s="112"/>
      <c r="B36" s="1048" t="s">
        <v>100</v>
      </c>
      <c r="C36" s="1049"/>
      <c r="D36" s="113"/>
      <c r="E36" s="113"/>
      <c r="F36" s="113"/>
      <c r="G36" s="114"/>
      <c r="H36" s="114"/>
      <c r="I36" s="115"/>
    </row>
    <row r="37" spans="1:9" ht="15.75" thickBot="1" x14ac:dyDescent="0.3">
      <c r="A37" s="122"/>
      <c r="B37" s="1048" t="s">
        <v>105</v>
      </c>
      <c r="C37" s="1049"/>
      <c r="D37" s="123"/>
      <c r="E37" s="123"/>
      <c r="F37" s="123"/>
      <c r="G37" s="124"/>
      <c r="H37" s="124"/>
      <c r="I37" s="125"/>
    </row>
    <row r="40" spans="1:9" x14ac:dyDescent="0.25">
      <c r="B40" s="126" t="s">
        <v>106</v>
      </c>
      <c r="C40" s="127" t="s">
        <v>6414</v>
      </c>
      <c r="D40" s="128"/>
      <c r="E40" s="128"/>
      <c r="F40" s="129"/>
      <c r="G40" s="130"/>
      <c r="H40" s="127" t="s">
        <v>6415</v>
      </c>
      <c r="I40" s="127"/>
    </row>
    <row r="41" spans="1:9" x14ac:dyDescent="0.25">
      <c r="C41" s="131" t="s">
        <v>107</v>
      </c>
      <c r="D41" s="132"/>
      <c r="E41" s="132"/>
      <c r="F41" s="133" t="s">
        <v>35</v>
      </c>
      <c r="G41" s="133"/>
      <c r="H41" s="1058" t="s">
        <v>36</v>
      </c>
      <c r="I41" s="1058"/>
    </row>
    <row r="42" spans="1:9" x14ac:dyDescent="0.25">
      <c r="C42" s="95"/>
    </row>
    <row r="43" spans="1:9" x14ac:dyDescent="0.25">
      <c r="B43" s="134" t="s">
        <v>108</v>
      </c>
      <c r="C43" s="128"/>
      <c r="D43" s="128"/>
      <c r="E43" s="128"/>
      <c r="F43" s="129"/>
      <c r="G43" s="130"/>
      <c r="H43" s="127" t="s">
        <v>6416</v>
      </c>
      <c r="I43" s="127"/>
    </row>
    <row r="44" spans="1:9" x14ac:dyDescent="0.25">
      <c r="C44" s="135"/>
      <c r="D44" s="132"/>
      <c r="E44" s="132"/>
      <c r="F44" s="133" t="s">
        <v>35</v>
      </c>
      <c r="G44" s="133"/>
      <c r="H44" s="1058" t="s">
        <v>36</v>
      </c>
      <c r="I44" s="1058"/>
    </row>
    <row r="46" spans="1:9" ht="15.75" thickBot="1" x14ac:dyDescent="0.3">
      <c r="A46" s="95" t="s">
        <v>227</v>
      </c>
    </row>
    <row r="47" spans="1:9" ht="15.75" thickBot="1" x14ac:dyDescent="0.3">
      <c r="A47" s="1123" t="s">
        <v>92</v>
      </c>
      <c r="B47" s="1137" t="s">
        <v>196</v>
      </c>
      <c r="C47" s="1139" t="s">
        <v>158</v>
      </c>
      <c r="D47" s="1140"/>
      <c r="E47" s="1141"/>
      <c r="F47" s="502"/>
    </row>
    <row r="48" spans="1:9" ht="15.75" thickBot="1" x14ac:dyDescent="0.3">
      <c r="A48" s="1124"/>
      <c r="B48" s="1138"/>
      <c r="C48" s="516" t="s">
        <v>81</v>
      </c>
      <c r="D48" s="1142" t="s">
        <v>82</v>
      </c>
      <c r="E48" s="1141"/>
      <c r="F48" s="502"/>
    </row>
    <row r="49" spans="1:6" ht="15.75" thickBot="1" x14ac:dyDescent="0.3">
      <c r="A49" s="506">
        <v>1</v>
      </c>
      <c r="B49" s="512">
        <v>2</v>
      </c>
      <c r="C49" s="483">
        <v>3</v>
      </c>
      <c r="D49" s="1067">
        <v>4</v>
      </c>
      <c r="E49" s="1143"/>
      <c r="F49" s="503"/>
    </row>
    <row r="50" spans="1:6" x14ac:dyDescent="0.25">
      <c r="A50" s="507">
        <v>1</v>
      </c>
      <c r="B50" s="513" t="s">
        <v>222</v>
      </c>
      <c r="C50" s="517"/>
      <c r="D50" s="1144"/>
      <c r="E50" s="1145"/>
      <c r="F50" s="504"/>
    </row>
    <row r="51" spans="1:6" x14ac:dyDescent="0.25">
      <c r="A51" s="508">
        <v>2</v>
      </c>
      <c r="B51" s="513" t="s">
        <v>208</v>
      </c>
      <c r="C51" s="517"/>
      <c r="D51" s="1146"/>
      <c r="E51" s="1147"/>
      <c r="F51" s="504"/>
    </row>
    <row r="52" spans="1:6" x14ac:dyDescent="0.25">
      <c r="A52" s="509">
        <v>3</v>
      </c>
      <c r="B52" s="513" t="s">
        <v>224</v>
      </c>
      <c r="C52" s="517"/>
      <c r="D52" s="1131"/>
      <c r="E52" s="1132"/>
      <c r="F52" s="504"/>
    </row>
    <row r="53" spans="1:6" ht="15.75" thickBot="1" x14ac:dyDescent="0.3">
      <c r="A53" s="510">
        <v>4</v>
      </c>
      <c r="B53" s="514" t="s">
        <v>223</v>
      </c>
      <c r="C53" s="518"/>
      <c r="D53" s="1133"/>
      <c r="E53" s="1134"/>
      <c r="F53" s="504"/>
    </row>
    <row r="54" spans="1:6" ht="15.75" thickBot="1" x14ac:dyDescent="0.3">
      <c r="A54" s="511">
        <v>5</v>
      </c>
      <c r="B54" s="515" t="s">
        <v>100</v>
      </c>
      <c r="C54" s="519">
        <f>SUM(C50:C53)</f>
        <v>0</v>
      </c>
      <c r="D54" s="1135">
        <v>0</v>
      </c>
      <c r="E54" s="1136"/>
      <c r="F54" s="505"/>
    </row>
  </sheetData>
  <mergeCells count="46">
    <mergeCell ref="D52:E52"/>
    <mergeCell ref="D53:E53"/>
    <mergeCell ref="D54:E54"/>
    <mergeCell ref="B47:B48"/>
    <mergeCell ref="C47:E47"/>
    <mergeCell ref="D48:E48"/>
    <mergeCell ref="D49:E49"/>
    <mergeCell ref="D50:E50"/>
    <mergeCell ref="D51:E51"/>
    <mergeCell ref="H44:I44"/>
    <mergeCell ref="A47:A48"/>
    <mergeCell ref="B37:C37"/>
    <mergeCell ref="A6:I6"/>
    <mergeCell ref="A7:I7"/>
    <mergeCell ref="C8:I8"/>
    <mergeCell ref="E11:F11"/>
    <mergeCell ref="G11:G12"/>
    <mergeCell ref="H11:I11"/>
    <mergeCell ref="H41:I41"/>
    <mergeCell ref="B31:C31"/>
    <mergeCell ref="B32:C32"/>
    <mergeCell ref="B33:C33"/>
    <mergeCell ref="B34:C34"/>
    <mergeCell ref="B35:C35"/>
    <mergeCell ref="B36:C36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11:A12"/>
    <mergeCell ref="B11:C12"/>
    <mergeCell ref="D11:D12"/>
    <mergeCell ref="B13:C13"/>
    <mergeCell ref="B14:C14"/>
    <mergeCell ref="B15:C15"/>
    <mergeCell ref="B16:C16"/>
    <mergeCell ref="B17:C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CC"/>
  </sheetPr>
  <dimension ref="A1:L54"/>
  <sheetViews>
    <sheetView workbookViewId="0">
      <selection activeCell="I17" sqref="I17"/>
    </sheetView>
  </sheetViews>
  <sheetFormatPr defaultRowHeight="15" x14ac:dyDescent="0.25"/>
  <cols>
    <col min="1" max="1" width="35.140625" style="340" customWidth="1"/>
    <col min="2" max="7" width="15.7109375" style="340" customWidth="1"/>
    <col min="8" max="10" width="15.7109375" style="341" customWidth="1"/>
    <col min="11" max="11" width="9.140625" style="341"/>
    <col min="12" max="256" width="9.140625" style="340"/>
    <col min="257" max="257" width="35.140625" style="340" customWidth="1"/>
    <col min="258" max="266" width="15.7109375" style="340" customWidth="1"/>
    <col min="267" max="512" width="9.140625" style="340"/>
    <col min="513" max="513" width="35.140625" style="340" customWidth="1"/>
    <col min="514" max="522" width="15.7109375" style="340" customWidth="1"/>
    <col min="523" max="768" width="9.140625" style="340"/>
    <col min="769" max="769" width="35.140625" style="340" customWidth="1"/>
    <col min="770" max="778" width="15.7109375" style="340" customWidth="1"/>
    <col min="779" max="1024" width="9.140625" style="340"/>
    <col min="1025" max="1025" width="35.140625" style="340" customWidth="1"/>
    <col min="1026" max="1034" width="15.7109375" style="340" customWidth="1"/>
    <col min="1035" max="1280" width="9.140625" style="340"/>
    <col min="1281" max="1281" width="35.140625" style="340" customWidth="1"/>
    <col min="1282" max="1290" width="15.7109375" style="340" customWidth="1"/>
    <col min="1291" max="1536" width="9.140625" style="340"/>
    <col min="1537" max="1537" width="35.140625" style="340" customWidth="1"/>
    <col min="1538" max="1546" width="15.7109375" style="340" customWidth="1"/>
    <col min="1547" max="1792" width="9.140625" style="340"/>
    <col min="1793" max="1793" width="35.140625" style="340" customWidth="1"/>
    <col min="1794" max="1802" width="15.7109375" style="340" customWidth="1"/>
    <col min="1803" max="2048" width="9.140625" style="340"/>
    <col min="2049" max="2049" width="35.140625" style="340" customWidth="1"/>
    <col min="2050" max="2058" width="15.7109375" style="340" customWidth="1"/>
    <col min="2059" max="2304" width="9.140625" style="340"/>
    <col min="2305" max="2305" width="35.140625" style="340" customWidth="1"/>
    <col min="2306" max="2314" width="15.7109375" style="340" customWidth="1"/>
    <col min="2315" max="2560" width="9.140625" style="340"/>
    <col min="2561" max="2561" width="35.140625" style="340" customWidth="1"/>
    <col min="2562" max="2570" width="15.7109375" style="340" customWidth="1"/>
    <col min="2571" max="2816" width="9.140625" style="340"/>
    <col min="2817" max="2817" width="35.140625" style="340" customWidth="1"/>
    <col min="2818" max="2826" width="15.7109375" style="340" customWidth="1"/>
    <col min="2827" max="3072" width="9.140625" style="340"/>
    <col min="3073" max="3073" width="35.140625" style="340" customWidth="1"/>
    <col min="3074" max="3082" width="15.7109375" style="340" customWidth="1"/>
    <col min="3083" max="3328" width="9.140625" style="340"/>
    <col min="3329" max="3329" width="35.140625" style="340" customWidth="1"/>
    <col min="3330" max="3338" width="15.7109375" style="340" customWidth="1"/>
    <col min="3339" max="3584" width="9.140625" style="340"/>
    <col min="3585" max="3585" width="35.140625" style="340" customWidth="1"/>
    <col min="3586" max="3594" width="15.7109375" style="340" customWidth="1"/>
    <col min="3595" max="3840" width="9.140625" style="340"/>
    <col min="3841" max="3841" width="35.140625" style="340" customWidth="1"/>
    <col min="3842" max="3850" width="15.7109375" style="340" customWidth="1"/>
    <col min="3851" max="4096" width="9.140625" style="340"/>
    <col min="4097" max="4097" width="35.140625" style="340" customWidth="1"/>
    <col min="4098" max="4106" width="15.7109375" style="340" customWidth="1"/>
    <col min="4107" max="4352" width="9.140625" style="340"/>
    <col min="4353" max="4353" width="35.140625" style="340" customWidth="1"/>
    <col min="4354" max="4362" width="15.7109375" style="340" customWidth="1"/>
    <col min="4363" max="4608" width="9.140625" style="340"/>
    <col min="4609" max="4609" width="35.140625" style="340" customWidth="1"/>
    <col min="4610" max="4618" width="15.7109375" style="340" customWidth="1"/>
    <col min="4619" max="4864" width="9.140625" style="340"/>
    <col min="4865" max="4865" width="35.140625" style="340" customWidth="1"/>
    <col min="4866" max="4874" width="15.7109375" style="340" customWidth="1"/>
    <col min="4875" max="5120" width="9.140625" style="340"/>
    <col min="5121" max="5121" width="35.140625" style="340" customWidth="1"/>
    <col min="5122" max="5130" width="15.7109375" style="340" customWidth="1"/>
    <col min="5131" max="5376" width="9.140625" style="340"/>
    <col min="5377" max="5377" width="35.140625" style="340" customWidth="1"/>
    <col min="5378" max="5386" width="15.7109375" style="340" customWidth="1"/>
    <col min="5387" max="5632" width="9.140625" style="340"/>
    <col min="5633" max="5633" width="35.140625" style="340" customWidth="1"/>
    <col min="5634" max="5642" width="15.7109375" style="340" customWidth="1"/>
    <col min="5643" max="5888" width="9.140625" style="340"/>
    <col min="5889" max="5889" width="35.140625" style="340" customWidth="1"/>
    <col min="5890" max="5898" width="15.7109375" style="340" customWidth="1"/>
    <col min="5899" max="6144" width="9.140625" style="340"/>
    <col min="6145" max="6145" width="35.140625" style="340" customWidth="1"/>
    <col min="6146" max="6154" width="15.7109375" style="340" customWidth="1"/>
    <col min="6155" max="6400" width="9.140625" style="340"/>
    <col min="6401" max="6401" width="35.140625" style="340" customWidth="1"/>
    <col min="6402" max="6410" width="15.7109375" style="340" customWidth="1"/>
    <col min="6411" max="6656" width="9.140625" style="340"/>
    <col min="6657" max="6657" width="35.140625" style="340" customWidth="1"/>
    <col min="6658" max="6666" width="15.7109375" style="340" customWidth="1"/>
    <col min="6667" max="6912" width="9.140625" style="340"/>
    <col min="6913" max="6913" width="35.140625" style="340" customWidth="1"/>
    <col min="6914" max="6922" width="15.7109375" style="340" customWidth="1"/>
    <col min="6923" max="7168" width="9.140625" style="340"/>
    <col min="7169" max="7169" width="35.140625" style="340" customWidth="1"/>
    <col min="7170" max="7178" width="15.7109375" style="340" customWidth="1"/>
    <col min="7179" max="7424" width="9.140625" style="340"/>
    <col min="7425" max="7425" width="35.140625" style="340" customWidth="1"/>
    <col min="7426" max="7434" width="15.7109375" style="340" customWidth="1"/>
    <col min="7435" max="7680" width="9.140625" style="340"/>
    <col min="7681" max="7681" width="35.140625" style="340" customWidth="1"/>
    <col min="7682" max="7690" width="15.7109375" style="340" customWidth="1"/>
    <col min="7691" max="7936" width="9.140625" style="340"/>
    <col min="7937" max="7937" width="35.140625" style="340" customWidth="1"/>
    <col min="7938" max="7946" width="15.7109375" style="340" customWidth="1"/>
    <col min="7947" max="8192" width="9.140625" style="340"/>
    <col min="8193" max="8193" width="35.140625" style="340" customWidth="1"/>
    <col min="8194" max="8202" width="15.7109375" style="340" customWidth="1"/>
    <col min="8203" max="8448" width="9.140625" style="340"/>
    <col min="8449" max="8449" width="35.140625" style="340" customWidth="1"/>
    <col min="8450" max="8458" width="15.7109375" style="340" customWidth="1"/>
    <col min="8459" max="8704" width="9.140625" style="340"/>
    <col min="8705" max="8705" width="35.140625" style="340" customWidth="1"/>
    <col min="8706" max="8714" width="15.7109375" style="340" customWidth="1"/>
    <col min="8715" max="8960" width="9.140625" style="340"/>
    <col min="8961" max="8961" width="35.140625" style="340" customWidth="1"/>
    <col min="8962" max="8970" width="15.7109375" style="340" customWidth="1"/>
    <col min="8971" max="9216" width="9.140625" style="340"/>
    <col min="9217" max="9217" width="35.140625" style="340" customWidth="1"/>
    <col min="9218" max="9226" width="15.7109375" style="340" customWidth="1"/>
    <col min="9227" max="9472" width="9.140625" style="340"/>
    <col min="9473" max="9473" width="35.140625" style="340" customWidth="1"/>
    <col min="9474" max="9482" width="15.7109375" style="340" customWidth="1"/>
    <col min="9483" max="9728" width="9.140625" style="340"/>
    <col min="9729" max="9729" width="35.140625" style="340" customWidth="1"/>
    <col min="9730" max="9738" width="15.7109375" style="340" customWidth="1"/>
    <col min="9739" max="9984" width="9.140625" style="340"/>
    <col min="9985" max="9985" width="35.140625" style="340" customWidth="1"/>
    <col min="9986" max="9994" width="15.7109375" style="340" customWidth="1"/>
    <col min="9995" max="10240" width="9.140625" style="340"/>
    <col min="10241" max="10241" width="35.140625" style="340" customWidth="1"/>
    <col min="10242" max="10250" width="15.7109375" style="340" customWidth="1"/>
    <col min="10251" max="10496" width="9.140625" style="340"/>
    <col min="10497" max="10497" width="35.140625" style="340" customWidth="1"/>
    <col min="10498" max="10506" width="15.7109375" style="340" customWidth="1"/>
    <col min="10507" max="10752" width="9.140625" style="340"/>
    <col min="10753" max="10753" width="35.140625" style="340" customWidth="1"/>
    <col min="10754" max="10762" width="15.7109375" style="340" customWidth="1"/>
    <col min="10763" max="11008" width="9.140625" style="340"/>
    <col min="11009" max="11009" width="35.140625" style="340" customWidth="1"/>
    <col min="11010" max="11018" width="15.7109375" style="340" customWidth="1"/>
    <col min="11019" max="11264" width="9.140625" style="340"/>
    <col min="11265" max="11265" width="35.140625" style="340" customWidth="1"/>
    <col min="11266" max="11274" width="15.7109375" style="340" customWidth="1"/>
    <col min="11275" max="11520" width="9.140625" style="340"/>
    <col min="11521" max="11521" width="35.140625" style="340" customWidth="1"/>
    <col min="11522" max="11530" width="15.7109375" style="340" customWidth="1"/>
    <col min="11531" max="11776" width="9.140625" style="340"/>
    <col min="11777" max="11777" width="35.140625" style="340" customWidth="1"/>
    <col min="11778" max="11786" width="15.7109375" style="340" customWidth="1"/>
    <col min="11787" max="12032" width="9.140625" style="340"/>
    <col min="12033" max="12033" width="35.140625" style="340" customWidth="1"/>
    <col min="12034" max="12042" width="15.7109375" style="340" customWidth="1"/>
    <col min="12043" max="12288" width="9.140625" style="340"/>
    <col min="12289" max="12289" width="35.140625" style="340" customWidth="1"/>
    <col min="12290" max="12298" width="15.7109375" style="340" customWidth="1"/>
    <col min="12299" max="12544" width="9.140625" style="340"/>
    <col min="12545" max="12545" width="35.140625" style="340" customWidth="1"/>
    <col min="12546" max="12554" width="15.7109375" style="340" customWidth="1"/>
    <col min="12555" max="12800" width="9.140625" style="340"/>
    <col min="12801" max="12801" width="35.140625" style="340" customWidth="1"/>
    <col min="12802" max="12810" width="15.7109375" style="340" customWidth="1"/>
    <col min="12811" max="13056" width="9.140625" style="340"/>
    <col min="13057" max="13057" width="35.140625" style="340" customWidth="1"/>
    <col min="13058" max="13066" width="15.7109375" style="340" customWidth="1"/>
    <col min="13067" max="13312" width="9.140625" style="340"/>
    <col min="13313" max="13313" width="35.140625" style="340" customWidth="1"/>
    <col min="13314" max="13322" width="15.7109375" style="340" customWidth="1"/>
    <col min="13323" max="13568" width="9.140625" style="340"/>
    <col min="13569" max="13569" width="35.140625" style="340" customWidth="1"/>
    <col min="13570" max="13578" width="15.7109375" style="340" customWidth="1"/>
    <col min="13579" max="13824" width="9.140625" style="340"/>
    <col min="13825" max="13825" width="35.140625" style="340" customWidth="1"/>
    <col min="13826" max="13834" width="15.7109375" style="340" customWidth="1"/>
    <col min="13835" max="14080" width="9.140625" style="340"/>
    <col min="14081" max="14081" width="35.140625" style="340" customWidth="1"/>
    <col min="14082" max="14090" width="15.7109375" style="340" customWidth="1"/>
    <col min="14091" max="14336" width="9.140625" style="340"/>
    <col min="14337" max="14337" width="35.140625" style="340" customWidth="1"/>
    <col min="14338" max="14346" width="15.7109375" style="340" customWidth="1"/>
    <col min="14347" max="14592" width="9.140625" style="340"/>
    <col min="14593" max="14593" width="35.140625" style="340" customWidth="1"/>
    <col min="14594" max="14602" width="15.7109375" style="340" customWidth="1"/>
    <col min="14603" max="14848" width="9.140625" style="340"/>
    <col min="14849" max="14849" width="35.140625" style="340" customWidth="1"/>
    <col min="14850" max="14858" width="15.7109375" style="340" customWidth="1"/>
    <col min="14859" max="15104" width="9.140625" style="340"/>
    <col min="15105" max="15105" width="35.140625" style="340" customWidth="1"/>
    <col min="15106" max="15114" width="15.7109375" style="340" customWidth="1"/>
    <col min="15115" max="15360" width="9.140625" style="340"/>
    <col min="15361" max="15361" width="35.140625" style="340" customWidth="1"/>
    <col min="15362" max="15370" width="15.7109375" style="340" customWidth="1"/>
    <col min="15371" max="15616" width="9.140625" style="340"/>
    <col min="15617" max="15617" width="35.140625" style="340" customWidth="1"/>
    <col min="15618" max="15626" width="15.7109375" style="340" customWidth="1"/>
    <col min="15627" max="15872" width="9.140625" style="340"/>
    <col min="15873" max="15873" width="35.140625" style="340" customWidth="1"/>
    <col min="15874" max="15882" width="15.7109375" style="340" customWidth="1"/>
    <col min="15883" max="16128" width="9.140625" style="340"/>
    <col min="16129" max="16129" width="35.140625" style="340" customWidth="1"/>
    <col min="16130" max="16138" width="15.7109375" style="340" customWidth="1"/>
    <col min="16139" max="16384" width="9.140625" style="340"/>
  </cols>
  <sheetData>
    <row r="1" spans="1:12" s="344" customFormat="1" ht="16.5" thickBot="1" x14ac:dyDescent="0.3">
      <c r="A1" s="793"/>
      <c r="B1" s="1148" t="s">
        <v>215</v>
      </c>
      <c r="C1" s="1149"/>
      <c r="D1" s="1150"/>
      <c r="E1" s="1148" t="s">
        <v>216</v>
      </c>
      <c r="F1" s="1149"/>
      <c r="G1" s="1150"/>
      <c r="H1" s="1148" t="s">
        <v>217</v>
      </c>
      <c r="I1" s="1149"/>
      <c r="J1" s="1150"/>
      <c r="K1" s="342"/>
      <c r="L1" s="343"/>
    </row>
    <row r="2" spans="1:12" s="344" customFormat="1" ht="26.25" thickBot="1" x14ac:dyDescent="0.3">
      <c r="A2" s="794"/>
      <c r="B2" s="20" t="s">
        <v>40</v>
      </c>
      <c r="C2" s="21" t="s">
        <v>41</v>
      </c>
      <c r="D2" s="22" t="s">
        <v>42</v>
      </c>
      <c r="E2" s="20" t="s">
        <v>40</v>
      </c>
      <c r="F2" s="21" t="s">
        <v>41</v>
      </c>
      <c r="G2" s="22" t="s">
        <v>42</v>
      </c>
      <c r="H2" s="20" t="s">
        <v>40</v>
      </c>
      <c r="I2" s="23" t="s">
        <v>41</v>
      </c>
      <c r="J2" s="329" t="s">
        <v>42</v>
      </c>
      <c r="K2" s="342"/>
      <c r="L2" s="343"/>
    </row>
    <row r="3" spans="1:12" s="344" customFormat="1" ht="15.75" thickBot="1" x14ac:dyDescent="0.3">
      <c r="A3" s="24" t="s">
        <v>43</v>
      </c>
      <c r="B3" s="25" t="s">
        <v>44</v>
      </c>
      <c r="C3" s="26" t="s">
        <v>45</v>
      </c>
      <c r="D3" s="328" t="s">
        <v>46</v>
      </c>
      <c r="E3" s="25" t="s">
        <v>58</v>
      </c>
      <c r="F3" s="26" t="s">
        <v>47</v>
      </c>
      <c r="G3" s="27" t="s">
        <v>59</v>
      </c>
      <c r="H3" s="25" t="s">
        <v>60</v>
      </c>
      <c r="I3" s="28" t="s">
        <v>61</v>
      </c>
      <c r="J3" s="297" t="s">
        <v>62</v>
      </c>
      <c r="K3" s="342"/>
      <c r="L3" s="343"/>
    </row>
    <row r="4" spans="1:12" s="344" customFormat="1" ht="15" customHeight="1" thickBot="1" x14ac:dyDescent="0.3">
      <c r="A4" s="200" t="s">
        <v>48</v>
      </c>
      <c r="B4" s="298">
        <f>SUM(B5:B21)</f>
        <v>20292528906.57</v>
      </c>
      <c r="C4" s="299">
        <f t="shared" ref="C4:J4" si="0">SUM(C5:C21)</f>
        <v>19027253043.619999</v>
      </c>
      <c r="D4" s="300">
        <f>SUM(D5:D21)</f>
        <v>1265275862.95</v>
      </c>
      <c r="E4" s="330">
        <f t="shared" si="0"/>
        <v>0</v>
      </c>
      <c r="F4" s="331">
        <f>SUM(F5:F21)</f>
        <v>0</v>
      </c>
      <c r="G4" s="300">
        <f t="shared" si="0"/>
        <v>0</v>
      </c>
      <c r="H4" s="298">
        <f t="shared" si="0"/>
        <v>-20292528906.57</v>
      </c>
      <c r="I4" s="299">
        <f t="shared" si="0"/>
        <v>-19027253043.619999</v>
      </c>
      <c r="J4" s="300">
        <f t="shared" si="0"/>
        <v>-1265275862.95</v>
      </c>
      <c r="K4" s="342"/>
      <c r="L4" s="343"/>
    </row>
    <row r="5" spans="1:12" s="344" customFormat="1" x14ac:dyDescent="0.25">
      <c r="A5" s="345" t="s">
        <v>49</v>
      </c>
      <c r="B5" s="332">
        <f>SUM(НУ18!B15)</f>
        <v>19111031346.700001</v>
      </c>
      <c r="C5" s="333">
        <f>SUM(НУ18!C15)</f>
        <v>19021463970.939999</v>
      </c>
      <c r="D5" s="303">
        <f>SUM(B5-C5)</f>
        <v>89567375.760000005</v>
      </c>
      <c r="E5" s="301"/>
      <c r="F5" s="302"/>
      <c r="G5" s="303">
        <f>SUM(E5-F5)</f>
        <v>0</v>
      </c>
      <c r="H5" s="346">
        <f t="shared" ref="H5:I21" si="1">SUM(E5-B5)</f>
        <v>-19111031346.700001</v>
      </c>
      <c r="I5" s="347">
        <f t="shared" si="1"/>
        <v>-19021463970.939999</v>
      </c>
      <c r="J5" s="303">
        <f>SUM(H5-I5)</f>
        <v>-89567375.760000005</v>
      </c>
      <c r="K5" s="342"/>
      <c r="L5" s="343"/>
    </row>
    <row r="6" spans="1:12" s="344" customFormat="1" ht="25.5" x14ac:dyDescent="0.25">
      <c r="A6" s="348" t="s">
        <v>141</v>
      </c>
      <c r="B6" s="332">
        <f>SUM(НУ18!B16)</f>
        <v>216924.14</v>
      </c>
      <c r="C6" s="334">
        <f>SUM(НУ18!C16)</f>
        <v>0</v>
      </c>
      <c r="D6" s="303">
        <f>SUM(B6-C6)</f>
        <v>216924.14</v>
      </c>
      <c r="E6" s="301"/>
      <c r="F6" s="306"/>
      <c r="G6" s="303">
        <f>SUM(E6-F6)</f>
        <v>0</v>
      </c>
      <c r="H6" s="349">
        <f t="shared" si="1"/>
        <v>-216924.14</v>
      </c>
      <c r="I6" s="350">
        <f t="shared" si="1"/>
        <v>0</v>
      </c>
      <c r="J6" s="303">
        <f>SUM(H6-I6)</f>
        <v>-216924.14</v>
      </c>
      <c r="K6" s="342"/>
      <c r="L6" s="343"/>
    </row>
    <row r="7" spans="1:12" s="344" customFormat="1" ht="25.5" x14ac:dyDescent="0.25">
      <c r="A7" s="348" t="s">
        <v>140</v>
      </c>
      <c r="B7" s="332">
        <f>SUM(НУ18!B17)</f>
        <v>23234091.52</v>
      </c>
      <c r="C7" s="334">
        <f>SUM(НУ18!C17)</f>
        <v>0</v>
      </c>
      <c r="D7" s="303">
        <f>SUM(B7-C7)</f>
        <v>23234091.52</v>
      </c>
      <c r="E7" s="301"/>
      <c r="F7" s="306"/>
      <c r="G7" s="303">
        <f>SUM(E7-F7)</f>
        <v>0</v>
      </c>
      <c r="H7" s="349">
        <f t="shared" si="1"/>
        <v>-23234091.52</v>
      </c>
      <c r="I7" s="350">
        <f t="shared" si="1"/>
        <v>0</v>
      </c>
      <c r="J7" s="303">
        <f>SUM(H7-I7)</f>
        <v>-23234091.52</v>
      </c>
      <c r="K7" s="342"/>
      <c r="L7" s="343"/>
    </row>
    <row r="8" spans="1:12" s="344" customFormat="1" x14ac:dyDescent="0.25">
      <c r="A8" s="202" t="s">
        <v>267</v>
      </c>
      <c r="B8" s="332">
        <f>SUM(НУ18!B18)</f>
        <v>0</v>
      </c>
      <c r="C8" s="334">
        <f>SUM(НУ18!C18)</f>
        <v>0</v>
      </c>
      <c r="D8" s="303">
        <f>SUM(B8-C8)</f>
        <v>0</v>
      </c>
      <c r="E8" s="301"/>
      <c r="F8" s="306"/>
      <c r="G8" s="303">
        <f>SUM(E8-F8)</f>
        <v>0</v>
      </c>
      <c r="H8" s="349">
        <f t="shared" ref="H8" si="2">SUM(E8-B8)</f>
        <v>0</v>
      </c>
      <c r="I8" s="350">
        <f t="shared" ref="I8" si="3">SUM(F8-C8)</f>
        <v>0</v>
      </c>
      <c r="J8" s="303">
        <f>SUM(H8-I8)</f>
        <v>0</v>
      </c>
      <c r="K8" s="342"/>
      <c r="L8" s="343"/>
    </row>
    <row r="9" spans="1:12" s="344" customFormat="1" x14ac:dyDescent="0.25">
      <c r="A9" s="351" t="s">
        <v>50</v>
      </c>
      <c r="B9" s="332">
        <f>SUM(НУ18!B19)</f>
        <v>1100764860.6300001</v>
      </c>
      <c r="C9" s="334">
        <f>SUM(НУ18!C19)</f>
        <v>0</v>
      </c>
      <c r="D9" s="311">
        <f>SUM(B9-C9)</f>
        <v>1100764860.6300001</v>
      </c>
      <c r="E9" s="309"/>
      <c r="F9" s="310"/>
      <c r="G9" s="311">
        <f>SUM(E9-F9)</f>
        <v>0</v>
      </c>
      <c r="H9" s="349">
        <f t="shared" si="1"/>
        <v>-1100764860.6300001</v>
      </c>
      <c r="I9" s="350">
        <f t="shared" si="1"/>
        <v>0</v>
      </c>
      <c r="J9" s="311">
        <f>SUM(H9-I9)</f>
        <v>-1100764860.6300001</v>
      </c>
      <c r="K9" s="342"/>
      <c r="L9" s="343"/>
    </row>
    <row r="10" spans="1:12" s="344" customFormat="1" ht="38.25" x14ac:dyDescent="0.25">
      <c r="A10" s="351" t="s">
        <v>142</v>
      </c>
      <c r="B10" s="332">
        <f>SUM(НУ18!B20)</f>
        <v>204258.04</v>
      </c>
      <c r="C10" s="334">
        <f>SUM(НУ18!C20)</f>
        <v>0</v>
      </c>
      <c r="D10" s="311">
        <f t="shared" ref="D10:D21" si="4">SUM(B10-C10)</f>
        <v>204258.04</v>
      </c>
      <c r="E10" s="309"/>
      <c r="F10" s="310"/>
      <c r="G10" s="311">
        <f t="shared" ref="G10:G21" si="5">SUM(E10-F10)</f>
        <v>0</v>
      </c>
      <c r="H10" s="349">
        <f t="shared" si="1"/>
        <v>-204258.04</v>
      </c>
      <c r="I10" s="350">
        <f t="shared" si="1"/>
        <v>0</v>
      </c>
      <c r="J10" s="311">
        <f t="shared" ref="J10:J21" si="6">SUM(H10-I10)</f>
        <v>-204258.04</v>
      </c>
      <c r="K10" s="342"/>
      <c r="L10" s="343"/>
    </row>
    <row r="11" spans="1:12" s="344" customFormat="1" ht="38.25" x14ac:dyDescent="0.25">
      <c r="A11" s="351" t="s">
        <v>143</v>
      </c>
      <c r="B11" s="332">
        <f>SUM(НУ18!B21)</f>
        <v>5713066.4199999999</v>
      </c>
      <c r="C11" s="334">
        <f>SUM(НУ18!C21)</f>
        <v>5789072.6799999997</v>
      </c>
      <c r="D11" s="311">
        <f>SUM(B11-C11)</f>
        <v>-76006.259999999995</v>
      </c>
      <c r="E11" s="326"/>
      <c r="F11" s="327"/>
      <c r="G11" s="311">
        <f t="shared" si="5"/>
        <v>0</v>
      </c>
      <c r="H11" s="349">
        <f t="shared" si="1"/>
        <v>-5713066.4199999999</v>
      </c>
      <c r="I11" s="350">
        <f t="shared" si="1"/>
        <v>-5789072.6799999997</v>
      </c>
      <c r="J11" s="311">
        <f t="shared" si="6"/>
        <v>76006.259999999995</v>
      </c>
      <c r="K11" s="342"/>
      <c r="L11" s="343"/>
    </row>
    <row r="12" spans="1:12" s="344" customFormat="1" ht="38.25" x14ac:dyDescent="0.25">
      <c r="A12" s="351" t="s">
        <v>149</v>
      </c>
      <c r="B12" s="332">
        <f>SUM(НУ18!B22)</f>
        <v>0</v>
      </c>
      <c r="C12" s="334">
        <f>SUM(НУ18!C22)</f>
        <v>0</v>
      </c>
      <c r="D12" s="311">
        <f>SUM(B12-C12)</f>
        <v>0</v>
      </c>
      <c r="E12" s="309"/>
      <c r="F12" s="310"/>
      <c r="G12" s="311">
        <f t="shared" si="5"/>
        <v>0</v>
      </c>
      <c r="H12" s="349">
        <f t="shared" si="1"/>
        <v>0</v>
      </c>
      <c r="I12" s="350">
        <f t="shared" si="1"/>
        <v>0</v>
      </c>
      <c r="J12" s="311">
        <f t="shared" si="6"/>
        <v>0</v>
      </c>
      <c r="K12" s="342"/>
      <c r="L12" s="343"/>
    </row>
    <row r="13" spans="1:12" s="344" customFormat="1" x14ac:dyDescent="0.25">
      <c r="A13" s="351" t="s">
        <v>51</v>
      </c>
      <c r="B13" s="332">
        <f>SUM(НУ18!B23)</f>
        <v>0</v>
      </c>
      <c r="C13" s="334">
        <f>SUM(НУ18!C23)</f>
        <v>0</v>
      </c>
      <c r="D13" s="311">
        <f t="shared" si="4"/>
        <v>0</v>
      </c>
      <c r="E13" s="309"/>
      <c r="F13" s="310"/>
      <c r="G13" s="311">
        <f t="shared" si="5"/>
        <v>0</v>
      </c>
      <c r="H13" s="349">
        <f t="shared" si="1"/>
        <v>0</v>
      </c>
      <c r="I13" s="350">
        <f t="shared" si="1"/>
        <v>0</v>
      </c>
      <c r="J13" s="311">
        <f t="shared" si="6"/>
        <v>0</v>
      </c>
      <c r="K13" s="342"/>
      <c r="L13" s="343"/>
    </row>
    <row r="14" spans="1:12" s="344" customFormat="1" ht="25.5" x14ac:dyDescent="0.25">
      <c r="A14" s="351" t="s">
        <v>144</v>
      </c>
      <c r="B14" s="332">
        <f>SUM(НУ18!B24)</f>
        <v>0</v>
      </c>
      <c r="C14" s="334">
        <f>SUM(НУ18!C24)</f>
        <v>0</v>
      </c>
      <c r="D14" s="311">
        <f t="shared" si="4"/>
        <v>0</v>
      </c>
      <c r="E14" s="309"/>
      <c r="F14" s="310"/>
      <c r="G14" s="311">
        <f t="shared" si="5"/>
        <v>0</v>
      </c>
      <c r="H14" s="349">
        <f t="shared" si="1"/>
        <v>0</v>
      </c>
      <c r="I14" s="350">
        <f t="shared" si="1"/>
        <v>0</v>
      </c>
      <c r="J14" s="311">
        <f t="shared" si="6"/>
        <v>0</v>
      </c>
      <c r="K14" s="342"/>
      <c r="L14" s="343"/>
    </row>
    <row r="15" spans="1:12" s="344" customFormat="1" ht="25.5" x14ac:dyDescent="0.25">
      <c r="A15" s="351" t="s">
        <v>52</v>
      </c>
      <c r="B15" s="332">
        <f>SUM(НУ18!B25)</f>
        <v>6726239.6900000004</v>
      </c>
      <c r="C15" s="334">
        <f>SUM(НУ18!C25)</f>
        <v>0</v>
      </c>
      <c r="D15" s="311">
        <f t="shared" si="4"/>
        <v>6726239.6900000004</v>
      </c>
      <c r="E15" s="326"/>
      <c r="F15" s="310"/>
      <c r="G15" s="311">
        <f t="shared" si="5"/>
        <v>0</v>
      </c>
      <c r="H15" s="349">
        <f t="shared" si="1"/>
        <v>-6726239.6900000004</v>
      </c>
      <c r="I15" s="350">
        <f t="shared" si="1"/>
        <v>0</v>
      </c>
      <c r="J15" s="311">
        <f t="shared" si="6"/>
        <v>-6726239.6900000004</v>
      </c>
      <c r="K15" s="342"/>
      <c r="L15" s="343"/>
    </row>
    <row r="16" spans="1:12" s="344" customFormat="1" ht="25.5" x14ac:dyDescent="0.25">
      <c r="A16" s="351" t="s">
        <v>26</v>
      </c>
      <c r="B16" s="332">
        <f>SUM(НУ18!B26)</f>
        <v>44638119.43</v>
      </c>
      <c r="C16" s="334">
        <f>SUM(НУ18!C26)</f>
        <v>0</v>
      </c>
      <c r="D16" s="311">
        <f t="shared" si="4"/>
        <v>44638119.43</v>
      </c>
      <c r="E16" s="309"/>
      <c r="F16" s="312"/>
      <c r="G16" s="311">
        <f t="shared" si="5"/>
        <v>0</v>
      </c>
      <c r="H16" s="349">
        <f t="shared" si="1"/>
        <v>-44638119.43</v>
      </c>
      <c r="I16" s="350">
        <f t="shared" si="1"/>
        <v>0</v>
      </c>
      <c r="J16" s="311">
        <f t="shared" si="6"/>
        <v>-44638119.43</v>
      </c>
      <c r="K16" s="342"/>
      <c r="L16" s="343"/>
    </row>
    <row r="17" spans="1:12" s="344" customFormat="1" ht="25.5" x14ac:dyDescent="0.25">
      <c r="A17" s="351" t="s">
        <v>27</v>
      </c>
      <c r="B17" s="332">
        <f>SUM(НУ18!B27)</f>
        <v>0</v>
      </c>
      <c r="C17" s="334">
        <f>SUM(НУ18!C27)</f>
        <v>0</v>
      </c>
      <c r="D17" s="311">
        <f t="shared" si="4"/>
        <v>0</v>
      </c>
      <c r="E17" s="309"/>
      <c r="F17" s="310"/>
      <c r="G17" s="311">
        <f t="shared" si="5"/>
        <v>0</v>
      </c>
      <c r="H17" s="349">
        <f t="shared" si="1"/>
        <v>0</v>
      </c>
      <c r="I17" s="350">
        <f t="shared" si="1"/>
        <v>0</v>
      </c>
      <c r="J17" s="311">
        <f t="shared" si="6"/>
        <v>0</v>
      </c>
      <c r="K17" s="342"/>
      <c r="L17" s="343"/>
    </row>
    <row r="18" spans="1:12" s="344" customFormat="1" ht="25.5" x14ac:dyDescent="0.25">
      <c r="A18" s="351" t="s">
        <v>28</v>
      </c>
      <c r="B18" s="332">
        <f>SUM(НУ18!B28)</f>
        <v>0</v>
      </c>
      <c r="C18" s="334">
        <f>SUM(НУ18!C28)</f>
        <v>0</v>
      </c>
      <c r="D18" s="311">
        <f t="shared" si="4"/>
        <v>0</v>
      </c>
      <c r="E18" s="309"/>
      <c r="F18" s="310"/>
      <c r="G18" s="311">
        <f t="shared" si="5"/>
        <v>0</v>
      </c>
      <c r="H18" s="349">
        <f t="shared" si="1"/>
        <v>0</v>
      </c>
      <c r="I18" s="350">
        <f t="shared" si="1"/>
        <v>0</v>
      </c>
      <c r="J18" s="311">
        <f t="shared" si="6"/>
        <v>0</v>
      </c>
      <c r="K18" s="342"/>
      <c r="L18" s="343"/>
    </row>
    <row r="19" spans="1:12" s="344" customFormat="1" ht="25.5" x14ac:dyDescent="0.25">
      <c r="A19" s="351" t="s">
        <v>29</v>
      </c>
      <c r="B19" s="332">
        <f>SUM(НУ18!B29)</f>
        <v>0</v>
      </c>
      <c r="C19" s="334">
        <f>SUM(НУ18!C29)</f>
        <v>0</v>
      </c>
      <c r="D19" s="311">
        <f t="shared" si="4"/>
        <v>0</v>
      </c>
      <c r="E19" s="309"/>
      <c r="F19" s="310"/>
      <c r="G19" s="311">
        <f t="shared" si="5"/>
        <v>0</v>
      </c>
      <c r="H19" s="349">
        <f t="shared" si="1"/>
        <v>0</v>
      </c>
      <c r="I19" s="350">
        <f t="shared" si="1"/>
        <v>0</v>
      </c>
      <c r="J19" s="311">
        <f t="shared" si="6"/>
        <v>0</v>
      </c>
      <c r="K19" s="342"/>
      <c r="L19" s="343"/>
    </row>
    <row r="20" spans="1:12" s="344" customFormat="1" x14ac:dyDescent="0.25">
      <c r="A20" s="351" t="s">
        <v>30</v>
      </c>
      <c r="B20" s="332">
        <f>SUM(НУ18!B30)</f>
        <v>0</v>
      </c>
      <c r="C20" s="334">
        <f>SUM(НУ18!C30)</f>
        <v>0</v>
      </c>
      <c r="D20" s="311">
        <f t="shared" si="4"/>
        <v>0</v>
      </c>
      <c r="E20" s="309"/>
      <c r="F20" s="312"/>
      <c r="G20" s="311">
        <f t="shared" si="5"/>
        <v>0</v>
      </c>
      <c r="H20" s="349">
        <f t="shared" si="1"/>
        <v>0</v>
      </c>
      <c r="I20" s="350">
        <f t="shared" si="1"/>
        <v>0</v>
      </c>
      <c r="J20" s="311">
        <f t="shared" si="6"/>
        <v>0</v>
      </c>
      <c r="K20" s="342"/>
      <c r="L20" s="343"/>
    </row>
    <row r="21" spans="1:12" s="344" customFormat="1" ht="15.75" thickBot="1" x14ac:dyDescent="0.3">
      <c r="A21" s="352" t="s">
        <v>53</v>
      </c>
      <c r="B21" s="332">
        <f>SUM(НУ18!B31)</f>
        <v>0</v>
      </c>
      <c r="C21" s="335">
        <f>SUM(НУ18!C31)</f>
        <v>0</v>
      </c>
      <c r="D21" s="311">
        <f t="shared" si="4"/>
        <v>0</v>
      </c>
      <c r="E21" s="313"/>
      <c r="F21" s="314"/>
      <c r="G21" s="311">
        <f t="shared" si="5"/>
        <v>0</v>
      </c>
      <c r="H21" s="353">
        <f t="shared" si="1"/>
        <v>0</v>
      </c>
      <c r="I21" s="354">
        <f t="shared" si="1"/>
        <v>0</v>
      </c>
      <c r="J21" s="311">
        <f t="shared" si="6"/>
        <v>0</v>
      </c>
      <c r="K21" s="342"/>
      <c r="L21" s="343"/>
    </row>
    <row r="22" spans="1:12" s="344" customFormat="1" ht="15.75" customHeight="1" thickBot="1" x14ac:dyDescent="0.3">
      <c r="A22" s="200" t="s">
        <v>54</v>
      </c>
      <c r="B22" s="298">
        <f t="shared" ref="B22:J22" si="7">SUM(B23:B26)</f>
        <v>463406888.93000001</v>
      </c>
      <c r="C22" s="299">
        <f t="shared" si="7"/>
        <v>0</v>
      </c>
      <c r="D22" s="300">
        <f t="shared" si="7"/>
        <v>463406888.93000001</v>
      </c>
      <c r="E22" s="330">
        <f t="shared" si="7"/>
        <v>0</v>
      </c>
      <c r="F22" s="331">
        <f>SUM(F23:F26)</f>
        <v>0</v>
      </c>
      <c r="G22" s="300">
        <f t="shared" si="7"/>
        <v>0</v>
      </c>
      <c r="H22" s="317">
        <f t="shared" si="7"/>
        <v>-463406888.93000001</v>
      </c>
      <c r="I22" s="318">
        <f t="shared" si="7"/>
        <v>0</v>
      </c>
      <c r="J22" s="300">
        <f t="shared" si="7"/>
        <v>-463406888.93000001</v>
      </c>
      <c r="K22" s="342"/>
      <c r="L22" s="343"/>
    </row>
    <row r="23" spans="1:12" s="344" customFormat="1" ht="25.5" x14ac:dyDescent="0.25">
      <c r="A23" s="345" t="s">
        <v>55</v>
      </c>
      <c r="B23" s="332">
        <f>SUM(НУ18!B33)</f>
        <v>216924.14</v>
      </c>
      <c r="C23" s="334">
        <f>SUM(НУ18!C33)</f>
        <v>0</v>
      </c>
      <c r="D23" s="303">
        <f>SUM(B23-C23)</f>
        <v>216924.14</v>
      </c>
      <c r="E23" s="301"/>
      <c r="F23" s="306"/>
      <c r="G23" s="303">
        <f>SUM(E23-F23)</f>
        <v>0</v>
      </c>
      <c r="H23" s="346">
        <f t="shared" ref="H23:I26" si="8">SUM(E23-B23)</f>
        <v>-216924.14</v>
      </c>
      <c r="I23" s="347">
        <f t="shared" si="8"/>
        <v>0</v>
      </c>
      <c r="J23" s="303">
        <f>SUM(H23-I23)</f>
        <v>-216924.14</v>
      </c>
      <c r="K23" s="342"/>
      <c r="L23" s="343"/>
    </row>
    <row r="24" spans="1:12" s="344" customFormat="1" x14ac:dyDescent="0.25">
      <c r="A24" s="202" t="s">
        <v>272</v>
      </c>
      <c r="B24" s="336">
        <f>SUM(НУ18!B34)</f>
        <v>0</v>
      </c>
      <c r="C24" s="334">
        <f>SUM(НУ18!C34)</f>
        <v>0</v>
      </c>
      <c r="D24" s="303">
        <f>B24-C24</f>
        <v>0</v>
      </c>
      <c r="E24" s="319"/>
      <c r="F24" s="320"/>
      <c r="G24" s="303">
        <f>E24-F24</f>
        <v>0</v>
      </c>
      <c r="H24" s="346">
        <f t="shared" ref="H24" si="9">SUM(E24-B24)</f>
        <v>0</v>
      </c>
      <c r="I24" s="355">
        <f t="shared" ref="I24" si="10">SUM(F24-C24)</f>
        <v>0</v>
      </c>
      <c r="J24" s="303">
        <f>H24-I24</f>
        <v>0</v>
      </c>
      <c r="K24" s="342"/>
      <c r="L24" s="343"/>
    </row>
    <row r="25" spans="1:12" s="344" customFormat="1" ht="25.5" x14ac:dyDescent="0.25">
      <c r="A25" s="348" t="s">
        <v>56</v>
      </c>
      <c r="B25" s="336">
        <f>SUM(НУ18!B35)</f>
        <v>332346977.11000001</v>
      </c>
      <c r="C25" s="334">
        <f>SUM(НУ18!C35)</f>
        <v>0</v>
      </c>
      <c r="D25" s="303">
        <f>B25-C25</f>
        <v>332346977.11000001</v>
      </c>
      <c r="E25" s="319"/>
      <c r="F25" s="320"/>
      <c r="G25" s="303">
        <f>E25-F25</f>
        <v>0</v>
      </c>
      <c r="H25" s="346">
        <f t="shared" si="8"/>
        <v>-332346977.11000001</v>
      </c>
      <c r="I25" s="355">
        <f t="shared" si="8"/>
        <v>0</v>
      </c>
      <c r="J25" s="303">
        <f>H25-I25</f>
        <v>-332346977.11000001</v>
      </c>
      <c r="K25" s="342"/>
      <c r="L25" s="343"/>
    </row>
    <row r="26" spans="1:12" s="344" customFormat="1" ht="26.25" thickBot="1" x14ac:dyDescent="0.3">
      <c r="A26" s="352" t="s">
        <v>57</v>
      </c>
      <c r="B26" s="337">
        <f>SUM(НУ18!B36)</f>
        <v>130842987.68000001</v>
      </c>
      <c r="C26" s="338">
        <f>SUM(НУ18!C36)</f>
        <v>0</v>
      </c>
      <c r="D26" s="322">
        <f>B26-C26</f>
        <v>130842987.68000001</v>
      </c>
      <c r="E26" s="313"/>
      <c r="F26" s="314"/>
      <c r="G26" s="322">
        <f>E26-F26</f>
        <v>0</v>
      </c>
      <c r="H26" s="353">
        <f t="shared" si="8"/>
        <v>-130842987.68000001</v>
      </c>
      <c r="I26" s="354">
        <f t="shared" si="8"/>
        <v>0</v>
      </c>
      <c r="J26" s="322">
        <f>H26-I26</f>
        <v>-130842987.68000001</v>
      </c>
      <c r="K26" s="342"/>
      <c r="L26" s="343"/>
    </row>
    <row r="27" spans="1:12" x14ac:dyDescent="0.25">
      <c r="A27" s="341"/>
      <c r="B27" s="356"/>
      <c r="C27" s="356"/>
      <c r="E27" s="356"/>
      <c r="F27" s="343"/>
      <c r="H27" s="357"/>
    </row>
    <row r="28" spans="1:12" ht="15.75" thickBot="1" x14ac:dyDescent="0.3">
      <c r="I28" s="1151" t="s">
        <v>8</v>
      </c>
      <c r="J28" s="1151"/>
    </row>
    <row r="29" spans="1:12" ht="16.5" thickBot="1" x14ac:dyDescent="0.3">
      <c r="A29" s="793"/>
      <c r="B29" s="1148" t="s">
        <v>218</v>
      </c>
      <c r="C29" s="1149"/>
      <c r="D29" s="1150"/>
      <c r="E29" s="1148" t="s">
        <v>219</v>
      </c>
      <c r="F29" s="1149"/>
      <c r="G29" s="1150"/>
      <c r="H29" s="1148" t="s">
        <v>220</v>
      </c>
      <c r="I29" s="1149"/>
      <c r="J29" s="1150"/>
    </row>
    <row r="30" spans="1:12" ht="26.25" thickBot="1" x14ac:dyDescent="0.3">
      <c r="A30" s="794"/>
      <c r="B30" s="20" t="s">
        <v>40</v>
      </c>
      <c r="C30" s="21" t="s">
        <v>41</v>
      </c>
      <c r="D30" s="22" t="s">
        <v>42</v>
      </c>
      <c r="E30" s="20" t="s">
        <v>40</v>
      </c>
      <c r="F30" s="21" t="s">
        <v>41</v>
      </c>
      <c r="G30" s="22" t="s">
        <v>42</v>
      </c>
      <c r="H30" s="20" t="s">
        <v>40</v>
      </c>
      <c r="I30" s="23" t="s">
        <v>41</v>
      </c>
      <c r="J30" s="329" t="s">
        <v>42</v>
      </c>
    </row>
    <row r="31" spans="1:12" ht="15.75" thickBot="1" x14ac:dyDescent="0.3">
      <c r="A31" s="24" t="s">
        <v>43</v>
      </c>
      <c r="B31" s="25" t="s">
        <v>44</v>
      </c>
      <c r="C31" s="26" t="s">
        <v>45</v>
      </c>
      <c r="D31" s="328" t="s">
        <v>46</v>
      </c>
      <c r="E31" s="25" t="s">
        <v>58</v>
      </c>
      <c r="F31" s="26" t="s">
        <v>47</v>
      </c>
      <c r="G31" s="27" t="s">
        <v>59</v>
      </c>
      <c r="H31" s="25" t="s">
        <v>60</v>
      </c>
      <c r="I31" s="28" t="s">
        <v>61</v>
      </c>
      <c r="J31" s="297" t="s">
        <v>62</v>
      </c>
    </row>
    <row r="32" spans="1:12" ht="15.75" thickBot="1" x14ac:dyDescent="0.3">
      <c r="A32" s="200" t="s">
        <v>48</v>
      </c>
      <c r="B32" s="298">
        <f t="shared" ref="B32:C32" si="11">SUM(B33:B49)</f>
        <v>23694554276.91</v>
      </c>
      <c r="C32" s="299">
        <f t="shared" si="11"/>
        <v>22353256770.889999</v>
      </c>
      <c r="D32" s="300">
        <f>SUM(D33:D49)</f>
        <v>1341297506.02</v>
      </c>
      <c r="E32" s="330">
        <f t="shared" ref="E32:J32" si="12">SUM(E33:E49)</f>
        <v>0</v>
      </c>
      <c r="F32" s="331">
        <f t="shared" si="12"/>
        <v>0</v>
      </c>
      <c r="G32" s="300">
        <f t="shared" si="12"/>
        <v>0</v>
      </c>
      <c r="H32" s="298">
        <f t="shared" si="12"/>
        <v>-23694554276.91</v>
      </c>
      <c r="I32" s="299">
        <f t="shared" si="12"/>
        <v>-22353256770.889999</v>
      </c>
      <c r="J32" s="300">
        <f t="shared" si="12"/>
        <v>-1341297506.02</v>
      </c>
    </row>
    <row r="33" spans="1:10" x14ac:dyDescent="0.25">
      <c r="A33" s="345" t="s">
        <v>49</v>
      </c>
      <c r="B33" s="332">
        <f>SUM(НУ18!E15)</f>
        <v>21236247915.669998</v>
      </c>
      <c r="C33" s="333">
        <f>SUM(НУ18!F15)</f>
        <v>21148395629.080002</v>
      </c>
      <c r="D33" s="303">
        <f>SUM(B33-C33)</f>
        <v>87852286.590000004</v>
      </c>
      <c r="E33" s="301"/>
      <c r="F33" s="302"/>
      <c r="G33" s="303">
        <f>SUM(E33-F33)</f>
        <v>0</v>
      </c>
      <c r="H33" s="346">
        <f t="shared" ref="H33:H49" si="13">SUM(E33-B33)</f>
        <v>-21236247915.669998</v>
      </c>
      <c r="I33" s="347">
        <f t="shared" ref="I33:I49" si="14">SUM(F33-C33)</f>
        <v>-21148395629.080002</v>
      </c>
      <c r="J33" s="303">
        <f>SUM(H33-I33)</f>
        <v>-87852286.590000004</v>
      </c>
    </row>
    <row r="34" spans="1:10" ht="25.5" x14ac:dyDescent="0.25">
      <c r="A34" s="348" t="s">
        <v>141</v>
      </c>
      <c r="B34" s="332">
        <f>SUM(НУ18!E16)</f>
        <v>212057.64</v>
      </c>
      <c r="C34" s="334">
        <f>SUM(НУ18!F16)</f>
        <v>0</v>
      </c>
      <c r="D34" s="303">
        <f>SUM(B34-C34)</f>
        <v>212057.64</v>
      </c>
      <c r="E34" s="301"/>
      <c r="F34" s="306"/>
      <c r="G34" s="303">
        <f>SUM(E34-F34)</f>
        <v>0</v>
      </c>
      <c r="H34" s="349">
        <f t="shared" si="13"/>
        <v>-212057.64</v>
      </c>
      <c r="I34" s="350">
        <f t="shared" si="14"/>
        <v>0</v>
      </c>
      <c r="J34" s="303">
        <f>SUM(H34-I34)</f>
        <v>-212057.64</v>
      </c>
    </row>
    <row r="35" spans="1:10" ht="25.5" x14ac:dyDescent="0.25">
      <c r="A35" s="348" t="s">
        <v>140</v>
      </c>
      <c r="B35" s="332">
        <f>SUM(НУ18!E17)</f>
        <v>23053417.16</v>
      </c>
      <c r="C35" s="334">
        <f>SUM(НУ18!F17)</f>
        <v>0</v>
      </c>
      <c r="D35" s="303">
        <f>SUM(B35-C35)</f>
        <v>23053417.16</v>
      </c>
      <c r="E35" s="301"/>
      <c r="F35" s="306"/>
      <c r="G35" s="303">
        <f>SUM(E35-F35)</f>
        <v>0</v>
      </c>
      <c r="H35" s="349">
        <f t="shared" si="13"/>
        <v>-23053417.16</v>
      </c>
      <c r="I35" s="350">
        <f t="shared" si="14"/>
        <v>0</v>
      </c>
      <c r="J35" s="303">
        <f>SUM(H35-I35)</f>
        <v>-23053417.16</v>
      </c>
    </row>
    <row r="36" spans="1:10" x14ac:dyDescent="0.25">
      <c r="A36" s="202" t="s">
        <v>267</v>
      </c>
      <c r="B36" s="332">
        <f>SUM(НУ18!E18)</f>
        <v>0</v>
      </c>
      <c r="C36" s="334">
        <f>SUM(НУ18!F18)</f>
        <v>0</v>
      </c>
      <c r="D36" s="303">
        <f>SUM(B36-C36)</f>
        <v>0</v>
      </c>
      <c r="E36" s="301"/>
      <c r="F36" s="306"/>
      <c r="G36" s="303">
        <f>SUM(E36-F36)</f>
        <v>0</v>
      </c>
      <c r="H36" s="349">
        <f t="shared" ref="H36" si="15">SUM(E36-B36)</f>
        <v>0</v>
      </c>
      <c r="I36" s="350">
        <f t="shared" ref="I36" si="16">SUM(F36-C36)</f>
        <v>0</v>
      </c>
      <c r="J36" s="303">
        <f>SUM(H36-I36)</f>
        <v>0</v>
      </c>
    </row>
    <row r="37" spans="1:10" x14ac:dyDescent="0.25">
      <c r="A37" s="351" t="s">
        <v>50</v>
      </c>
      <c r="B37" s="332">
        <f>SUM(НУ18!E19)</f>
        <v>1096749013.8299999</v>
      </c>
      <c r="C37" s="334">
        <f>SUM(НУ18!F19)</f>
        <v>0</v>
      </c>
      <c r="D37" s="311">
        <f>SUM(B37-C37)</f>
        <v>1096749013.8299999</v>
      </c>
      <c r="E37" s="309"/>
      <c r="F37" s="310"/>
      <c r="G37" s="311">
        <f>SUM(E37-F37)</f>
        <v>0</v>
      </c>
      <c r="H37" s="349">
        <f t="shared" si="13"/>
        <v>-1096749013.8299999</v>
      </c>
      <c r="I37" s="350">
        <f t="shared" si="14"/>
        <v>0</v>
      </c>
      <c r="J37" s="311">
        <f>SUM(H37-I37)</f>
        <v>-1096749013.8299999</v>
      </c>
    </row>
    <row r="38" spans="1:10" ht="38.25" x14ac:dyDescent="0.25">
      <c r="A38" s="351" t="s">
        <v>142</v>
      </c>
      <c r="B38" s="332">
        <f>SUM(НУ18!E20)</f>
        <v>182154.47</v>
      </c>
      <c r="C38" s="334">
        <f>SUM(НУ18!F20)</f>
        <v>0</v>
      </c>
      <c r="D38" s="311">
        <f t="shared" ref="D38" si="17">SUM(B38-C38)</f>
        <v>182154.47</v>
      </c>
      <c r="E38" s="309"/>
      <c r="F38" s="310"/>
      <c r="G38" s="311">
        <f t="shared" ref="G38:G49" si="18">SUM(E38-F38)</f>
        <v>0</v>
      </c>
      <c r="H38" s="349">
        <f t="shared" si="13"/>
        <v>-182154.47</v>
      </c>
      <c r="I38" s="350">
        <f t="shared" si="14"/>
        <v>0</v>
      </c>
      <c r="J38" s="311">
        <f t="shared" ref="J38:J49" si="19">SUM(H38-I38)</f>
        <v>-182154.47</v>
      </c>
    </row>
    <row r="39" spans="1:10" s="341" customFormat="1" ht="38.25" x14ac:dyDescent="0.25">
      <c r="A39" s="351" t="s">
        <v>143</v>
      </c>
      <c r="B39" s="332">
        <f>SUM(НУ18!E21)</f>
        <v>403768.22</v>
      </c>
      <c r="C39" s="334">
        <f>SUM(НУ18!F21)</f>
        <v>475782.81</v>
      </c>
      <c r="D39" s="311">
        <f>SUM(B39-C39)</f>
        <v>-72014.59</v>
      </c>
      <c r="E39" s="326"/>
      <c r="F39" s="327"/>
      <c r="G39" s="311">
        <f t="shared" si="18"/>
        <v>0</v>
      </c>
      <c r="H39" s="349">
        <f t="shared" si="13"/>
        <v>-403768.22</v>
      </c>
      <c r="I39" s="350">
        <f t="shared" si="14"/>
        <v>-475782.81</v>
      </c>
      <c r="J39" s="311">
        <f t="shared" si="19"/>
        <v>72014.59</v>
      </c>
    </row>
    <row r="40" spans="1:10" ht="38.25" x14ac:dyDescent="0.25">
      <c r="A40" s="351" t="s">
        <v>149</v>
      </c>
      <c r="B40" s="332">
        <f>SUM(НУ18!E22)</f>
        <v>0</v>
      </c>
      <c r="C40" s="334">
        <f>SUM(НУ18!F22)</f>
        <v>0</v>
      </c>
      <c r="D40" s="311">
        <f>SUM(B40-C40)</f>
        <v>0</v>
      </c>
      <c r="E40" s="309"/>
      <c r="F40" s="310"/>
      <c r="G40" s="311">
        <f t="shared" si="18"/>
        <v>0</v>
      </c>
      <c r="H40" s="349">
        <f t="shared" si="13"/>
        <v>0</v>
      </c>
      <c r="I40" s="350">
        <f t="shared" si="14"/>
        <v>0</v>
      </c>
      <c r="J40" s="311">
        <f t="shared" si="19"/>
        <v>0</v>
      </c>
    </row>
    <row r="41" spans="1:10" x14ac:dyDescent="0.25">
      <c r="A41" s="351" t="s">
        <v>51</v>
      </c>
      <c r="B41" s="332">
        <f>SUM(НУ18!E23)</f>
        <v>0</v>
      </c>
      <c r="C41" s="334">
        <f>SUM(НУ18!F23)</f>
        <v>0</v>
      </c>
      <c r="D41" s="311">
        <f t="shared" ref="D41:D49" si="20">SUM(B41-C41)</f>
        <v>0</v>
      </c>
      <c r="E41" s="309"/>
      <c r="F41" s="310"/>
      <c r="G41" s="311">
        <f t="shared" si="18"/>
        <v>0</v>
      </c>
      <c r="H41" s="349">
        <f t="shared" si="13"/>
        <v>0</v>
      </c>
      <c r="I41" s="350">
        <f t="shared" si="14"/>
        <v>0</v>
      </c>
      <c r="J41" s="311">
        <f t="shared" si="19"/>
        <v>0</v>
      </c>
    </row>
    <row r="42" spans="1:10" ht="25.5" x14ac:dyDescent="0.25">
      <c r="A42" s="351" t="s">
        <v>144</v>
      </c>
      <c r="B42" s="332">
        <f>SUM(НУ18!E24)</f>
        <v>0</v>
      </c>
      <c r="C42" s="334">
        <f>SUM(НУ18!F24)</f>
        <v>0</v>
      </c>
      <c r="D42" s="311">
        <f t="shared" si="20"/>
        <v>0</v>
      </c>
      <c r="E42" s="309"/>
      <c r="F42" s="310"/>
      <c r="G42" s="311">
        <f t="shared" si="18"/>
        <v>0</v>
      </c>
      <c r="H42" s="349">
        <f t="shared" si="13"/>
        <v>0</v>
      </c>
      <c r="I42" s="350">
        <f t="shared" si="14"/>
        <v>0</v>
      </c>
      <c r="J42" s="311">
        <f t="shared" si="19"/>
        <v>0</v>
      </c>
    </row>
    <row r="43" spans="1:10" ht="25.5" x14ac:dyDescent="0.25">
      <c r="A43" s="351" t="s">
        <v>52</v>
      </c>
      <c r="B43" s="332">
        <f>SUM(НУ18!E25)</f>
        <v>6726239.6900000004</v>
      </c>
      <c r="C43" s="334">
        <f>SUM(НУ18!F25)</f>
        <v>0</v>
      </c>
      <c r="D43" s="311">
        <f t="shared" si="20"/>
        <v>6726239.6900000004</v>
      </c>
      <c r="E43" s="326"/>
      <c r="F43" s="310"/>
      <c r="G43" s="311">
        <f t="shared" si="18"/>
        <v>0</v>
      </c>
      <c r="H43" s="349">
        <f t="shared" si="13"/>
        <v>-6726239.6900000004</v>
      </c>
      <c r="I43" s="350">
        <f t="shared" si="14"/>
        <v>0</v>
      </c>
      <c r="J43" s="311">
        <f t="shared" si="19"/>
        <v>-6726239.6900000004</v>
      </c>
    </row>
    <row r="44" spans="1:10" ht="25.5" x14ac:dyDescent="0.25">
      <c r="A44" s="351" t="s">
        <v>26</v>
      </c>
      <c r="B44" s="332">
        <f>SUM(НУ18!E26)</f>
        <v>44069738.18</v>
      </c>
      <c r="C44" s="334">
        <f>SUM(НУ18!F26)</f>
        <v>0</v>
      </c>
      <c r="D44" s="311">
        <f t="shared" si="20"/>
        <v>44069738.18</v>
      </c>
      <c r="E44" s="309"/>
      <c r="F44" s="312"/>
      <c r="G44" s="311">
        <f t="shared" si="18"/>
        <v>0</v>
      </c>
      <c r="H44" s="349">
        <f t="shared" si="13"/>
        <v>-44069738.18</v>
      </c>
      <c r="I44" s="350">
        <f t="shared" si="14"/>
        <v>0</v>
      </c>
      <c r="J44" s="311">
        <f t="shared" si="19"/>
        <v>-44069738.18</v>
      </c>
    </row>
    <row r="45" spans="1:10" ht="25.5" x14ac:dyDescent="0.25">
      <c r="A45" s="351" t="s">
        <v>27</v>
      </c>
      <c r="B45" s="332">
        <f>SUM(НУ18!E27)</f>
        <v>0</v>
      </c>
      <c r="C45" s="334">
        <f>SUM(НУ18!F27)</f>
        <v>0</v>
      </c>
      <c r="D45" s="311">
        <f t="shared" si="20"/>
        <v>0</v>
      </c>
      <c r="E45" s="309"/>
      <c r="F45" s="310"/>
      <c r="G45" s="311">
        <f t="shared" si="18"/>
        <v>0</v>
      </c>
      <c r="H45" s="349">
        <f t="shared" si="13"/>
        <v>0</v>
      </c>
      <c r="I45" s="350">
        <f t="shared" si="14"/>
        <v>0</v>
      </c>
      <c r="J45" s="311">
        <f t="shared" si="19"/>
        <v>0</v>
      </c>
    </row>
    <row r="46" spans="1:10" ht="25.5" x14ac:dyDescent="0.25">
      <c r="A46" s="351" t="s">
        <v>28</v>
      </c>
      <c r="B46" s="332">
        <f>SUM(НУ18!E28)</f>
        <v>0</v>
      </c>
      <c r="C46" s="334">
        <f>SUM(НУ18!F28)</f>
        <v>0</v>
      </c>
      <c r="D46" s="311">
        <f t="shared" si="20"/>
        <v>0</v>
      </c>
      <c r="E46" s="309"/>
      <c r="F46" s="310"/>
      <c r="G46" s="311">
        <f t="shared" si="18"/>
        <v>0</v>
      </c>
      <c r="H46" s="349">
        <f t="shared" si="13"/>
        <v>0</v>
      </c>
      <c r="I46" s="350">
        <f t="shared" si="14"/>
        <v>0</v>
      </c>
      <c r="J46" s="311">
        <f t="shared" si="19"/>
        <v>0</v>
      </c>
    </row>
    <row r="47" spans="1:10" ht="25.5" x14ac:dyDescent="0.25">
      <c r="A47" s="351" t="s">
        <v>29</v>
      </c>
      <c r="B47" s="332">
        <f>SUM(НУ18!E29)</f>
        <v>0</v>
      </c>
      <c r="C47" s="334">
        <f>SUM(НУ18!F29)</f>
        <v>0</v>
      </c>
      <c r="D47" s="311">
        <f t="shared" si="20"/>
        <v>0</v>
      </c>
      <c r="E47" s="309"/>
      <c r="F47" s="310"/>
      <c r="G47" s="311">
        <f t="shared" si="18"/>
        <v>0</v>
      </c>
      <c r="H47" s="349">
        <f t="shared" si="13"/>
        <v>0</v>
      </c>
      <c r="I47" s="350">
        <f t="shared" si="14"/>
        <v>0</v>
      </c>
      <c r="J47" s="311">
        <f t="shared" si="19"/>
        <v>0</v>
      </c>
    </row>
    <row r="48" spans="1:10" x14ac:dyDescent="0.25">
      <c r="A48" s="351" t="s">
        <v>30</v>
      </c>
      <c r="B48" s="332">
        <f>SUM(НУ18!E30)</f>
        <v>0</v>
      </c>
      <c r="C48" s="334">
        <f>SUM(НУ18!F30)</f>
        <v>0</v>
      </c>
      <c r="D48" s="311">
        <f t="shared" si="20"/>
        <v>0</v>
      </c>
      <c r="E48" s="309"/>
      <c r="F48" s="312"/>
      <c r="G48" s="311">
        <f t="shared" si="18"/>
        <v>0</v>
      </c>
      <c r="H48" s="349">
        <f t="shared" si="13"/>
        <v>0</v>
      </c>
      <c r="I48" s="350">
        <f t="shared" si="14"/>
        <v>0</v>
      </c>
      <c r="J48" s="311">
        <f t="shared" si="19"/>
        <v>0</v>
      </c>
    </row>
    <row r="49" spans="1:10" ht="15.75" thickBot="1" x14ac:dyDescent="0.3">
      <c r="A49" s="352" t="s">
        <v>53</v>
      </c>
      <c r="B49" s="332">
        <f>SUM(НУ18!E31)</f>
        <v>1286909972.05</v>
      </c>
      <c r="C49" s="335">
        <f>SUM(НУ18!F31)</f>
        <v>1204385359</v>
      </c>
      <c r="D49" s="311">
        <f t="shared" si="20"/>
        <v>82524613.049999997</v>
      </c>
      <c r="E49" s="313"/>
      <c r="F49" s="314"/>
      <c r="G49" s="311">
        <f t="shared" si="18"/>
        <v>0</v>
      </c>
      <c r="H49" s="353">
        <f t="shared" si="13"/>
        <v>-1286909972.05</v>
      </c>
      <c r="I49" s="354">
        <f t="shared" si="14"/>
        <v>-1204385359</v>
      </c>
      <c r="J49" s="311">
        <f t="shared" si="19"/>
        <v>-82524613.049999997</v>
      </c>
    </row>
    <row r="50" spans="1:10" ht="15.75" thickBot="1" x14ac:dyDescent="0.3">
      <c r="A50" s="200" t="s">
        <v>54</v>
      </c>
      <c r="B50" s="298">
        <f t="shared" ref="B50:J50" si="21">SUM(B51:B54)</f>
        <v>528381633.11000001</v>
      </c>
      <c r="C50" s="299">
        <f t="shared" si="21"/>
        <v>0</v>
      </c>
      <c r="D50" s="300">
        <f t="shared" si="21"/>
        <v>528381633.11000001</v>
      </c>
      <c r="E50" s="330">
        <f>SUM(E51:E54)</f>
        <v>0</v>
      </c>
      <c r="F50" s="331">
        <f t="shared" si="21"/>
        <v>0</v>
      </c>
      <c r="G50" s="300">
        <f t="shared" si="21"/>
        <v>0</v>
      </c>
      <c r="H50" s="317">
        <f t="shared" si="21"/>
        <v>-528381633.11000001</v>
      </c>
      <c r="I50" s="318">
        <f t="shared" si="21"/>
        <v>0</v>
      </c>
      <c r="J50" s="300">
        <f t="shared" si="21"/>
        <v>-528381633.11000001</v>
      </c>
    </row>
    <row r="51" spans="1:10" ht="25.5" x14ac:dyDescent="0.25">
      <c r="A51" s="345" t="s">
        <v>55</v>
      </c>
      <c r="B51" s="332">
        <f>SUM(НУ18!E33)</f>
        <v>212057.64</v>
      </c>
      <c r="C51" s="334">
        <f>SUM(НУ18!F33)</f>
        <v>0</v>
      </c>
      <c r="D51" s="303">
        <f>SUM(B51-C51)</f>
        <v>212057.64</v>
      </c>
      <c r="E51" s="301"/>
      <c r="F51" s="306"/>
      <c r="G51" s="303">
        <f>SUM(E51-F51)</f>
        <v>0</v>
      </c>
      <c r="H51" s="346">
        <f t="shared" ref="H51:H54" si="22">SUM(E51-B51)</f>
        <v>-212057.64</v>
      </c>
      <c r="I51" s="347">
        <f t="shared" ref="I51:I54" si="23">SUM(F51-C51)</f>
        <v>0</v>
      </c>
      <c r="J51" s="303">
        <f>SUM(H51-I51)</f>
        <v>-212057.64</v>
      </c>
    </row>
    <row r="52" spans="1:10" x14ac:dyDescent="0.25">
      <c r="A52" s="202" t="s">
        <v>272</v>
      </c>
      <c r="B52" s="332">
        <f>SUM(НУ18!E34)</f>
        <v>0</v>
      </c>
      <c r="C52" s="334">
        <f>SUM(НУ18!F34)</f>
        <v>0</v>
      </c>
      <c r="D52" s="303">
        <f>B52-C52</f>
        <v>0</v>
      </c>
      <c r="E52" s="319"/>
      <c r="F52" s="320"/>
      <c r="G52" s="303">
        <f>E52-F52</f>
        <v>0</v>
      </c>
      <c r="H52" s="346">
        <f t="shared" ref="H52" si="24">SUM(E52-B52)</f>
        <v>0</v>
      </c>
      <c r="I52" s="355">
        <f t="shared" ref="I52" si="25">SUM(F52-C52)</f>
        <v>0</v>
      </c>
      <c r="J52" s="303">
        <f>H52-I52</f>
        <v>0</v>
      </c>
    </row>
    <row r="53" spans="1:10" ht="25.5" x14ac:dyDescent="0.25">
      <c r="A53" s="348" t="s">
        <v>56</v>
      </c>
      <c r="B53" s="332">
        <f>SUM(НУ18!E35)</f>
        <v>375776376.11000001</v>
      </c>
      <c r="C53" s="334">
        <f>SUM(НУ18!F35)</f>
        <v>0</v>
      </c>
      <c r="D53" s="303">
        <f>B53-C53</f>
        <v>375776376.11000001</v>
      </c>
      <c r="E53" s="319"/>
      <c r="F53" s="320"/>
      <c r="G53" s="303">
        <f>E53-F53</f>
        <v>0</v>
      </c>
      <c r="H53" s="346">
        <f t="shared" si="22"/>
        <v>-375776376.11000001</v>
      </c>
      <c r="I53" s="355">
        <f t="shared" si="23"/>
        <v>0</v>
      </c>
      <c r="J53" s="303">
        <f>H53-I53</f>
        <v>-375776376.11000001</v>
      </c>
    </row>
    <row r="54" spans="1:10" ht="26.25" thickBot="1" x14ac:dyDescent="0.3">
      <c r="A54" s="352" t="s">
        <v>57</v>
      </c>
      <c r="B54" s="339">
        <f>SUM(НУ18!E36)</f>
        <v>152393199.36000001</v>
      </c>
      <c r="C54" s="338">
        <f>SUM(НУ18!F36)</f>
        <v>0</v>
      </c>
      <c r="D54" s="322">
        <f>B54-C54</f>
        <v>152393199.36000001</v>
      </c>
      <c r="E54" s="313"/>
      <c r="F54" s="314"/>
      <c r="G54" s="322">
        <f>E54-F54</f>
        <v>0</v>
      </c>
      <c r="H54" s="353">
        <f t="shared" si="22"/>
        <v>-152393199.36000001</v>
      </c>
      <c r="I54" s="354">
        <f t="shared" si="23"/>
        <v>0</v>
      </c>
      <c r="J54" s="322">
        <f>H54-I54</f>
        <v>-152393199.36000001</v>
      </c>
    </row>
  </sheetData>
  <sheetProtection password="CDB4" sheet="1" objects="1" scenarios="1"/>
  <mergeCells count="9">
    <mergeCell ref="A1:A2"/>
    <mergeCell ref="B1:D1"/>
    <mergeCell ref="E1:G1"/>
    <mergeCell ref="H1:J1"/>
    <mergeCell ref="A29:A30"/>
    <mergeCell ref="B29:D29"/>
    <mergeCell ref="E29:G29"/>
    <mergeCell ref="H29:J29"/>
    <mergeCell ref="I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11</vt:i4>
      </vt:variant>
    </vt:vector>
  </HeadingPairs>
  <TitlesOfParts>
    <vt:vector size="32" baseType="lpstr">
      <vt:lpstr>НУ1</vt:lpstr>
      <vt:lpstr>НУ18</vt:lpstr>
      <vt:lpstr>ПРОВЕРКА-НУ18</vt:lpstr>
      <vt:lpstr>ПОЯСНЕНИЯ-1</vt:lpstr>
      <vt:lpstr>ПОЯСНЕНИЯ-2</vt:lpstr>
      <vt:lpstr>ПОЯСНЕНИЯ-ХВ</vt:lpstr>
      <vt:lpstr>ПОЯСНЕНИЯ-НА</vt:lpstr>
      <vt:lpstr>ДВИЖЕНИЕ ОС И НМА</vt:lpstr>
      <vt:lpstr>ПРОВЕРКА-ДВИЖЕНИЕ ОС И НМА</vt:lpstr>
      <vt:lpstr>ДВИЖЕНИЕ РЕЗЕРВОВ</vt:lpstr>
      <vt:lpstr>ПРОВЕРКА-ДВИЖЕНИЕ РЕЗЕРВОВ</vt:lpstr>
      <vt:lpstr>79-ПОЛУЧЕНИЕ (ОС)</vt:lpstr>
      <vt:lpstr>79-ПЕРЕДАЧА (ОС)</vt:lpstr>
      <vt:lpstr>79-ПОЛУЧЕНИЕ (КРОМЕ ОС)</vt:lpstr>
      <vt:lpstr>79-ПЕРЕДАЧА (КРОМЕ ОС)</vt:lpstr>
      <vt:lpstr>(БУ)-ФОРМА №13</vt:lpstr>
      <vt:lpstr>(БУ)-ФОРМА №14</vt:lpstr>
      <vt:lpstr>(БУ)-ФОРМА №16</vt:lpstr>
      <vt:lpstr>(БУ)-ФОРМА №17</vt:lpstr>
      <vt:lpstr>(БУ)-ФОРМА №23</vt:lpstr>
      <vt:lpstr>ДЛЯ ЦА</vt:lpstr>
      <vt:lpstr>'(БУ)-ФОРМА №13'!Заголовки_для_печати</vt:lpstr>
      <vt:lpstr>'79-ПЕРЕДАЧА (КРОМЕ ОС)'!Заголовки_для_печати</vt:lpstr>
      <vt:lpstr>'79-ПЕРЕДАЧА (ОС)'!Заголовки_для_печати</vt:lpstr>
      <vt:lpstr>'79-ПОЛУЧЕНИЕ (КРОМЕ ОС)'!Заголовки_для_печати</vt:lpstr>
      <vt:lpstr>'79-ПОЛУЧЕНИЕ (ОС)'!Заголовки_для_печати</vt:lpstr>
      <vt:lpstr>НУ1!Заголовки_для_печати</vt:lpstr>
      <vt:lpstr>НУ18!Заголовки_для_печати</vt:lpstr>
      <vt:lpstr>'ПРОВЕРКА-НУ18'!Заголовки_для_печати</vt:lpstr>
      <vt:lpstr>НУ1!Область_печати</vt:lpstr>
      <vt:lpstr>НУ18!Область_печати</vt:lpstr>
      <vt:lpstr>'ПРОВЕРКА-НУ18'!Область_печати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2022-04-16T14:28:01Z</dcterms:modified>
</cp:coreProperties>
</file>