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E:\=Арутюнов СД\Чижмаков Е\Статья\"/>
    </mc:Choice>
  </mc:AlternateContent>
  <bookViews>
    <workbookView xWindow="0" yWindow="0" windowWidth="28800" windowHeight="1132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2" l="1"/>
  <c r="R4" i="2" l="1"/>
  <c r="Q4" i="2"/>
  <c r="P4" i="2"/>
  <c r="O4" i="2"/>
  <c r="C6" i="2"/>
  <c r="H18" i="2"/>
  <c r="M4" i="2"/>
  <c r="G17" i="2"/>
  <c r="C17" i="2"/>
  <c r="L4" i="2"/>
  <c r="L2" i="2"/>
  <c r="J4" i="2"/>
  <c r="K4" i="2"/>
  <c r="I4" i="2"/>
  <c r="J2" i="2"/>
  <c r="K2" i="2"/>
  <c r="I2" i="2"/>
  <c r="D31" i="2"/>
  <c r="C31" i="2"/>
  <c r="B31" i="2"/>
  <c r="A31" i="2"/>
  <c r="D30" i="2"/>
  <c r="C30" i="2"/>
  <c r="B30" i="2"/>
  <c r="A30" i="2"/>
  <c r="D29" i="2"/>
  <c r="C29" i="2"/>
  <c r="B29" i="2"/>
  <c r="A29" i="2"/>
  <c r="A27" i="2" l="1"/>
  <c r="A26" i="2"/>
  <c r="G15" i="2" l="1"/>
  <c r="G16" i="2" s="1"/>
  <c r="F15" i="2"/>
  <c r="F16" i="2" s="1"/>
  <c r="E15" i="2"/>
  <c r="E16" i="2" s="1"/>
  <c r="C15" i="2"/>
  <c r="C16" i="2" s="1"/>
  <c r="B15" i="2"/>
  <c r="B16" i="2" s="1"/>
  <c r="A15" i="2"/>
  <c r="A16" i="2" s="1"/>
  <c r="G14" i="2"/>
  <c r="F14" i="2"/>
  <c r="E14" i="2"/>
  <c r="C14" i="2"/>
  <c r="B14" i="2"/>
  <c r="A14" i="2"/>
</calcChain>
</file>

<file path=xl/sharedStrings.xml><?xml version="1.0" encoding="utf-8"?>
<sst xmlns="http://schemas.openxmlformats.org/spreadsheetml/2006/main" count="45" uniqueCount="32">
  <si>
    <t>Режим деформации</t>
  </si>
  <si>
    <t>Прочность, МПа</t>
  </si>
  <si>
    <t>Модуль упругости, ГПа</t>
  </si>
  <si>
    <t>Растяжение</t>
  </si>
  <si>
    <t>Изгиб</t>
  </si>
  <si>
    <t>Полиэтилентерефталат</t>
  </si>
  <si>
    <t>Нолатек, изгиб</t>
  </si>
  <si>
    <t>Полиэтилентерефталат, изгиб</t>
  </si>
  <si>
    <t>Модуль (Автоматический), [GPa]</t>
  </si>
  <si>
    <t>Деформация при изгибе (Перемещение) при Максимум Нагрузка, [%]</t>
  </si>
  <si>
    <t>Напряжение при изгибе при Максимум Нагрузка, [MPa]</t>
  </si>
  <si>
    <t>m</t>
  </si>
  <si>
    <t>SD</t>
  </si>
  <si>
    <t>CV</t>
  </si>
  <si>
    <t>Ползучесть, %</t>
  </si>
  <si>
    <t>E</t>
  </si>
  <si>
    <t>eps</t>
  </si>
  <si>
    <t>sпр</t>
  </si>
  <si>
    <t>CVср</t>
  </si>
  <si>
    <t>Деформация при максимальной нагрузке, %</t>
  </si>
  <si>
    <t>Таблица 1 – Данные испытаний на адгезию</t>
  </si>
  <si>
    <t>Диаметр</t>
  </si>
  <si>
    <t>[mm]</t>
  </si>
  <si>
    <t>Максимум Нагрузка</t>
  </si>
  <si>
    <t>[N]</t>
  </si>
  <si>
    <t>Адгезия</t>
  </si>
  <si>
    <t>[МPa]</t>
  </si>
  <si>
    <t>Примечание по образцу</t>
  </si>
  <si>
    <t>отрыв лавсана от грибка</t>
  </si>
  <si>
    <t>отрыв акрила от грибка</t>
  </si>
  <si>
    <t>-</t>
  </si>
  <si>
    <t>"Нолатек"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</si>
</sst>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C959A"/>
        <bgColor indexed="64"/>
      </patternFill>
    </fill>
    <fill>
      <patternFill patternType="solid">
        <fgColor rgb="FFD7DDDE"/>
        <bgColor indexed="64"/>
      </patternFill>
    </fill>
    <fill>
      <patternFill patternType="solid">
        <fgColor rgb="FFECEFEF"/>
        <bgColor indexed="64"/>
      </patternFill>
    </fill>
    <fill>
      <patternFill patternType="solid">
        <fgColor rgb="FFECE9D8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 style="medium">
        <color rgb="FFACA899"/>
      </left>
      <right style="medium">
        <color rgb="FFACA899"/>
      </right>
      <top style="medium">
        <color rgb="FFACA899"/>
      </top>
      <bottom style="medium">
        <color rgb="FFACA899"/>
      </bottom>
      <diagonal/>
    </border>
    <border>
      <left style="medium">
        <color rgb="FFACA899"/>
      </left>
      <right style="medium">
        <color rgb="FFACA899"/>
      </right>
      <top/>
      <bottom style="medium">
        <color rgb="FFACA8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ACA899"/>
      </left>
      <right style="medium">
        <color rgb="FFACA899"/>
      </right>
      <top style="medium">
        <color rgb="FFACA899"/>
      </top>
      <bottom/>
      <diagonal/>
    </border>
    <border>
      <left/>
      <right style="medium">
        <color rgb="FFACA899"/>
      </right>
      <top style="medium">
        <color rgb="FFACA899"/>
      </top>
      <bottom/>
      <diagonal/>
    </border>
    <border>
      <left/>
      <right style="medium">
        <color rgb="FFACA899"/>
      </right>
      <top/>
      <bottom style="medium">
        <color rgb="FFACA899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3" borderId="3" xfId="0" applyFont="1" applyFill="1" applyBorder="1" applyAlignment="1">
      <alignment horizontal="justify" vertical="center" wrapText="1"/>
    </xf>
    <xf numFmtId="0" fontId="1" fillId="4" borderId="3" xfId="0" applyFont="1" applyFill="1" applyBorder="1" applyAlignment="1">
      <alignment horizontal="justify" vertical="center" wrapText="1"/>
    </xf>
    <xf numFmtId="2" fontId="0" fillId="0" borderId="0" xfId="0" applyNumberFormat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2" fontId="0" fillId="0" borderId="0" xfId="0" applyNumberFormat="1" applyBorder="1"/>
    <xf numFmtId="2" fontId="0" fillId="0" borderId="15" xfId="0" applyNumberFormat="1" applyBorder="1"/>
    <xf numFmtId="0" fontId="0" fillId="0" borderId="17" xfId="0" applyBorder="1"/>
    <xf numFmtId="0" fontId="0" fillId="0" borderId="18" xfId="0" applyBorder="1"/>
    <xf numFmtId="0" fontId="0" fillId="0" borderId="11" xfId="0" applyBorder="1"/>
    <xf numFmtId="0" fontId="0" fillId="0" borderId="0" xfId="0" applyAlignment="1">
      <alignment vertical="center"/>
    </xf>
    <xf numFmtId="2" fontId="0" fillId="0" borderId="0" xfId="0" applyNumberFormat="1" applyFill="1" applyBorder="1" applyAlignment="1">
      <alignment horizontal="center"/>
    </xf>
    <xf numFmtId="0" fontId="4" fillId="0" borderId="0" xfId="0" applyFont="1"/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right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Лист2!$C$1</c:f>
              <c:strCache>
                <c:ptCount val="1"/>
                <c:pt idx="0">
                  <c:v>Модуль упругости, ГПа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Лист2!$A$29:$D$29</c:f>
                <c:numCache>
                  <c:formatCode>General</c:formatCode>
                  <c:ptCount val="4"/>
                  <c:pt idx="0">
                    <c:v>7.7149999999999996E-2</c:v>
                  </c:pt>
                  <c:pt idx="1">
                    <c:v>9.0076078955514047E-2</c:v>
                  </c:pt>
                  <c:pt idx="2">
                    <c:v>2.469E-2</c:v>
                  </c:pt>
                  <c:pt idx="3">
                    <c:v>2.3317375495539812E-2</c:v>
                  </c:pt>
                </c:numCache>
              </c:numRef>
            </c:plus>
            <c:minus>
              <c:numRef>
                <c:f>Лист2!$A$29:$D$29</c:f>
                <c:numCache>
                  <c:formatCode>General</c:formatCode>
                  <c:ptCount val="4"/>
                  <c:pt idx="0">
                    <c:v>7.7149999999999996E-2</c:v>
                  </c:pt>
                  <c:pt idx="1">
                    <c:v>9.0076078955514047E-2</c:v>
                  </c:pt>
                  <c:pt idx="2">
                    <c:v>2.469E-2</c:v>
                  </c:pt>
                  <c:pt idx="3">
                    <c:v>2.3317375495539812E-2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Лист2!$A$2:$B$5</c:f>
              <c:multiLvlStrCache>
                <c:ptCount val="4"/>
                <c:lvl>
                  <c:pt idx="0">
                    <c:v>Растяжение</c:v>
                  </c:pt>
                  <c:pt idx="1">
                    <c:v>Изгиб</c:v>
                  </c:pt>
                  <c:pt idx="2">
                    <c:v>Растяжение</c:v>
                  </c:pt>
                  <c:pt idx="3">
                    <c:v>Изгиб</c:v>
                  </c:pt>
                </c:lvl>
                <c:lvl>
                  <c:pt idx="0">
                    <c:v>"Нолатек"</c:v>
                  </c:pt>
                  <c:pt idx="2">
                    <c:v>Полиэтилентерефталат</c:v>
                  </c:pt>
                </c:lvl>
              </c:multiLvlStrCache>
            </c:multiLvlStrRef>
          </c:cat>
          <c:val>
            <c:numRef>
              <c:f>Лист2!$C$2:$C$5</c:f>
              <c:numCache>
                <c:formatCode>General</c:formatCode>
                <c:ptCount val="4"/>
                <c:pt idx="0">
                  <c:v>0.90534000000000003</c:v>
                </c:pt>
                <c:pt idx="1">
                  <c:v>2.8</c:v>
                </c:pt>
                <c:pt idx="2">
                  <c:v>0.91412000000000004</c:v>
                </c:pt>
                <c:pt idx="3">
                  <c:v>2.3879999999999999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8-4308-BCF9-396D654D2831}"/>
            </c:ext>
          </c:extLst>
        </c:ser>
        <c:ser>
          <c:idx val="1"/>
          <c:order val="1"/>
          <c:tx>
            <c:strRef>
              <c:f>Лист2!$D$1</c:f>
              <c:strCache>
                <c:ptCount val="1"/>
                <c:pt idx="0">
                  <c:v>Деформация при максимальной нагрузке,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Лист2!$A$30:$D$30</c:f>
                <c:numCache>
                  <c:formatCode>General</c:formatCode>
                  <c:ptCount val="4"/>
                  <c:pt idx="0">
                    <c:v>0.7</c:v>
                  </c:pt>
                  <c:pt idx="1">
                    <c:v>0.13311649033834985</c:v>
                  </c:pt>
                  <c:pt idx="2">
                    <c:v>0.48</c:v>
                  </c:pt>
                  <c:pt idx="3">
                    <c:v>6.7823299831252612E-2</c:v>
                  </c:pt>
                </c:numCache>
              </c:numRef>
            </c:plus>
            <c:minus>
              <c:numRef>
                <c:f>Лист2!$A$30:$D$30</c:f>
                <c:numCache>
                  <c:formatCode>General</c:formatCode>
                  <c:ptCount val="4"/>
                  <c:pt idx="0">
                    <c:v>0.7</c:v>
                  </c:pt>
                  <c:pt idx="1">
                    <c:v>0.13311649033834985</c:v>
                  </c:pt>
                  <c:pt idx="2">
                    <c:v>0.48</c:v>
                  </c:pt>
                  <c:pt idx="3">
                    <c:v>6.7823299831252612E-2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Лист2!$A$2:$B$5</c:f>
              <c:multiLvlStrCache>
                <c:ptCount val="4"/>
                <c:lvl>
                  <c:pt idx="0">
                    <c:v>Растяжение</c:v>
                  </c:pt>
                  <c:pt idx="1">
                    <c:v>Изгиб</c:v>
                  </c:pt>
                  <c:pt idx="2">
                    <c:v>Растяжение</c:v>
                  </c:pt>
                  <c:pt idx="3">
                    <c:v>Изгиб</c:v>
                  </c:pt>
                </c:lvl>
                <c:lvl>
                  <c:pt idx="0">
                    <c:v>"Нолатек"</c:v>
                  </c:pt>
                  <c:pt idx="2">
                    <c:v>Полиэтилентерефталат</c:v>
                  </c:pt>
                </c:lvl>
              </c:multiLvlStrCache>
            </c:multiLvlStrRef>
          </c:cat>
          <c:val>
            <c:numRef>
              <c:f>Лист2!$D$2:$D$5</c:f>
              <c:numCache>
                <c:formatCode>General</c:formatCode>
                <c:ptCount val="4"/>
                <c:pt idx="0">
                  <c:v>3.0720000000000001</c:v>
                </c:pt>
                <c:pt idx="1">
                  <c:v>1.54</c:v>
                </c:pt>
                <c:pt idx="2">
                  <c:v>7.1479999999999997</c:v>
                </c:pt>
                <c:pt idx="3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8-4308-BCF9-396D654D2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6"/>
        <c:overlap val="-100"/>
        <c:axId val="475530384"/>
        <c:axId val="475531040"/>
      </c:barChart>
      <c:barChart>
        <c:barDir val="col"/>
        <c:grouping val="clustered"/>
        <c:varyColors val="0"/>
        <c:ser>
          <c:idx val="2"/>
          <c:order val="2"/>
          <c:tx>
            <c:strRef>
              <c:f>Лист2!$E$1</c:f>
              <c:strCache>
                <c:ptCount val="1"/>
                <c:pt idx="0">
                  <c:v>Прочность, МПа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Лист2!$A$31:$D$31</c:f>
                <c:numCache>
                  <c:formatCode>General</c:formatCode>
                  <c:ptCount val="4"/>
                  <c:pt idx="0">
                    <c:v>2.21</c:v>
                  </c:pt>
                  <c:pt idx="1">
                    <c:v>4.5406494579520231</c:v>
                  </c:pt>
                  <c:pt idx="2">
                    <c:v>1.48</c:v>
                  </c:pt>
                  <c:pt idx="3">
                    <c:v>0.55664602756150405</c:v>
                  </c:pt>
                </c:numCache>
              </c:numRef>
            </c:plus>
            <c:minus>
              <c:numRef>
                <c:f>Лист2!$A$31:$D$31</c:f>
                <c:numCache>
                  <c:formatCode>General</c:formatCode>
                  <c:ptCount val="4"/>
                  <c:pt idx="0">
                    <c:v>2.21</c:v>
                  </c:pt>
                  <c:pt idx="1">
                    <c:v>4.5406494579520231</c:v>
                  </c:pt>
                  <c:pt idx="2">
                    <c:v>1.48</c:v>
                  </c:pt>
                  <c:pt idx="3">
                    <c:v>0.55664602756150405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Лист2!$A$2:$B$5</c:f>
              <c:multiLvlStrCache>
                <c:ptCount val="4"/>
                <c:lvl>
                  <c:pt idx="0">
                    <c:v>Растяжение</c:v>
                  </c:pt>
                  <c:pt idx="1">
                    <c:v>Изгиб</c:v>
                  </c:pt>
                  <c:pt idx="2">
                    <c:v>Растяжение</c:v>
                  </c:pt>
                  <c:pt idx="3">
                    <c:v>Изгиб</c:v>
                  </c:pt>
                </c:lvl>
                <c:lvl>
                  <c:pt idx="0">
                    <c:v>"Нолатек"</c:v>
                  </c:pt>
                  <c:pt idx="2">
                    <c:v>Полиэтилентерефталат</c:v>
                  </c:pt>
                </c:lvl>
              </c:multiLvlStrCache>
            </c:multiLvlStrRef>
          </c:cat>
          <c:val>
            <c:numRef>
              <c:f>Лист2!$E$2:$E$5</c:f>
              <c:numCache>
                <c:formatCode>General</c:formatCode>
                <c:ptCount val="4"/>
                <c:pt idx="0">
                  <c:v>21.986000000000001</c:v>
                </c:pt>
                <c:pt idx="1">
                  <c:v>41.701999999999998</c:v>
                </c:pt>
                <c:pt idx="2">
                  <c:v>47.701000000000001</c:v>
                </c:pt>
                <c:pt idx="3">
                  <c:v>79.394000000000005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8-4308-BCF9-396D654D2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502241536"/>
        <c:axId val="470579136"/>
      </c:barChart>
      <c:catAx>
        <c:axId val="475530384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531040"/>
        <c:crosses val="autoZero"/>
        <c:auto val="0"/>
        <c:lblAlgn val="ctr"/>
        <c:lblOffset val="100"/>
        <c:tickMarkSkip val="1"/>
        <c:noMultiLvlLbl val="0"/>
      </c:catAx>
      <c:valAx>
        <c:axId val="4755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 b="1" i="0" baseline="0">
                    <a:solidFill>
                      <a:schemeClr val="tx1"/>
                    </a:solidFill>
                    <a:effectLst/>
                  </a:rPr>
                  <a:t>Модуль упругости, ГПа; </a:t>
                </a:r>
                <a:endParaRPr lang="ru-RU" sz="1100" b="1">
                  <a:solidFill>
                    <a:schemeClr val="tx1"/>
                  </a:solidFill>
                  <a:effectLst/>
                </a:endParaRPr>
              </a:p>
              <a:p>
                <a:pPr>
                  <a:defRPr/>
                </a:pPr>
                <a:r>
                  <a:rPr lang="ru-RU" sz="1100" b="1" i="0" baseline="0">
                    <a:solidFill>
                      <a:schemeClr val="tx1"/>
                    </a:solidFill>
                    <a:effectLst/>
                  </a:rPr>
                  <a:t>Деформация при максимальной нагрузке, %</a:t>
                </a:r>
                <a:endParaRPr lang="ru-RU" sz="1100" b="1">
                  <a:solidFill>
                    <a:schemeClr val="tx1"/>
                  </a:solidFill>
                  <a:effectLst/>
                </a:endParaRPr>
              </a:p>
              <a:p>
                <a:pPr>
                  <a:defRPr/>
                </a:pP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530384"/>
        <c:crosses val="autoZero"/>
        <c:crossBetween val="between"/>
      </c:valAx>
      <c:valAx>
        <c:axId val="470579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 b="1">
                    <a:solidFill>
                      <a:schemeClr val="tx1"/>
                    </a:solidFill>
                  </a:rPr>
                  <a:t>Предел прочности, МПа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2241536"/>
        <c:crosses val="max"/>
        <c:crossBetween val="between"/>
      </c:valAx>
      <c:catAx>
        <c:axId val="502241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579136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1285875</xdr:colOff>
      <xdr:row>6</xdr:row>
      <xdr:rowOff>166687</xdr:rowOff>
    </xdr:from>
    <xdr:to>
      <xdr:col>18</xdr:col>
      <xdr:colOff>345281</xdr:colOff>
      <xdr:row>25</xdr:row>
      <xdr:rowOff>107156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44"/>
  <sheetViews>
    <sheetView showGridLines="0" tabSelected="1" zoomScale="80" zoomScaleNormal="80" workbookViewId="0">
      <selection activeCell="A2" sqref="A2:A3"/>
    </sheetView>
  </sheetViews>
  <sheetFormatPr defaultRowHeight="15" x14ac:dyDescent="0.25"/>
  <cols>
    <col min="1" max="1" width="35.5703125" customWidth="1"/>
    <col min="2" max="3" width="23.85546875" customWidth="1"/>
    <col min="4" max="4" width="19.7109375" customWidth="1"/>
    <col min="5" max="5" width="24.7109375" customWidth="1"/>
    <col min="6" max="6" width="26.85546875" customWidth="1"/>
    <col min="7" max="7" width="19.85546875" customWidth="1"/>
    <col min="8" max="8" width="23.140625" customWidth="1"/>
  </cols>
  <sheetData>
    <row r="1" spans="1:22" ht="48" thickBot="1" x14ac:dyDescent="0.3">
      <c r="B1" s="7" t="s">
        <v>0</v>
      </c>
      <c r="C1" s="8" t="s">
        <v>2</v>
      </c>
      <c r="D1" s="8" t="s">
        <v>19</v>
      </c>
      <c r="E1" s="8" t="s">
        <v>1</v>
      </c>
      <c r="G1" s="13" t="s">
        <v>12</v>
      </c>
      <c r="I1" s="28"/>
      <c r="J1" s="31" t="s">
        <v>13</v>
      </c>
      <c r="K1" s="28"/>
      <c r="L1" s="1" t="s">
        <v>18</v>
      </c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78" customHeight="1" thickTop="1" thickBot="1" x14ac:dyDescent="0.3">
      <c r="A2" s="33" t="s">
        <v>31</v>
      </c>
      <c r="B2" s="2" t="s">
        <v>3</v>
      </c>
      <c r="C2" s="5">
        <v>0.90534000000000003</v>
      </c>
      <c r="D2" s="5">
        <v>3.0720000000000001</v>
      </c>
      <c r="E2" s="5">
        <v>21.986000000000001</v>
      </c>
      <c r="F2" s="9">
        <v>7.7149999999999996E-2</v>
      </c>
      <c r="G2" s="9">
        <v>0.7</v>
      </c>
      <c r="H2" s="9">
        <v>2.21</v>
      </c>
      <c r="I2" s="28">
        <f>100*F2/C2</f>
        <v>8.5216603706894638</v>
      </c>
      <c r="J2" s="28">
        <f t="shared" ref="J2:K2" si="0">100*G2/D2</f>
        <v>22.786458333333332</v>
      </c>
      <c r="K2" s="28">
        <f t="shared" si="0"/>
        <v>10.051851178022378</v>
      </c>
      <c r="L2" s="28">
        <f>AVERAGE(I2:K2)</f>
        <v>13.786656627348393</v>
      </c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16.5" thickBot="1" x14ac:dyDescent="0.3">
      <c r="A3" s="34"/>
      <c r="B3" s="3" t="s">
        <v>4</v>
      </c>
      <c r="C3" s="6">
        <v>2.8</v>
      </c>
      <c r="D3" s="6">
        <v>1.54</v>
      </c>
      <c r="E3" s="6">
        <v>41.701999999999998</v>
      </c>
      <c r="F3" s="1"/>
      <c r="G3" s="1"/>
      <c r="H3" s="1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46.5" customHeight="1" thickBot="1" x14ac:dyDescent="0.3">
      <c r="A4" s="35" t="s">
        <v>5</v>
      </c>
      <c r="B4" s="2" t="s">
        <v>3</v>
      </c>
      <c r="C4" s="5">
        <v>0.91412000000000004</v>
      </c>
      <c r="D4" s="5">
        <v>7.1479999999999997</v>
      </c>
      <c r="E4" s="5">
        <v>47.701000000000001</v>
      </c>
      <c r="F4" s="9">
        <v>2.469E-2</v>
      </c>
      <c r="G4" s="9">
        <v>0.48</v>
      </c>
      <c r="H4" s="9">
        <v>1.48</v>
      </c>
      <c r="I4" s="28">
        <f>100*F4/C4</f>
        <v>2.7009582986916376</v>
      </c>
      <c r="J4" s="28">
        <f t="shared" ref="J4:K4" si="1">100*G4/D4</f>
        <v>6.7151650811415786</v>
      </c>
      <c r="K4" s="28">
        <f t="shared" si="1"/>
        <v>3.1026603215865496</v>
      </c>
      <c r="L4" s="28">
        <f>AVERAGE(I4:K4)</f>
        <v>4.1729279004732556</v>
      </c>
      <c r="M4" s="28">
        <f>L2/L4</f>
        <v>3.3038329336542898</v>
      </c>
      <c r="N4" s="28"/>
      <c r="O4" s="32">
        <f>E4/E2</f>
        <v>2.1696079323205675</v>
      </c>
      <c r="P4" s="32">
        <f>E5/E3</f>
        <v>1.9038415423720687</v>
      </c>
      <c r="Q4" s="32">
        <f>D4/D2</f>
        <v>2.3268229166666665</v>
      </c>
      <c r="R4" s="32">
        <f>D5/D3</f>
        <v>3.0844155844155843</v>
      </c>
      <c r="S4" s="28"/>
      <c r="T4" s="28"/>
      <c r="U4" s="28"/>
      <c r="V4" s="28"/>
    </row>
    <row r="5" spans="1:22" ht="16.5" thickBot="1" x14ac:dyDescent="0.3">
      <c r="A5" s="34"/>
      <c r="B5" s="3" t="s">
        <v>4</v>
      </c>
      <c r="C5" s="6">
        <v>2.3879999999999999</v>
      </c>
      <c r="D5" s="6">
        <v>4.75</v>
      </c>
      <c r="E5" s="6">
        <v>79.394000000000005</v>
      </c>
      <c r="G5" s="1"/>
      <c r="H5" s="1"/>
      <c r="I5" s="1"/>
    </row>
    <row r="6" spans="1:22" x14ac:dyDescent="0.25">
      <c r="C6" s="30">
        <f>100*2*(C3-C5)/(C3+C5)</f>
        <v>15.882806476484191</v>
      </c>
    </row>
    <row r="7" spans="1:22" ht="15.75" thickBot="1" x14ac:dyDescent="0.3">
      <c r="A7" t="s">
        <v>6</v>
      </c>
      <c r="E7" t="s">
        <v>7</v>
      </c>
    </row>
    <row r="8" spans="1:22" ht="63.75" thickBot="1" x14ac:dyDescent="0.3">
      <c r="A8" s="10" t="s">
        <v>8</v>
      </c>
      <c r="B8" s="10" t="s">
        <v>9</v>
      </c>
      <c r="C8" s="10" t="s">
        <v>10</v>
      </c>
      <c r="E8" s="10" t="s">
        <v>8</v>
      </c>
      <c r="F8" s="10" t="s">
        <v>9</v>
      </c>
      <c r="G8" s="10" t="s">
        <v>10</v>
      </c>
    </row>
    <row r="9" spans="1:22" ht="16.5" thickBot="1" x14ac:dyDescent="0.3">
      <c r="A9" s="11">
        <v>2.7360000000000002</v>
      </c>
      <c r="B9" s="11">
        <v>1.46</v>
      </c>
      <c r="C9" s="11">
        <v>38.557000000000002</v>
      </c>
      <c r="E9" s="12">
        <v>2.4119999999999999</v>
      </c>
      <c r="F9" s="12">
        <v>4.7</v>
      </c>
      <c r="G9" s="12">
        <v>79.75</v>
      </c>
    </row>
    <row r="10" spans="1:22" ht="16.5" thickBot="1" x14ac:dyDescent="0.3">
      <c r="A10" s="12">
        <v>2.802</v>
      </c>
      <c r="B10" s="12">
        <v>1.58</v>
      </c>
      <c r="C10" s="12">
        <v>42.497999999999998</v>
      </c>
      <c r="E10" s="12">
        <v>2.4020000000000001</v>
      </c>
      <c r="F10" s="12">
        <v>4.68</v>
      </c>
      <c r="G10" s="12">
        <v>79.186999999999998</v>
      </c>
    </row>
    <row r="11" spans="1:22" ht="16.5" thickBot="1" x14ac:dyDescent="0.3">
      <c r="A11" s="12">
        <v>2.7850000000000001</v>
      </c>
      <c r="B11" s="12">
        <v>1.58</v>
      </c>
      <c r="C11" s="12">
        <v>42.454000000000001</v>
      </c>
      <c r="E11" s="12">
        <v>2.383</v>
      </c>
      <c r="F11" s="12">
        <v>4.78</v>
      </c>
      <c r="G11" s="12">
        <v>79.718999999999994</v>
      </c>
    </row>
    <row r="12" spans="1:22" ht="16.5" thickBot="1" x14ac:dyDescent="0.3">
      <c r="A12" s="12">
        <v>2.7269999999999999</v>
      </c>
      <c r="B12" s="12">
        <v>1.37</v>
      </c>
      <c r="C12" s="12">
        <v>36.58</v>
      </c>
      <c r="E12" s="12">
        <v>2.391</v>
      </c>
      <c r="F12" s="12">
        <v>4.8499999999999996</v>
      </c>
      <c r="G12" s="12">
        <v>79.811000000000007</v>
      </c>
    </row>
    <row r="13" spans="1:22" ht="16.5" thickBot="1" x14ac:dyDescent="0.3">
      <c r="A13" s="12">
        <v>2.9510000000000001</v>
      </c>
      <c r="B13" s="12">
        <v>1.72</v>
      </c>
      <c r="C13" s="12">
        <v>48.420999999999999</v>
      </c>
      <c r="E13" s="12">
        <v>2.351</v>
      </c>
      <c r="F13" s="12">
        <v>4.74</v>
      </c>
      <c r="G13" s="12">
        <v>78.504999999999995</v>
      </c>
    </row>
    <row r="14" spans="1:22" x14ac:dyDescent="0.25">
      <c r="A14" s="4">
        <f>AVERAGE(A9:A13)</f>
        <v>2.8002000000000002</v>
      </c>
      <c r="B14" s="4">
        <f t="shared" ref="B14" si="2">AVERAGE(B9:B13)</f>
        <v>1.542</v>
      </c>
      <c r="C14" s="4">
        <f>AVERAGE(C9:C13)</f>
        <v>41.701999999999998</v>
      </c>
      <c r="D14" s="4" t="s">
        <v>11</v>
      </c>
      <c r="E14" s="4">
        <f t="shared" ref="E14:G14" si="3">AVERAGE(E9:E13)</f>
        <v>2.3877999999999999</v>
      </c>
      <c r="F14" s="4">
        <f t="shared" si="3"/>
        <v>4.75</v>
      </c>
      <c r="G14" s="4">
        <f t="shared" si="3"/>
        <v>79.39439999999999</v>
      </c>
    </row>
    <row r="15" spans="1:22" x14ac:dyDescent="0.25">
      <c r="A15" s="4">
        <f>STDEV(A9:A13)</f>
        <v>9.0076078955514047E-2</v>
      </c>
      <c r="B15" s="4">
        <f t="shared" ref="B15" si="4">STDEV(B9:B13)</f>
        <v>0.13311649033834985</v>
      </c>
      <c r="C15" s="4">
        <f>STDEV(C9:C13)</f>
        <v>4.5406494579520231</v>
      </c>
      <c r="D15" s="4" t="s">
        <v>12</v>
      </c>
      <c r="E15" s="4">
        <f>STDEV(E9:E13)</f>
        <v>2.3317375495539812E-2</v>
      </c>
      <c r="F15" s="4">
        <f>STDEV(F9:F13)</f>
        <v>6.7823299831252612E-2</v>
      </c>
      <c r="G15" s="4">
        <f>STDEV(G9:G13)</f>
        <v>0.55664602756150405</v>
      </c>
    </row>
    <row r="16" spans="1:22" x14ac:dyDescent="0.25">
      <c r="A16" s="4">
        <f>100*A15/A14</f>
        <v>3.2167730503361915</v>
      </c>
      <c r="B16" s="4">
        <f t="shared" ref="B16" si="5">100*B15/B14</f>
        <v>8.6327166237580961</v>
      </c>
      <c r="C16" s="4">
        <f>100*C15/C14</f>
        <v>10.88832539914638</v>
      </c>
      <c r="D16" s="4" t="s">
        <v>13</v>
      </c>
      <c r="E16" s="4">
        <f>100*E15/E14</f>
        <v>0.97652129556662259</v>
      </c>
      <c r="F16" s="4">
        <f>100*F15/F14</f>
        <v>1.4278589438158444</v>
      </c>
      <c r="G16" s="4">
        <f>100*G15/G14</f>
        <v>0.701114974811201</v>
      </c>
    </row>
    <row r="17" spans="1:8" x14ac:dyDescent="0.25">
      <c r="C17" s="14">
        <f>AVERAGE(A16:C16)</f>
        <v>7.5792716910802227</v>
      </c>
      <c r="D17" s="29" t="s">
        <v>18</v>
      </c>
      <c r="G17" s="14">
        <f>AVERAGE(E16:G16)</f>
        <v>1.0351650713978893</v>
      </c>
      <c r="H17" t="s">
        <v>18</v>
      </c>
    </row>
    <row r="18" spans="1:8" x14ac:dyDescent="0.25">
      <c r="H18">
        <f>C17/G17</f>
        <v>7.32180006889641</v>
      </c>
    </row>
    <row r="21" spans="1:8" x14ac:dyDescent="0.25">
      <c r="A21" s="25" t="s">
        <v>14</v>
      </c>
    </row>
    <row r="22" spans="1:8" x14ac:dyDescent="0.25">
      <c r="A22" s="26">
        <v>160</v>
      </c>
    </row>
    <row r="23" spans="1:8" x14ac:dyDescent="0.25">
      <c r="A23" s="26">
        <v>240</v>
      </c>
    </row>
    <row r="24" spans="1:8" x14ac:dyDescent="0.25">
      <c r="A24" s="26">
        <v>420</v>
      </c>
    </row>
    <row r="25" spans="1:8" x14ac:dyDescent="0.25">
      <c r="A25" s="26">
        <v>450</v>
      </c>
    </row>
    <row r="26" spans="1:8" x14ac:dyDescent="0.25">
      <c r="A26" s="26">
        <f>AVERAGE(A22:A25)</f>
        <v>317.5</v>
      </c>
    </row>
    <row r="27" spans="1:8" x14ac:dyDescent="0.25">
      <c r="A27" s="26">
        <f>STDEV(A22:A25)</f>
        <v>140.08925726121899</v>
      </c>
    </row>
    <row r="28" spans="1:8" x14ac:dyDescent="0.25">
      <c r="A28" s="15" t="s">
        <v>12</v>
      </c>
      <c r="B28" s="16"/>
      <c r="C28" s="16"/>
      <c r="D28" s="16"/>
      <c r="E28" s="27"/>
    </row>
    <row r="29" spans="1:8" x14ac:dyDescent="0.25">
      <c r="A29" s="17">
        <f>F2</f>
        <v>7.7149999999999996E-2</v>
      </c>
      <c r="B29" s="23">
        <f>A15</f>
        <v>9.0076078955514047E-2</v>
      </c>
      <c r="C29" s="18">
        <f>F4</f>
        <v>2.469E-2</v>
      </c>
      <c r="D29" s="23">
        <f>E15</f>
        <v>2.3317375495539812E-2</v>
      </c>
      <c r="E29" s="19" t="s">
        <v>15</v>
      </c>
    </row>
    <row r="30" spans="1:8" x14ac:dyDescent="0.25">
      <c r="A30" s="17">
        <f>G2</f>
        <v>0.7</v>
      </c>
      <c r="B30" s="23">
        <f>B15</f>
        <v>0.13311649033834985</v>
      </c>
      <c r="C30" s="18">
        <f>G4</f>
        <v>0.48</v>
      </c>
      <c r="D30" s="23">
        <f>F15</f>
        <v>6.7823299831252612E-2</v>
      </c>
      <c r="E30" s="19" t="s">
        <v>16</v>
      </c>
    </row>
    <row r="31" spans="1:8" x14ac:dyDescent="0.25">
      <c r="A31" s="20">
        <f>H2</f>
        <v>2.21</v>
      </c>
      <c r="B31" s="24">
        <f>C15</f>
        <v>4.5406494579520231</v>
      </c>
      <c r="C31" s="21">
        <f>H4</f>
        <v>1.48</v>
      </c>
      <c r="D31" s="24">
        <f>G15</f>
        <v>0.55664602756150405</v>
      </c>
      <c r="E31" s="22" t="s">
        <v>17</v>
      </c>
    </row>
    <row r="35" spans="1:5" ht="16.5" thickBot="1" x14ac:dyDescent="0.3">
      <c r="A35" s="36" t="s">
        <v>20</v>
      </c>
    </row>
    <row r="36" spans="1:5" ht="15.75" x14ac:dyDescent="0.25">
      <c r="A36" s="41"/>
      <c r="B36" s="37" t="s">
        <v>21</v>
      </c>
      <c r="C36" s="37" t="s">
        <v>23</v>
      </c>
      <c r="D36" s="37" t="s">
        <v>25</v>
      </c>
      <c r="E36" s="41" t="s">
        <v>27</v>
      </c>
    </row>
    <row r="37" spans="1:5" ht="16.5" thickBot="1" x14ac:dyDescent="0.3">
      <c r="A37" s="42"/>
      <c r="B37" s="38" t="s">
        <v>22</v>
      </c>
      <c r="C37" s="38" t="s">
        <v>24</v>
      </c>
      <c r="D37" s="38" t="s">
        <v>26</v>
      </c>
      <c r="E37" s="42"/>
    </row>
    <row r="38" spans="1:5" ht="32.25" thickBot="1" x14ac:dyDescent="0.3">
      <c r="A38" s="39">
        <v>1</v>
      </c>
      <c r="B38" s="40">
        <v>10</v>
      </c>
      <c r="C38" s="40">
        <v>624.82000000000005</v>
      </c>
      <c r="D38" s="40">
        <v>3.97</v>
      </c>
      <c r="E38" s="40" t="s">
        <v>28</v>
      </c>
    </row>
    <row r="39" spans="1:5" ht="32.25" thickBot="1" x14ac:dyDescent="0.3">
      <c r="A39" s="39">
        <v>2</v>
      </c>
      <c r="B39" s="40">
        <v>10</v>
      </c>
      <c r="C39" s="40">
        <v>566.97</v>
      </c>
      <c r="D39" s="40">
        <v>3.6</v>
      </c>
      <c r="E39" s="40" t="s">
        <v>28</v>
      </c>
    </row>
    <row r="40" spans="1:5" ht="16.5" thickBot="1" x14ac:dyDescent="0.3">
      <c r="A40" s="39">
        <v>3</v>
      </c>
      <c r="B40" s="40">
        <v>10</v>
      </c>
      <c r="C40" s="40">
        <v>956.43</v>
      </c>
      <c r="D40" s="40">
        <v>6.08</v>
      </c>
      <c r="E40" s="40" t="s">
        <v>29</v>
      </c>
    </row>
    <row r="41" spans="1:5" ht="32.25" thickBot="1" x14ac:dyDescent="0.3">
      <c r="A41" s="39">
        <v>4</v>
      </c>
      <c r="B41" s="40">
        <v>10</v>
      </c>
      <c r="C41" s="40">
        <v>598.86</v>
      </c>
      <c r="D41" s="40">
        <v>3.81</v>
      </c>
      <c r="E41" s="40" t="s">
        <v>28</v>
      </c>
    </row>
    <row r="42" spans="1:5" ht="16.5" thickBot="1" x14ac:dyDescent="0.3">
      <c r="A42" s="39">
        <v>5</v>
      </c>
      <c r="B42" s="40">
        <v>10</v>
      </c>
      <c r="C42" s="40">
        <v>828.05</v>
      </c>
      <c r="D42" s="40">
        <v>5.27</v>
      </c>
      <c r="E42" s="40" t="s">
        <v>30</v>
      </c>
    </row>
    <row r="43" spans="1:5" ht="16.5" thickBot="1" x14ac:dyDescent="0.3">
      <c r="A43" s="39">
        <v>6</v>
      </c>
      <c r="B43" s="40">
        <v>10</v>
      </c>
      <c r="C43" s="40">
        <v>737.16</v>
      </c>
      <c r="D43" s="40">
        <v>4.6900000000000004</v>
      </c>
      <c r="E43" s="40" t="s">
        <v>30</v>
      </c>
    </row>
    <row r="44" spans="1:5" x14ac:dyDescent="0.25">
      <c r="D44">
        <f>AVERAGE(D38:D43)</f>
        <v>4.57</v>
      </c>
    </row>
  </sheetData>
  <mergeCells count="4">
    <mergeCell ref="A2:A3"/>
    <mergeCell ref="A4:A5"/>
    <mergeCell ref="A36:A37"/>
    <mergeCell ref="E36:E3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2022-03-25T08:56:41Z</dcterms:created>
  <dcterms:modified xsi:type="dcterms:W3CDTF">2022-04-23T14:03:58Z</dcterms:modified>
</cp:coreProperties>
</file>